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Z\Desktop\"/>
    </mc:Choice>
  </mc:AlternateContent>
  <bookViews>
    <workbookView xWindow="0" yWindow="0" windowWidth="11670" windowHeight="3345" firstSheet="1" activeTab="3"/>
  </bookViews>
  <sheets>
    <sheet name="Final data selection" sheetId="5" r:id="rId1"/>
    <sheet name="Cost Samples" sheetId="1" r:id="rId2"/>
    <sheet name="samples associations" sheetId="2" r:id="rId3"/>
    <sheet name="coefficients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6" i="3" l="1"/>
  <c r="C1006" i="3"/>
  <c r="B1006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3" i="3"/>
  <c r="C982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B839" i="3"/>
  <c r="B1004" i="3" s="1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D798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D783" i="3"/>
  <c r="C783" i="3"/>
  <c r="C782" i="3"/>
  <c r="C781" i="3"/>
  <c r="C780" i="3"/>
  <c r="C779" i="3"/>
  <c r="C778" i="3"/>
  <c r="C777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1" i="3"/>
  <c r="D729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D579" i="3"/>
  <c r="C579" i="3"/>
  <c r="C578" i="3"/>
  <c r="C577" i="3"/>
  <c r="C576" i="3"/>
  <c r="C575" i="3"/>
  <c r="C574" i="3"/>
  <c r="C573" i="3"/>
  <c r="C572" i="3"/>
  <c r="C570" i="3"/>
  <c r="C569" i="3"/>
  <c r="C568" i="3"/>
  <c r="C567" i="3"/>
  <c r="C566" i="3"/>
  <c r="C565" i="3"/>
  <c r="C564" i="3"/>
  <c r="C563" i="3"/>
  <c r="C562" i="3"/>
  <c r="C561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5" i="3"/>
  <c r="C524" i="3"/>
  <c r="C523" i="3"/>
  <c r="C522" i="3"/>
  <c r="C521" i="3"/>
  <c r="C520" i="3"/>
  <c r="C519" i="3"/>
  <c r="D518" i="3"/>
  <c r="C518" i="3"/>
  <c r="C516" i="3"/>
  <c r="C515" i="3"/>
  <c r="D514" i="3"/>
  <c r="C514" i="3"/>
  <c r="C513" i="3"/>
  <c r="C512" i="3"/>
  <c r="C510" i="3"/>
  <c r="C509" i="3"/>
  <c r="C508" i="3"/>
  <c r="C507" i="3"/>
  <c r="C505" i="3"/>
  <c r="C504" i="3"/>
  <c r="C503" i="3"/>
  <c r="C502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3" i="3"/>
  <c r="C482" i="3"/>
  <c r="C481" i="3"/>
  <c r="C480" i="3"/>
  <c r="C479" i="3"/>
  <c r="C478" i="3"/>
  <c r="C477" i="3"/>
  <c r="D476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D443" i="3"/>
  <c r="C443" i="3"/>
  <c r="C441" i="3"/>
  <c r="C440" i="3"/>
  <c r="C439" i="3"/>
  <c r="C438" i="3"/>
  <c r="C437" i="3"/>
  <c r="C436" i="3"/>
  <c r="C435" i="3"/>
  <c r="C434" i="3"/>
  <c r="C433" i="3"/>
  <c r="C431" i="3"/>
  <c r="C430" i="3"/>
  <c r="C429" i="3"/>
  <c r="C428" i="3"/>
  <c r="C427" i="3"/>
  <c r="C426" i="3"/>
  <c r="C425" i="3"/>
  <c r="C424" i="3"/>
  <c r="C423" i="3"/>
  <c r="C422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4" i="3"/>
  <c r="C333" i="3"/>
  <c r="C332" i="3"/>
  <c r="C331" i="3"/>
  <c r="C330" i="3"/>
  <c r="C329" i="3"/>
  <c r="C328" i="3"/>
  <c r="C327" i="3"/>
  <c r="C326" i="3"/>
  <c r="C324" i="3"/>
  <c r="C323" i="3"/>
  <c r="C321" i="3"/>
  <c r="C320" i="3"/>
  <c r="C319" i="3"/>
  <c r="C318" i="3"/>
  <c r="C317" i="3"/>
  <c r="C316" i="3"/>
  <c r="C315" i="3"/>
  <c r="C314" i="3"/>
  <c r="C313" i="3"/>
  <c r="C310" i="3"/>
  <c r="C308" i="3"/>
  <c r="C307" i="3"/>
  <c r="C306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8" i="3"/>
  <c r="C287" i="3"/>
  <c r="C286" i="3"/>
  <c r="C285" i="3"/>
  <c r="C284" i="3"/>
  <c r="C283" i="3"/>
  <c r="C282" i="3"/>
  <c r="C281" i="3"/>
  <c r="C280" i="3"/>
  <c r="D275" i="3"/>
  <c r="D1004" i="3" s="1"/>
  <c r="C275" i="3"/>
  <c r="C273" i="3"/>
  <c r="C272" i="3"/>
  <c r="C271" i="3"/>
  <c r="C270" i="3"/>
  <c r="C269" i="3"/>
  <c r="C268" i="3"/>
  <c r="C267" i="3"/>
  <c r="C266" i="3"/>
  <c r="C265" i="3"/>
  <c r="C263" i="3"/>
  <c r="C262" i="3"/>
  <c r="C261" i="3"/>
  <c r="C260" i="3"/>
  <c r="C259" i="3"/>
  <c r="C257" i="3"/>
  <c r="C256" i="3"/>
  <c r="C255" i="3"/>
  <c r="C254" i="3"/>
  <c r="C253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2" i="3"/>
  <c r="C131" i="3"/>
  <c r="C130" i="3"/>
  <c r="C128" i="3"/>
  <c r="C127" i="3"/>
  <c r="C126" i="3"/>
  <c r="C125" i="3"/>
  <c r="C124" i="3"/>
  <c r="C123" i="3"/>
  <c r="C121" i="3"/>
  <c r="C120" i="3"/>
  <c r="C119" i="3"/>
  <c r="C118" i="3"/>
  <c r="C117" i="3"/>
  <c r="C116" i="3"/>
  <c r="C115" i="3"/>
  <c r="C114" i="3"/>
  <c r="C113" i="3"/>
  <c r="C112" i="3"/>
  <c r="C111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2" i="3"/>
  <c r="C51" i="3"/>
  <c r="C50" i="3"/>
  <c r="C49" i="3"/>
  <c r="C48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2" i="3"/>
  <c r="C21" i="3"/>
  <c r="C20" i="3"/>
  <c r="C19" i="3"/>
  <c r="C18" i="3"/>
  <c r="C17" i="3"/>
  <c r="C16" i="3"/>
  <c r="C15" i="3"/>
  <c r="C14" i="3"/>
  <c r="C13" i="3"/>
  <c r="C12" i="3"/>
  <c r="C4" i="3"/>
  <c r="C1004" i="3" s="1"/>
  <c r="C3" i="3"/>
</calcChain>
</file>

<file path=xl/sharedStrings.xml><?xml version="1.0" encoding="utf-8"?>
<sst xmlns="http://schemas.openxmlformats.org/spreadsheetml/2006/main" count="3006" uniqueCount="2007">
  <si>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</si>
  <si>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</si>
  <si>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</si>
  <si>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</si>
  <si>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</si>
  <si>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</si>
  <si>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</si>
  <si>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</si>
  <si>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</si>
  <si>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</si>
  <si>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</si>
  <si>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</si>
  <si>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</si>
  <si>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</si>
  <si>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</si>
  <si>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</si>
  <si>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</si>
  <si>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</si>
  <si>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</si>
  <si>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</si>
  <si>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</si>
  <si>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</si>
  <si>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</si>
  <si>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</si>
  <si>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</si>
  <si>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</si>
  <si>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</si>
  <si>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</si>
  <si>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</si>
  <si>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</si>
  <si>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</si>
  <si>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</si>
  <si>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</si>
  <si>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</si>
  <si>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</si>
  <si>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</si>
  <si>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</si>
  <si>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</si>
  <si>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</si>
  <si>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</si>
  <si>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</si>
  <si>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</si>
  <si>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</si>
  <si>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</si>
  <si>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</si>
  <si>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</si>
  <si>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</si>
  <si>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</si>
  <si>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</si>
  <si>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</si>
  <si>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</si>
  <si>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</si>
  <si>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</si>
  <si>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</si>
  <si>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</si>
  <si>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</si>
  <si>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</si>
  <si>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</si>
  <si>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</si>
  <si>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</si>
  <si>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</si>
  <si>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</si>
  <si>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</si>
  <si>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</si>
  <si>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</si>
  <si>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</si>
  <si>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</si>
  <si>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</si>
  <si>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</si>
  <si>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</si>
  <si>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</si>
  <si>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</si>
  <si>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</si>
  <si>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</si>
  <si>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</si>
  <si>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</si>
  <si>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</si>
  <si>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</si>
  <si>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</si>
  <si>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</si>
  <si>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</si>
  <si>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</si>
  <si>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</si>
  <si>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</si>
  <si>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</si>
  <si>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</si>
  <si>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</si>
  <si>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</si>
  <si>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</si>
  <si>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</si>
  <si>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</si>
  <si>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</si>
  <si>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</si>
  <si>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</si>
  <si>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</si>
  <si>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</si>
  <si>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</si>
  <si>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</si>
  <si>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</si>
  <si>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</si>
  <si>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</si>
  <si>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</si>
  <si>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</si>
  <si>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</si>
  <si>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</si>
  <si>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</si>
  <si>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</si>
  <si>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</si>
  <si>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</si>
  <si>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</si>
  <si>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</si>
  <si>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</si>
  <si>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</si>
  <si>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</si>
  <si>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</si>
  <si>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</si>
  <si>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</si>
  <si>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</si>
  <si>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</si>
  <si>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</si>
  <si>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</si>
  <si>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</si>
  <si>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</si>
  <si>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</si>
  <si>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</si>
  <si>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</si>
  <si>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</si>
  <si>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</si>
  <si>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</si>
  <si>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</si>
  <si>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</si>
  <si>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</si>
  <si>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</si>
  <si>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</si>
  <si>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</si>
  <si>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</si>
  <si>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</si>
  <si>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</si>
  <si>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</si>
  <si>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</si>
  <si>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</si>
  <si>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</si>
  <si>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</si>
  <si>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</si>
  <si>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</si>
  <si>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</si>
  <si>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</si>
  <si>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</si>
  <si>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</si>
  <si>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</si>
  <si>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</si>
  <si>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</si>
  <si>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</si>
  <si>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</si>
  <si>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</si>
  <si>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</si>
  <si>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</si>
  <si>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</si>
  <si>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</si>
  <si>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</si>
  <si>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</si>
  <si>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</si>
  <si>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</si>
  <si>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</si>
  <si>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</si>
  <si>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</si>
  <si>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</si>
  <si>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</si>
  <si>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</si>
  <si>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</si>
  <si>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</si>
  <si>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</si>
  <si>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</si>
  <si>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</si>
  <si>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</si>
  <si>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</si>
  <si>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</si>
  <si>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</si>
  <si>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</si>
  <si>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</si>
  <si>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</si>
  <si>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</si>
  <si>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</si>
  <si>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</si>
  <si>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</si>
  <si>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</si>
  <si>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</si>
  <si>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</si>
  <si>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</si>
  <si>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</si>
  <si>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</si>
  <si>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</si>
  <si>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</si>
  <si>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</si>
  <si>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</si>
  <si>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</si>
  <si>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</si>
  <si>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</si>
  <si>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</si>
  <si>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</si>
  <si>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</si>
  <si>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</si>
  <si>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</si>
  <si>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</si>
  <si>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</si>
  <si>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</si>
  <si>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</si>
  <si>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</si>
  <si>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</si>
  <si>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</si>
  <si>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</si>
  <si>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</si>
  <si>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</si>
  <si>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</si>
  <si>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</si>
  <si>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</si>
  <si>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</si>
  <si>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</si>
  <si>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</si>
  <si>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</si>
  <si>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</si>
  <si>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</si>
  <si>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</si>
  <si>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</si>
  <si>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Sample 225</t>
  </si>
  <si>
    <t>Sample 226</t>
  </si>
  <si>
    <t>Sample 227</t>
  </si>
  <si>
    <t>Sample 228</t>
  </si>
  <si>
    <t>Sample 229</t>
  </si>
  <si>
    <t>Sample 230</t>
  </si>
  <si>
    <t>Sample 231</t>
  </si>
  <si>
    <t>Sample 232</t>
  </si>
  <si>
    <t>Sample 233</t>
  </si>
  <si>
    <t>Sample 234</t>
  </si>
  <si>
    <t>Sample 235</t>
  </si>
  <si>
    <t>Sample 236</t>
  </si>
  <si>
    <t>Sample 237</t>
  </si>
  <si>
    <t>Sample 238</t>
  </si>
  <si>
    <t>Sample 239</t>
  </si>
  <si>
    <t>Sample 240</t>
  </si>
  <si>
    <t>Sample 241</t>
  </si>
  <si>
    <t>Sample 242</t>
  </si>
  <si>
    <t>Sample 243</t>
  </si>
  <si>
    <t>Sample 244</t>
  </si>
  <si>
    <t>Sample 245</t>
  </si>
  <si>
    <t>Sample 246</t>
  </si>
  <si>
    <t>Sample 247</t>
  </si>
  <si>
    <t>Sample 248</t>
  </si>
  <si>
    <t>Sample 249</t>
  </si>
  <si>
    <t>Sample 250</t>
  </si>
  <si>
    <t>Sample 251</t>
  </si>
  <si>
    <t>Sample 252</t>
  </si>
  <si>
    <t>Sample 253</t>
  </si>
  <si>
    <t>Sample 254</t>
  </si>
  <si>
    <t>Sample 255</t>
  </si>
  <si>
    <t>Sample 256</t>
  </si>
  <si>
    <t>Sample 257</t>
  </si>
  <si>
    <t>Sample 258</t>
  </si>
  <si>
    <t>Sample 259</t>
  </si>
  <si>
    <t>Sample 260</t>
  </si>
  <si>
    <t>Sample 261</t>
  </si>
  <si>
    <t>Sample 262</t>
  </si>
  <si>
    <t>Sample 263</t>
  </si>
  <si>
    <t>Sample 264</t>
  </si>
  <si>
    <t>Sample 265</t>
  </si>
  <si>
    <t>Sample 266</t>
  </si>
  <si>
    <t>Sample 267</t>
  </si>
  <si>
    <t>Sample 268</t>
  </si>
  <si>
    <t>Sample 269</t>
  </si>
  <si>
    <t>Sample 270</t>
  </si>
  <si>
    <t>Sample 271</t>
  </si>
  <si>
    <t>Sample 272</t>
  </si>
  <si>
    <t>Sample 273</t>
  </si>
  <si>
    <t>Sample 274</t>
  </si>
  <si>
    <t>Sample 275</t>
  </si>
  <si>
    <t>Sample 276</t>
  </si>
  <si>
    <t>Sample 277</t>
  </si>
  <si>
    <t>Sample 278</t>
  </si>
  <si>
    <t>Sample 279</t>
  </si>
  <si>
    <t>Sample 280</t>
  </si>
  <si>
    <t>Sample 281</t>
  </si>
  <si>
    <t>Sample 282</t>
  </si>
  <si>
    <t>Sample 283</t>
  </si>
  <si>
    <t>Sample 284</t>
  </si>
  <si>
    <t>Sample 285</t>
  </si>
  <si>
    <t>Sample 286</t>
  </si>
  <si>
    <t>Sample 287</t>
  </si>
  <si>
    <t>Sample 288</t>
  </si>
  <si>
    <t>Sample 289</t>
  </si>
  <si>
    <t>Sample 290</t>
  </si>
  <si>
    <t>Sample 291</t>
  </si>
  <si>
    <t>Sample 292</t>
  </si>
  <si>
    <t>Sample 293</t>
  </si>
  <si>
    <t>Sample 294</t>
  </si>
  <si>
    <t>Sample 295</t>
  </si>
  <si>
    <t>Sample 296</t>
  </si>
  <si>
    <t>Sample 297</t>
  </si>
  <si>
    <t>Sample 298</t>
  </si>
  <si>
    <t>Sample 299</t>
  </si>
  <si>
    <t>Sample 300</t>
  </si>
  <si>
    <t>Sample 301</t>
  </si>
  <si>
    <t>Sample 302</t>
  </si>
  <si>
    <t>Sample 303</t>
  </si>
  <si>
    <t>Sample 304</t>
  </si>
  <si>
    <t>Sample 305</t>
  </si>
  <si>
    <t>Sample 306</t>
  </si>
  <si>
    <t>Sample 307</t>
  </si>
  <si>
    <t>Sample 308</t>
  </si>
  <si>
    <t>Sample 309</t>
  </si>
  <si>
    <t>Sample 310</t>
  </si>
  <si>
    <t>Sample 311</t>
  </si>
  <si>
    <t>Sample 312</t>
  </si>
  <si>
    <t>Sample 313</t>
  </si>
  <si>
    <t>Sample 314</t>
  </si>
  <si>
    <t>Sample 315</t>
  </si>
  <si>
    <t>Sample 316</t>
  </si>
  <si>
    <t>Sample 317</t>
  </si>
  <si>
    <t>Sample 318</t>
  </si>
  <si>
    <t>Sample 319</t>
  </si>
  <si>
    <t>Sample 320</t>
  </si>
  <si>
    <t>Sample 321</t>
  </si>
  <si>
    <t>Sample 322</t>
  </si>
  <si>
    <t>Sample 323</t>
  </si>
  <si>
    <t>Sample 324</t>
  </si>
  <si>
    <t>Sample 325</t>
  </si>
  <si>
    <t>Sample 326</t>
  </si>
  <si>
    <t>Sample 327</t>
  </si>
  <si>
    <t>Sample 328</t>
  </si>
  <si>
    <t>Sample 329</t>
  </si>
  <si>
    <t>Sample 330</t>
  </si>
  <si>
    <t>Sample 331</t>
  </si>
  <si>
    <t>Sample 332</t>
  </si>
  <si>
    <t>Sample 333</t>
  </si>
  <si>
    <t>Sample 334</t>
  </si>
  <si>
    <t>Sample 335</t>
  </si>
  <si>
    <t>Sample 336</t>
  </si>
  <si>
    <t>Sample 337</t>
  </si>
  <si>
    <t>Sample 338</t>
  </si>
  <si>
    <t>Sample 339</t>
  </si>
  <si>
    <t>Sample 340</t>
  </si>
  <si>
    <t>Sample 341</t>
  </si>
  <si>
    <t>Sample 342</t>
  </si>
  <si>
    <t>Sample 343</t>
  </si>
  <si>
    <t>Sample 344</t>
  </si>
  <si>
    <t>Sample 345</t>
  </si>
  <si>
    <t>Sample 346</t>
  </si>
  <si>
    <t>Sample 347</t>
  </si>
  <si>
    <t>Sample 348</t>
  </si>
  <si>
    <t>Sample 349</t>
  </si>
  <si>
    <t>Sample 350</t>
  </si>
  <si>
    <t>Sample 351</t>
  </si>
  <si>
    <t>Sample 352</t>
  </si>
  <si>
    <t>Sample 353</t>
  </si>
  <si>
    <t>Sample 354</t>
  </si>
  <si>
    <t>Sample 355</t>
  </si>
  <si>
    <t>Sample 356</t>
  </si>
  <si>
    <t>Sample 357</t>
  </si>
  <si>
    <t>Sample 358</t>
  </si>
  <si>
    <t>Sample 359</t>
  </si>
  <si>
    <t>Sample 360</t>
  </si>
  <si>
    <t>Sample 361</t>
  </si>
  <si>
    <t>Sample 362</t>
  </si>
  <si>
    <t>Sample 363</t>
  </si>
  <si>
    <t>Sample 364</t>
  </si>
  <si>
    <t>Sample 365</t>
  </si>
  <si>
    <t>Sample 366</t>
  </si>
  <si>
    <t>Sample 367</t>
  </si>
  <si>
    <t>Sample 368</t>
  </si>
  <si>
    <t>Sample 369</t>
  </si>
  <si>
    <t>Sample 370</t>
  </si>
  <si>
    <t>Sample 371</t>
  </si>
  <si>
    <t>Sample 372</t>
  </si>
  <si>
    <t>Sample 373</t>
  </si>
  <si>
    <t>Sample 374</t>
  </si>
  <si>
    <t>Sample 375</t>
  </si>
  <si>
    <t>Sample 376</t>
  </si>
  <si>
    <t>Sample 377</t>
  </si>
  <si>
    <t>Sample 378</t>
  </si>
  <si>
    <t>Sample 379</t>
  </si>
  <si>
    <t>Sample 380</t>
  </si>
  <si>
    <t>Sample 381</t>
  </si>
  <si>
    <t>Sample 382</t>
  </si>
  <si>
    <t>Sample 383</t>
  </si>
  <si>
    <t>Sample 384</t>
  </si>
  <si>
    <t>Sample 385</t>
  </si>
  <si>
    <t>Sample 386</t>
  </si>
  <si>
    <t>Sample 387</t>
  </si>
  <si>
    <t>Sample 388</t>
  </si>
  <si>
    <t>Sample 389</t>
  </si>
  <si>
    <t>Sample 390</t>
  </si>
  <si>
    <t>Sample 391</t>
  </si>
  <si>
    <t>Sample 392</t>
  </si>
  <si>
    <t>Sample 393</t>
  </si>
  <si>
    <t>Sample 394</t>
  </si>
  <si>
    <t>Sample 395</t>
  </si>
  <si>
    <t>Sample 396</t>
  </si>
  <si>
    <t>Sample 397</t>
  </si>
  <si>
    <t>Sample 398</t>
  </si>
  <si>
    <t>Sample 399</t>
  </si>
  <si>
    <t>Sample 400</t>
  </si>
  <si>
    <t>Sample 401</t>
  </si>
  <si>
    <t>Sample 402</t>
  </si>
  <si>
    <t>Sample 403</t>
  </si>
  <si>
    <t>Sample 404</t>
  </si>
  <si>
    <t>Sample 405</t>
  </si>
  <si>
    <t>Sample 406</t>
  </si>
  <si>
    <t>Sample 407</t>
  </si>
  <si>
    <t>Sample 408</t>
  </si>
  <si>
    <t>Sample 409</t>
  </si>
  <si>
    <t>Sample 410</t>
  </si>
  <si>
    <t>Sample 411</t>
  </si>
  <si>
    <t>Sample 412</t>
  </si>
  <si>
    <t>Sample 413</t>
  </si>
  <si>
    <t>Sample 414</t>
  </si>
  <si>
    <t>Sample 415</t>
  </si>
  <si>
    <t>Sample 416</t>
  </si>
  <si>
    <t>Sample 417</t>
  </si>
  <si>
    <t>Sample 418</t>
  </si>
  <si>
    <t>Sample 419</t>
  </si>
  <si>
    <t>Sample 420</t>
  </si>
  <si>
    <t>Sample 421</t>
  </si>
  <si>
    <t>Sample 422</t>
  </si>
  <si>
    <t>Sample 423</t>
  </si>
  <si>
    <t>Sample 424</t>
  </si>
  <si>
    <t>Sample 425</t>
  </si>
  <si>
    <t>Sample 426</t>
  </si>
  <si>
    <t>Sample 427</t>
  </si>
  <si>
    <t>Sample 428</t>
  </si>
  <si>
    <t>Sample 429</t>
  </si>
  <si>
    <t>Sample 430</t>
  </si>
  <si>
    <t>Sample 431</t>
  </si>
  <si>
    <t>Sample 432</t>
  </si>
  <si>
    <t>Sample 433</t>
  </si>
  <si>
    <t>Sample 434</t>
  </si>
  <si>
    <t>Sample 435</t>
  </si>
  <si>
    <t>Sample 436</t>
  </si>
  <si>
    <t>Sample 437</t>
  </si>
  <si>
    <t>Sample 438</t>
  </si>
  <si>
    <t>Sample 439</t>
  </si>
  <si>
    <t>Sample 440</t>
  </si>
  <si>
    <t>Sample 441</t>
  </si>
  <si>
    <t>Sample 442</t>
  </si>
  <si>
    <t>Sample 443</t>
  </si>
  <si>
    <t>Sample 444</t>
  </si>
  <si>
    <t>Sample 445</t>
  </si>
  <si>
    <t>Sample 446</t>
  </si>
  <si>
    <t>Sample 447</t>
  </si>
  <si>
    <t>Sample 448</t>
  </si>
  <si>
    <t>Sample 449</t>
  </si>
  <si>
    <t>Sample 450</t>
  </si>
  <si>
    <t>Sample 451</t>
  </si>
  <si>
    <t>Sample 452</t>
  </si>
  <si>
    <t>Sample 453</t>
  </si>
  <si>
    <t>Sample 454</t>
  </si>
  <si>
    <t>Sample 455</t>
  </si>
  <si>
    <t>Sample 456</t>
  </si>
  <si>
    <t>Sample 457</t>
  </si>
  <si>
    <t>Sample 458</t>
  </si>
  <si>
    <t>Sample 459</t>
  </si>
  <si>
    <t>Sample 460</t>
  </si>
  <si>
    <t>Sample 461</t>
  </si>
  <si>
    <t>Sample 462</t>
  </si>
  <si>
    <t>Sample 463</t>
  </si>
  <si>
    <t>Sample 464</t>
  </si>
  <si>
    <t>Sample 465</t>
  </si>
  <si>
    <t>Sample 466</t>
  </si>
  <si>
    <t>Sample 467</t>
  </si>
  <si>
    <t>Sample 468</t>
  </si>
  <si>
    <t>Sample 469</t>
  </si>
  <si>
    <t>Sample 470</t>
  </si>
  <si>
    <t>Sample 471</t>
  </si>
  <si>
    <t>Sample 472</t>
  </si>
  <si>
    <t>Sample 473</t>
  </si>
  <si>
    <t>Sample 474</t>
  </si>
  <si>
    <t>Sample 475</t>
  </si>
  <si>
    <t>Sample 476</t>
  </si>
  <si>
    <t>Sample 477</t>
  </si>
  <si>
    <t>Sample 478</t>
  </si>
  <si>
    <t>Sample 479</t>
  </si>
  <si>
    <t>Sample 480</t>
  </si>
  <si>
    <t>Sample 481</t>
  </si>
  <si>
    <t>Sample 482</t>
  </si>
  <si>
    <t>Sample 483</t>
  </si>
  <si>
    <t>Sample 484</t>
  </si>
  <si>
    <t>Sample 485</t>
  </si>
  <si>
    <t>Sample 486</t>
  </si>
  <si>
    <t>Sample 487</t>
  </si>
  <si>
    <t>Sample 488</t>
  </si>
  <si>
    <t>Sample 489</t>
  </si>
  <si>
    <t>Sample 490</t>
  </si>
  <si>
    <t>Sample 491</t>
  </si>
  <si>
    <t>Sample 492</t>
  </si>
  <si>
    <t>Sample 493</t>
  </si>
  <si>
    <t>Sample 494</t>
  </si>
  <si>
    <t>Sample 495</t>
  </si>
  <si>
    <t>Sample 496</t>
  </si>
  <si>
    <t>Sample 497</t>
  </si>
  <si>
    <t>Sample 498</t>
  </si>
  <si>
    <t>Sample 499</t>
  </si>
  <si>
    <t>Sample 500</t>
  </si>
  <si>
    <t>Sample 501</t>
  </si>
  <si>
    <t>Sample 502</t>
  </si>
  <si>
    <t>Sample 503</t>
  </si>
  <si>
    <t>Sample 504</t>
  </si>
  <si>
    <t>Sample 505</t>
  </si>
  <si>
    <t>Sample 506</t>
  </si>
  <si>
    <t>Sample 507</t>
  </si>
  <si>
    <t>Sample 508</t>
  </si>
  <si>
    <t>Sample 509</t>
  </si>
  <si>
    <t>Sample 510</t>
  </si>
  <si>
    <t>Sample 511</t>
  </si>
  <si>
    <t>Sample 512</t>
  </si>
  <si>
    <t>Sample 513</t>
  </si>
  <si>
    <t>Sample 514</t>
  </si>
  <si>
    <t>Sample 515</t>
  </si>
  <si>
    <t>Sample 516</t>
  </si>
  <si>
    <t>Sample 517</t>
  </si>
  <si>
    <t>Sample 518</t>
  </si>
  <si>
    <t>Sample 519</t>
  </si>
  <si>
    <t>Sample 520</t>
  </si>
  <si>
    <t>Sample 521</t>
  </si>
  <si>
    <t>Sample 522</t>
  </si>
  <si>
    <t>Sample 523</t>
  </si>
  <si>
    <t>Sample 524</t>
  </si>
  <si>
    <t>Sample 525</t>
  </si>
  <si>
    <t>Sample 526</t>
  </si>
  <si>
    <t>Sample 527</t>
  </si>
  <si>
    <t>Sample 528</t>
  </si>
  <si>
    <t>Sample 529</t>
  </si>
  <si>
    <t>Sample 530</t>
  </si>
  <si>
    <t>Sample 531</t>
  </si>
  <si>
    <t>Sample 532</t>
  </si>
  <si>
    <t>Sample 533</t>
  </si>
  <si>
    <t>Sample 534</t>
  </si>
  <si>
    <t>Sample 535</t>
  </si>
  <si>
    <t>Sample 536</t>
  </si>
  <si>
    <t>Sample 537</t>
  </si>
  <si>
    <t>Sample 538</t>
  </si>
  <si>
    <t>Sample 539</t>
  </si>
  <si>
    <t>Sample 540</t>
  </si>
  <si>
    <t>Sample 541</t>
  </si>
  <si>
    <t>Sample 542</t>
  </si>
  <si>
    <t>Sample 543</t>
  </si>
  <si>
    <t>Sample 544</t>
  </si>
  <si>
    <t>Sample 545</t>
  </si>
  <si>
    <t>Sample 546</t>
  </si>
  <si>
    <t>Sample 547</t>
  </si>
  <si>
    <t>Sample 548</t>
  </si>
  <si>
    <t>Sample 549</t>
  </si>
  <si>
    <t>Sample 550</t>
  </si>
  <si>
    <t>Sample 551</t>
  </si>
  <si>
    <t>Sample 552</t>
  </si>
  <si>
    <t>Sample 553</t>
  </si>
  <si>
    <t>Sample 554</t>
  </si>
  <si>
    <t>Sample 555</t>
  </si>
  <si>
    <t>Sample 556</t>
  </si>
  <si>
    <t>Sample 557</t>
  </si>
  <si>
    <t>Sample 558</t>
  </si>
  <si>
    <t>Sample 559</t>
  </si>
  <si>
    <t>Sample 560</t>
  </si>
  <si>
    <t>Sample 561</t>
  </si>
  <si>
    <t>Sample 562</t>
  </si>
  <si>
    <t>Sample 563</t>
  </si>
  <si>
    <t>Sample 564</t>
  </si>
  <si>
    <t>Sample 565</t>
  </si>
  <si>
    <t>Sample 566</t>
  </si>
  <si>
    <t>Sample 567</t>
  </si>
  <si>
    <t>Sample 568</t>
  </si>
  <si>
    <t>Sample 569</t>
  </si>
  <si>
    <t>Sample 570</t>
  </si>
  <si>
    <t>Sample 571</t>
  </si>
  <si>
    <t>Sample 572</t>
  </si>
  <si>
    <t>Sample 573</t>
  </si>
  <si>
    <t>Sample 574</t>
  </si>
  <si>
    <t>Sample 575</t>
  </si>
  <si>
    <t>Sample 576</t>
  </si>
  <si>
    <t>Sample 577</t>
  </si>
  <si>
    <t>Sample 578</t>
  </si>
  <si>
    <t>Sample 579</t>
  </si>
  <si>
    <t>Sample 580</t>
  </si>
  <si>
    <t>Sample 581</t>
  </si>
  <si>
    <t>Sample 582</t>
  </si>
  <si>
    <t>Sample 583</t>
  </si>
  <si>
    <t>Sample 584</t>
  </si>
  <si>
    <t>Sample 585</t>
  </si>
  <si>
    <t>Sample 586</t>
  </si>
  <si>
    <t>Sample 587</t>
  </si>
  <si>
    <t>Sample 588</t>
  </si>
  <si>
    <t>Sample 589</t>
  </si>
  <si>
    <t>Sample 590</t>
  </si>
  <si>
    <t>Sample 591</t>
  </si>
  <si>
    <t>Sample 592</t>
  </si>
  <si>
    <t>Sample 593</t>
  </si>
  <si>
    <t>Sample 594</t>
  </si>
  <si>
    <t>Sample 595</t>
  </si>
  <si>
    <t>Sample 596</t>
  </si>
  <si>
    <t>Sample 597</t>
  </si>
  <si>
    <t>Sample 598</t>
  </si>
  <si>
    <t>Sample 599</t>
  </si>
  <si>
    <t>Sample 600</t>
  </si>
  <si>
    <t>Sample 601</t>
  </si>
  <si>
    <t>Sample 602</t>
  </si>
  <si>
    <t>Sample 603</t>
  </si>
  <si>
    <t>Sample 604</t>
  </si>
  <si>
    <t>Sample 605</t>
  </si>
  <si>
    <t>Sample 606</t>
  </si>
  <si>
    <t>Sample 607</t>
  </si>
  <si>
    <t>Sample 608</t>
  </si>
  <si>
    <t>Sample 609</t>
  </si>
  <si>
    <t>Sample 610</t>
  </si>
  <si>
    <t>Sample 611</t>
  </si>
  <si>
    <t>Sample 612</t>
  </si>
  <si>
    <t>Sample 613</t>
  </si>
  <si>
    <t>Sample 614</t>
  </si>
  <si>
    <t>Sample 615</t>
  </si>
  <si>
    <t>Sample 616</t>
  </si>
  <si>
    <t>Sample 617</t>
  </si>
  <si>
    <t>Sample 618</t>
  </si>
  <si>
    <t>Sample 619</t>
  </si>
  <si>
    <t>Sample 620</t>
  </si>
  <si>
    <t>Sample 621</t>
  </si>
  <si>
    <t>Sample 622</t>
  </si>
  <si>
    <t>Sample 623</t>
  </si>
  <si>
    <t>Sample 624</t>
  </si>
  <si>
    <t>Sample 625</t>
  </si>
  <si>
    <t>Sample 626</t>
  </si>
  <si>
    <t>Sample 627</t>
  </si>
  <si>
    <t>Sample 628</t>
  </si>
  <si>
    <t>Sample 629</t>
  </si>
  <si>
    <t>Sample 630</t>
  </si>
  <si>
    <t>Sample 631</t>
  </si>
  <si>
    <t>Sample 632</t>
  </si>
  <si>
    <t>Sample 633</t>
  </si>
  <si>
    <t>Sample 634</t>
  </si>
  <si>
    <t>Sample 635</t>
  </si>
  <si>
    <t>Sample 636</t>
  </si>
  <si>
    <t>Sample 637</t>
  </si>
  <si>
    <t>Sample 638</t>
  </si>
  <si>
    <t>Sample 639</t>
  </si>
  <si>
    <t>Sample 640</t>
  </si>
  <si>
    <t>Sample 641</t>
  </si>
  <si>
    <t>Sample 642</t>
  </si>
  <si>
    <t>Sample 643</t>
  </si>
  <si>
    <t>Sample 644</t>
  </si>
  <si>
    <t>Sample 645</t>
  </si>
  <si>
    <t>Sample 646</t>
  </si>
  <si>
    <t>Sample 647</t>
  </si>
  <si>
    <t>Sample 648</t>
  </si>
  <si>
    <t>Sample 649</t>
  </si>
  <si>
    <t>Sample 650</t>
  </si>
  <si>
    <t>Sample 651</t>
  </si>
  <si>
    <t>Sample 652</t>
  </si>
  <si>
    <t>Sample 653</t>
  </si>
  <si>
    <t>Sample 654</t>
  </si>
  <si>
    <t>Sample 655</t>
  </si>
  <si>
    <t>Sample 656</t>
  </si>
  <si>
    <t>Sample 657</t>
  </si>
  <si>
    <t>Sample 658</t>
  </si>
  <si>
    <t>Sample 659</t>
  </si>
  <si>
    <t>Sample 660</t>
  </si>
  <si>
    <t>Sample 661</t>
  </si>
  <si>
    <t>Sample 662</t>
  </si>
  <si>
    <t>Sample 663</t>
  </si>
  <si>
    <t>Sample 664</t>
  </si>
  <si>
    <t>Sample 665</t>
  </si>
  <si>
    <t>Sample 666</t>
  </si>
  <si>
    <t>Sample 667</t>
  </si>
  <si>
    <t>Sample 668</t>
  </si>
  <si>
    <t>Sample 669</t>
  </si>
  <si>
    <t>Sample 670</t>
  </si>
  <si>
    <t>Sample 671</t>
  </si>
  <si>
    <t>Sample 672</t>
  </si>
  <si>
    <t>Sample 673</t>
  </si>
  <si>
    <t>Sample 674</t>
  </si>
  <si>
    <t>Sample 675</t>
  </si>
  <si>
    <t>Sample 676</t>
  </si>
  <si>
    <t>Sample 677</t>
  </si>
  <si>
    <t>Sample 678</t>
  </si>
  <si>
    <t>Sample 679</t>
  </si>
  <si>
    <t>Sample 680</t>
  </si>
  <si>
    <t>Sample 681</t>
  </si>
  <si>
    <t>Sample 682</t>
  </si>
  <si>
    <t>Sample 683</t>
  </si>
  <si>
    <t>Sample 684</t>
  </si>
  <si>
    <t>Sample 685</t>
  </si>
  <si>
    <t>Sample 686</t>
  </si>
  <si>
    <t>Sample 687</t>
  </si>
  <si>
    <t>Sample 688</t>
  </si>
  <si>
    <t>Sample 689</t>
  </si>
  <si>
    <t>Sample 690</t>
  </si>
  <si>
    <t>Sample 691</t>
  </si>
  <si>
    <t>Sample 692</t>
  </si>
  <si>
    <t>Sample 693</t>
  </si>
  <si>
    <t>Sample 694</t>
  </si>
  <si>
    <t>Sample 695</t>
  </si>
  <si>
    <t>Sample 696</t>
  </si>
  <si>
    <t>Sample 697</t>
  </si>
  <si>
    <t>Sample 698</t>
  </si>
  <si>
    <t>Sample 699</t>
  </si>
  <si>
    <t>Sample 700</t>
  </si>
  <si>
    <t>Sample 701</t>
  </si>
  <si>
    <t>Sample 702</t>
  </si>
  <si>
    <t>Sample 703</t>
  </si>
  <si>
    <t>Sample 704</t>
  </si>
  <si>
    <t>Sample 705</t>
  </si>
  <si>
    <t>Sample 706</t>
  </si>
  <si>
    <t>Sample 707</t>
  </si>
  <si>
    <t>Sample 708</t>
  </si>
  <si>
    <t>Sample 709</t>
  </si>
  <si>
    <t>Sample 710</t>
  </si>
  <si>
    <t>Sample 711</t>
  </si>
  <si>
    <t>Sample 712</t>
  </si>
  <si>
    <t>Sample 713</t>
  </si>
  <si>
    <t>Sample 714</t>
  </si>
  <si>
    <t>Sample 715</t>
  </si>
  <si>
    <t>Sample 716</t>
  </si>
  <si>
    <t>Sample 717</t>
  </si>
  <si>
    <t>Sample 718</t>
  </si>
  <si>
    <t>Sample 719</t>
  </si>
  <si>
    <t>Sample 720</t>
  </si>
  <si>
    <t>Sample 721</t>
  </si>
  <si>
    <t>Sample 722</t>
  </si>
  <si>
    <t>Sample 723</t>
  </si>
  <si>
    <t>Sample 724</t>
  </si>
  <si>
    <t>Sample 725</t>
  </si>
  <si>
    <t>Sample 726</t>
  </si>
  <si>
    <t>Sample 727</t>
  </si>
  <si>
    <t>Sample 728</t>
  </si>
  <si>
    <t>Sample 729</t>
  </si>
  <si>
    <t>Sample 730</t>
  </si>
  <si>
    <t>Sample 731</t>
  </si>
  <si>
    <t>Sample 732</t>
  </si>
  <si>
    <t>Sample 733</t>
  </si>
  <si>
    <t>Sample 734</t>
  </si>
  <si>
    <t>Sample 735</t>
  </si>
  <si>
    <t>Sample 736</t>
  </si>
  <si>
    <t>Sample 737</t>
  </si>
  <si>
    <t>Sample 738</t>
  </si>
  <si>
    <t>Sample 739</t>
  </si>
  <si>
    <t>Sample 740</t>
  </si>
  <si>
    <t>Sample 741</t>
  </si>
  <si>
    <t>Sample 742</t>
  </si>
  <si>
    <t>Sample 743</t>
  </si>
  <si>
    <t>Sample 744</t>
  </si>
  <si>
    <t>Sample 745</t>
  </si>
  <si>
    <t>Sample 746</t>
  </si>
  <si>
    <t>Sample 747</t>
  </si>
  <si>
    <t>Sample 748</t>
  </si>
  <si>
    <t>Sample 749</t>
  </si>
  <si>
    <t>Sample 750</t>
  </si>
  <si>
    <t>Sample 751</t>
  </si>
  <si>
    <t>Sample 752</t>
  </si>
  <si>
    <t>Sample 753</t>
  </si>
  <si>
    <t>Sample 754</t>
  </si>
  <si>
    <t>Sample 755</t>
  </si>
  <si>
    <t>Sample 756</t>
  </si>
  <si>
    <t>Sample 757</t>
  </si>
  <si>
    <t>Sample 758</t>
  </si>
  <si>
    <t>Sample 759</t>
  </si>
  <si>
    <t>Sample 760</t>
  </si>
  <si>
    <t>Sample 761</t>
  </si>
  <si>
    <t>Sample 762</t>
  </si>
  <si>
    <t>Sample 763</t>
  </si>
  <si>
    <t>Sample 764</t>
  </si>
  <si>
    <t>Sample 765</t>
  </si>
  <si>
    <t>Sample 766</t>
  </si>
  <si>
    <t>Sample 767</t>
  </si>
  <si>
    <t>Sample 768</t>
  </si>
  <si>
    <t>Sample 769</t>
  </si>
  <si>
    <t>Sample 770</t>
  </si>
  <si>
    <t>Sample 771</t>
  </si>
  <si>
    <t>Sample 772</t>
  </si>
  <si>
    <t>Sample 773</t>
  </si>
  <si>
    <t>Sample 774</t>
  </si>
  <si>
    <t>Sample 775</t>
  </si>
  <si>
    <t>Sample 776</t>
  </si>
  <si>
    <t>Sample 777</t>
  </si>
  <si>
    <t>Sample 778</t>
  </si>
  <si>
    <t>Sample 779</t>
  </si>
  <si>
    <t>Sample 780</t>
  </si>
  <si>
    <t>Sample 781</t>
  </si>
  <si>
    <t>Sample 782</t>
  </si>
  <si>
    <t>Sample 783</t>
  </si>
  <si>
    <t>Sample 784</t>
  </si>
  <si>
    <t>Sample 785</t>
  </si>
  <si>
    <t>Sample 786</t>
  </si>
  <si>
    <t>Sample 787</t>
  </si>
  <si>
    <t>Sample 788</t>
  </si>
  <si>
    <t>Sample 789</t>
  </si>
  <si>
    <t>Sample 790</t>
  </si>
  <si>
    <t>Sample 791</t>
  </si>
  <si>
    <t>Sample 792</t>
  </si>
  <si>
    <t>Sample 793</t>
  </si>
  <si>
    <t>Sample 794</t>
  </si>
  <si>
    <t>Sample 795</t>
  </si>
  <si>
    <t>Sample 796</t>
  </si>
  <si>
    <t>Sample 797</t>
  </si>
  <si>
    <t>Sample 798</t>
  </si>
  <si>
    <t>Sample 799</t>
  </si>
  <si>
    <t>Sample 800</t>
  </si>
  <si>
    <t>Sample 801</t>
  </si>
  <si>
    <t>Sample 802</t>
  </si>
  <si>
    <t>Sample 803</t>
  </si>
  <si>
    <t>Sample 804</t>
  </si>
  <si>
    <t>Sample 805</t>
  </si>
  <si>
    <t>Sample 806</t>
  </si>
  <si>
    <t>Sample 807</t>
  </si>
  <si>
    <t>Sample 808</t>
  </si>
  <si>
    <t>Sample 809</t>
  </si>
  <si>
    <t>Sample 810</t>
  </si>
  <si>
    <t>Sample 811</t>
  </si>
  <si>
    <t>Sample 812</t>
  </si>
  <si>
    <t>Sample 813</t>
  </si>
  <si>
    <t>Sample 814</t>
  </si>
  <si>
    <t>Sample 815</t>
  </si>
  <si>
    <t>Sample 816</t>
  </si>
  <si>
    <t>Sample 817</t>
  </si>
  <si>
    <t>Sample 818</t>
  </si>
  <si>
    <t>Sample 819</t>
  </si>
  <si>
    <t>Sample 820</t>
  </si>
  <si>
    <t>Sample 821</t>
  </si>
  <si>
    <t>Sample 822</t>
  </si>
  <si>
    <t>Sample 823</t>
  </si>
  <si>
    <t>Sample 824</t>
  </si>
  <si>
    <t>Sample 825</t>
  </si>
  <si>
    <t>Sample 826</t>
  </si>
  <si>
    <t>Sample 827</t>
  </si>
  <si>
    <t>Sample 828</t>
  </si>
  <si>
    <t>Sample 829</t>
  </si>
  <si>
    <t>Sample 830</t>
  </si>
  <si>
    <t>Sample 831</t>
  </si>
  <si>
    <t>Sample 832</t>
  </si>
  <si>
    <t>Sample 833</t>
  </si>
  <si>
    <t>Sample 834</t>
  </si>
  <si>
    <t>Sample 835</t>
  </si>
  <si>
    <t>Sample 836</t>
  </si>
  <si>
    <t>Sample 837</t>
  </si>
  <si>
    <t>Sample 838</t>
  </si>
  <si>
    <t>Sample 839</t>
  </si>
  <si>
    <t>Sample 840</t>
  </si>
  <si>
    <t>Sample 841</t>
  </si>
  <si>
    <t>Sample 842</t>
  </si>
  <si>
    <t>Sample 843</t>
  </si>
  <si>
    <t>Sample 844</t>
  </si>
  <si>
    <t>Sample 845</t>
  </si>
  <si>
    <t>Sample 846</t>
  </si>
  <si>
    <t>Sample 847</t>
  </si>
  <si>
    <t>Sample 848</t>
  </si>
  <si>
    <t>Sample 849</t>
  </si>
  <si>
    <t>Sample 850</t>
  </si>
  <si>
    <t>Sample 851</t>
  </si>
  <si>
    <t>Sample 852</t>
  </si>
  <si>
    <t>Sample 853</t>
  </si>
  <si>
    <t>Sample 854</t>
  </si>
  <si>
    <t>Sample 855</t>
  </si>
  <si>
    <t>Sample 856</t>
  </si>
  <si>
    <t>Sample 857</t>
  </si>
  <si>
    <t>Sample 858</t>
  </si>
  <si>
    <t>Sample 859</t>
  </si>
  <si>
    <t>Sample 860</t>
  </si>
  <si>
    <t>Sample 861</t>
  </si>
  <si>
    <t>Sample 862</t>
  </si>
  <si>
    <t>Sample 863</t>
  </si>
  <si>
    <t>Sample 864</t>
  </si>
  <si>
    <t>Sample 865</t>
  </si>
  <si>
    <t>Sample 866</t>
  </si>
  <si>
    <t>Sample 867</t>
  </si>
  <si>
    <t>Sample 868</t>
  </si>
  <si>
    <t>Sample 869</t>
  </si>
  <si>
    <t>Sample 870</t>
  </si>
  <si>
    <t>Sample 871</t>
  </si>
  <si>
    <t>Sample 872</t>
  </si>
  <si>
    <t>Sample 873</t>
  </si>
  <si>
    <t>Sample 874</t>
  </si>
  <si>
    <t>Sample 875</t>
  </si>
  <si>
    <t>Sample 876</t>
  </si>
  <si>
    <t>Sample 877</t>
  </si>
  <si>
    <t>Sample 878</t>
  </si>
  <si>
    <t>Sample 879</t>
  </si>
  <si>
    <t>Sample 880</t>
  </si>
  <si>
    <t>Sample 881</t>
  </si>
  <si>
    <t>Sample 882</t>
  </si>
  <si>
    <t>Sample 883</t>
  </si>
  <si>
    <t>Sample 884</t>
  </si>
  <si>
    <t>Sample 885</t>
  </si>
  <si>
    <t>Sample 886</t>
  </si>
  <si>
    <t>Sample 887</t>
  </si>
  <si>
    <t>Sample 888</t>
  </si>
  <si>
    <t>Sample 889</t>
  </si>
  <si>
    <t>Sample 890</t>
  </si>
  <si>
    <t>Sample 891</t>
  </si>
  <si>
    <t>Sample 892</t>
  </si>
  <si>
    <t>Sample 893</t>
  </si>
  <si>
    <t>Sample 894</t>
  </si>
  <si>
    <t>Sample 895</t>
  </si>
  <si>
    <t>Sample 896</t>
  </si>
  <si>
    <t>Sample 897</t>
  </si>
  <si>
    <t>Sample 898</t>
  </si>
  <si>
    <t>Sample 899</t>
  </si>
  <si>
    <t>Sample 900</t>
  </si>
  <si>
    <t>Sample 901</t>
  </si>
  <si>
    <t>Sample 902</t>
  </si>
  <si>
    <t>Sample 903</t>
  </si>
  <si>
    <t>Sample 904</t>
  </si>
  <si>
    <t>Sample 905</t>
  </si>
  <si>
    <t>Sample 906</t>
  </si>
  <si>
    <t>Sample 907</t>
  </si>
  <si>
    <t>Sample 908</t>
  </si>
  <si>
    <t>Sample 909</t>
  </si>
  <si>
    <t>Sample 910</t>
  </si>
  <si>
    <t>Sample 911</t>
  </si>
  <si>
    <t>Sample 912</t>
  </si>
  <si>
    <t>Sample 913</t>
  </si>
  <si>
    <t>Sample 914</t>
  </si>
  <si>
    <t>Sample 915</t>
  </si>
  <si>
    <t>Sample 916</t>
  </si>
  <si>
    <t>Sample 917</t>
  </si>
  <si>
    <t>Sample 918</t>
  </si>
  <si>
    <t>Sample 919</t>
  </si>
  <si>
    <t>Sample 920</t>
  </si>
  <si>
    <t>Sample 921</t>
  </si>
  <si>
    <t>Sample 922</t>
  </si>
  <si>
    <t>Sample 923</t>
  </si>
  <si>
    <t>Sample 924</t>
  </si>
  <si>
    <t>Sample 925</t>
  </si>
  <si>
    <t>Sample 926</t>
  </si>
  <si>
    <t>Sample 927</t>
  </si>
  <si>
    <t>Sample 928</t>
  </si>
  <si>
    <t>Sample 929</t>
  </si>
  <si>
    <t>Sample 930</t>
  </si>
  <si>
    <t>Sample 931</t>
  </si>
  <si>
    <t>Sample 932</t>
  </si>
  <si>
    <t>Sample 933</t>
  </si>
  <si>
    <t>Sample 934</t>
  </si>
  <si>
    <t>Sample 935</t>
  </si>
  <si>
    <t>Sample 936</t>
  </si>
  <si>
    <t>Sample 937</t>
  </si>
  <si>
    <t>Sample 938</t>
  </si>
  <si>
    <t>Sample 939</t>
  </si>
  <si>
    <t>Sample 940</t>
  </si>
  <si>
    <t>Sample 941</t>
  </si>
  <si>
    <t>Sample 942</t>
  </si>
  <si>
    <t>Sample 943</t>
  </si>
  <si>
    <t>Sample 944</t>
  </si>
  <si>
    <t>Sample 945</t>
  </si>
  <si>
    <t>Sample 946</t>
  </si>
  <si>
    <t>Sample 947</t>
  </si>
  <si>
    <t>Sample 948</t>
  </si>
  <si>
    <t>Sample 949</t>
  </si>
  <si>
    <t>Sample 950</t>
  </si>
  <si>
    <t>Sample 951</t>
  </si>
  <si>
    <t>Sample 952</t>
  </si>
  <si>
    <t>Sample 953</t>
  </si>
  <si>
    <t>Sample 954</t>
  </si>
  <si>
    <t>Sample 955</t>
  </si>
  <si>
    <t>Sample 956</t>
  </si>
  <si>
    <t>Sample 957</t>
  </si>
  <si>
    <t>Sample 958</t>
  </si>
  <si>
    <t>Sample 959</t>
  </si>
  <si>
    <t>Sample 960</t>
  </si>
  <si>
    <t>Sample 961</t>
  </si>
  <si>
    <t>Sample 962</t>
  </si>
  <si>
    <t>Sample 963</t>
  </si>
  <si>
    <t>Sample 964</t>
  </si>
  <si>
    <t>Sample 965</t>
  </si>
  <si>
    <t>Sample 966</t>
  </si>
  <si>
    <t>Sample 967</t>
  </si>
  <si>
    <t>Sample 968</t>
  </si>
  <si>
    <t>Sample 969</t>
  </si>
  <si>
    <t>Sample 970</t>
  </si>
  <si>
    <t>Sample 971</t>
  </si>
  <si>
    <t>Sample 972</t>
  </si>
  <si>
    <t>Sample 973</t>
  </si>
  <si>
    <t>Sample 974</t>
  </si>
  <si>
    <t>Sample 975</t>
  </si>
  <si>
    <t>Sample 976</t>
  </si>
  <si>
    <t>Sample 977</t>
  </si>
  <si>
    <t>Sample 978</t>
  </si>
  <si>
    <t>Sample 979</t>
  </si>
  <si>
    <t>Sample 980</t>
  </si>
  <si>
    <t>Sample 981</t>
  </si>
  <si>
    <t>Sample 982</t>
  </si>
  <si>
    <t>Sample 983</t>
  </si>
  <si>
    <t>Sample 984</t>
  </si>
  <si>
    <t>Sample 985</t>
  </si>
  <si>
    <t>Sample 986</t>
  </si>
  <si>
    <t>Sample 987</t>
  </si>
  <si>
    <t>Sample 988</t>
  </si>
  <si>
    <t>Sample 989</t>
  </si>
  <si>
    <t>Sample 990</t>
  </si>
  <si>
    <t>Sample 991</t>
  </si>
  <si>
    <t>Sample 992</t>
  </si>
  <si>
    <t>Sample 993</t>
  </si>
  <si>
    <t>Sample 994</t>
  </si>
  <si>
    <t>Sample 995</t>
  </si>
  <si>
    <t>Sample 996</t>
  </si>
  <si>
    <t>Sample 997</t>
  </si>
  <si>
    <t>Sample 998</t>
  </si>
  <si>
    <t>Sample 999</t>
  </si>
  <si>
    <t>Sample 1000</t>
  </si>
  <si>
    <t>sa;ple</t>
  </si>
  <si>
    <t>a</t>
  </si>
  <si>
    <t>P</t>
  </si>
  <si>
    <t>H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</si>
  <si>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</si>
  <si>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</si>
  <si>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</si>
  <si>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</si>
  <si>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</si>
  <si>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</si>
  <si>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</si>
  <si>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</si>
  <si>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</si>
  <si>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</si>
  <si>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</si>
  <si>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</si>
  <si>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</si>
  <si>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</si>
  <si>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</si>
  <si>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</si>
  <si>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</si>
  <si>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</si>
  <si>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</si>
  <si>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</si>
  <si>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</si>
  <si>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</si>
  <si>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</si>
  <si>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</si>
  <si>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</si>
  <si>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</si>
  <si>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</si>
  <si>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</si>
  <si>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</si>
  <si>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</si>
  <si>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</si>
  <si>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</si>
  <si>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</si>
  <si>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</si>
  <si>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</si>
  <si>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</si>
  <si>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</si>
  <si>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</si>
  <si>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</si>
  <si>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</si>
  <si>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</si>
  <si>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</si>
  <si>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</si>
  <si>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</si>
  <si>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</si>
  <si>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</si>
  <si>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</si>
  <si>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</si>
  <si>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</si>
  <si>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</si>
  <si>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</si>
  <si>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</si>
  <si>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</si>
  <si>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</si>
  <si>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</si>
  <si>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</si>
  <si>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</si>
  <si>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</si>
  <si>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</si>
  <si>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</si>
  <si>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</si>
  <si>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</si>
  <si>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</si>
  <si>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</si>
  <si>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</si>
  <si>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</si>
  <si>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</si>
  <si>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s68</t>
  </si>
  <si>
    <t>s69</t>
  </si>
  <si>
    <t>s70</t>
  </si>
  <si>
    <t>s71</t>
  </si>
  <si>
    <t>s72</t>
  </si>
  <si>
    <t>s73</t>
  </si>
  <si>
    <t>s74</t>
  </si>
  <si>
    <t>s75</t>
  </si>
  <si>
    <t>s76</t>
  </si>
  <si>
    <t>s77</t>
  </si>
  <si>
    <t>s78</t>
  </si>
  <si>
    <t>s79</t>
  </si>
  <si>
    <t>s80</t>
  </si>
  <si>
    <t>s81</t>
  </si>
  <si>
    <t>s82</t>
  </si>
  <si>
    <t>s83</t>
  </si>
  <si>
    <t>s84</t>
  </si>
  <si>
    <t>s85</t>
  </si>
  <si>
    <t>s86</t>
  </si>
  <si>
    <t>s87</t>
  </si>
  <si>
    <t>s88</t>
  </si>
  <si>
    <t>s89</t>
  </si>
  <si>
    <t>s90</t>
  </si>
  <si>
    <t>s91</t>
  </si>
  <si>
    <t>s92</t>
  </si>
  <si>
    <t>s93</t>
  </si>
  <si>
    <t>s94</t>
  </si>
  <si>
    <t>s95</t>
  </si>
  <si>
    <t>s96</t>
  </si>
  <si>
    <t>s97</t>
  </si>
  <si>
    <t>s98</t>
  </si>
  <si>
    <t>s99</t>
  </si>
  <si>
    <t>s100</t>
  </si>
  <si>
    <t>s101</t>
  </si>
  <si>
    <t>s102</t>
  </si>
  <si>
    <t>s103</t>
  </si>
  <si>
    <t>s104</t>
  </si>
  <si>
    <t>s105</t>
  </si>
  <si>
    <t>s106</t>
  </si>
  <si>
    <t>s107</t>
  </si>
  <si>
    <t>s108</t>
  </si>
  <si>
    <t>s109</t>
  </si>
  <si>
    <t>s110</t>
  </si>
  <si>
    <t>s111</t>
  </si>
  <si>
    <t>s112</t>
  </si>
  <si>
    <t>s113</t>
  </si>
  <si>
    <t>s114</t>
  </si>
  <si>
    <t>s115</t>
  </si>
  <si>
    <t>s116</t>
  </si>
  <si>
    <t>s117</t>
  </si>
  <si>
    <t>s118</t>
  </si>
  <si>
    <t>s119</t>
  </si>
  <si>
    <t>s120</t>
  </si>
  <si>
    <t>s121</t>
  </si>
  <si>
    <t>s122</t>
  </si>
  <si>
    <t>s123</t>
  </si>
  <si>
    <t>s124</t>
  </si>
  <si>
    <t>s125</t>
  </si>
  <si>
    <t>s126</t>
  </si>
  <si>
    <t>s127</t>
  </si>
  <si>
    <t>s128</t>
  </si>
  <si>
    <t>s129</t>
  </si>
  <si>
    <t>s130</t>
  </si>
  <si>
    <t>s131</t>
  </si>
  <si>
    <t>s132</t>
  </si>
  <si>
    <t>s133</t>
  </si>
  <si>
    <t>s134</t>
  </si>
  <si>
    <t>s135</t>
  </si>
  <si>
    <t>s136</t>
  </si>
  <si>
    <t>s137</t>
  </si>
  <si>
    <t>s138</t>
  </si>
  <si>
    <t>s139</t>
  </si>
  <si>
    <t>s140</t>
  </si>
  <si>
    <t>s141</t>
  </si>
  <si>
    <t>s142</t>
  </si>
  <si>
    <t>s143</t>
  </si>
  <si>
    <t>s144</t>
  </si>
  <si>
    <t>s145</t>
  </si>
  <si>
    <t>s146</t>
  </si>
  <si>
    <t>s147</t>
  </si>
  <si>
    <t>s148</t>
  </si>
  <si>
    <t>s149</t>
  </si>
  <si>
    <t>s150</t>
  </si>
  <si>
    <t>s151</t>
  </si>
  <si>
    <t>s152</t>
  </si>
  <si>
    <t>s153</t>
  </si>
  <si>
    <t>s154</t>
  </si>
  <si>
    <t>s155</t>
  </si>
  <si>
    <t>s156</t>
  </si>
  <si>
    <t>s157</t>
  </si>
  <si>
    <t>s158</t>
  </si>
  <si>
    <t>s159</t>
  </si>
  <si>
    <t>s160</t>
  </si>
  <si>
    <t>s161</t>
  </si>
  <si>
    <t>s162</t>
  </si>
  <si>
    <t>s163</t>
  </si>
  <si>
    <t>s164</t>
  </si>
  <si>
    <t>s165</t>
  </si>
  <si>
    <t>s166</t>
  </si>
  <si>
    <t>s167</t>
  </si>
  <si>
    <t>s168</t>
  </si>
  <si>
    <t>s169</t>
  </si>
  <si>
    <t>s170</t>
  </si>
  <si>
    <t>s171</t>
  </si>
  <si>
    <t>s172</t>
  </si>
  <si>
    <t>s173</t>
  </si>
  <si>
    <t>s174</t>
  </si>
  <si>
    <t>s175</t>
  </si>
  <si>
    <t>s176</t>
  </si>
  <si>
    <t>s177</t>
  </si>
  <si>
    <t>s178</t>
  </si>
  <si>
    <t>s179</t>
  </si>
  <si>
    <t>s180</t>
  </si>
  <si>
    <t>s181</t>
  </si>
  <si>
    <t>s182</t>
  </si>
  <si>
    <t>s183</t>
  </si>
  <si>
    <t>s184</t>
  </si>
  <si>
    <t>s185</t>
  </si>
  <si>
    <t>s186</t>
  </si>
  <si>
    <t>s187</t>
  </si>
  <si>
    <t>s188</t>
  </si>
  <si>
    <t>s189</t>
  </si>
  <si>
    <t>s190</t>
  </si>
  <si>
    <t>s191</t>
  </si>
  <si>
    <t>s192</t>
  </si>
  <si>
    <t>s193</t>
  </si>
  <si>
    <t>s194</t>
  </si>
  <si>
    <t>s195</t>
  </si>
  <si>
    <t>s196</t>
  </si>
  <si>
    <t>s197</t>
  </si>
  <si>
    <t>s198</t>
  </si>
  <si>
    <t>s199</t>
  </si>
  <si>
    <t>s200</t>
  </si>
  <si>
    <t>s201</t>
  </si>
  <si>
    <t>s202</t>
  </si>
  <si>
    <t>s203</t>
  </si>
  <si>
    <t>s204</t>
  </si>
  <si>
    <t>s205</t>
  </si>
  <si>
    <t>s206</t>
  </si>
  <si>
    <t>s207</t>
  </si>
  <si>
    <t>s208</t>
  </si>
  <si>
    <t>s209</t>
  </si>
  <si>
    <t>s210</t>
  </si>
  <si>
    <t>s211</t>
  </si>
  <si>
    <t>s212</t>
  </si>
  <si>
    <t>s213</t>
  </si>
  <si>
    <t>s214</t>
  </si>
  <si>
    <t>s215</t>
  </si>
  <si>
    <t>s216</t>
  </si>
  <si>
    <t>s217</t>
  </si>
  <si>
    <t>s218</t>
  </si>
  <si>
    <t>s219</t>
  </si>
  <si>
    <t>s220</t>
  </si>
  <si>
    <t>s221</t>
  </si>
  <si>
    <t>s222</t>
  </si>
  <si>
    <t>s223</t>
  </si>
  <si>
    <t>s224</t>
  </si>
  <si>
    <t>s225</t>
  </si>
  <si>
    <t>s226</t>
  </si>
  <si>
    <t>s227</t>
  </si>
  <si>
    <t>s228</t>
  </si>
  <si>
    <t>s229</t>
  </si>
  <si>
    <t>s230</t>
  </si>
  <si>
    <t>s231</t>
  </si>
  <si>
    <t>s232</t>
  </si>
  <si>
    <t>s233</t>
  </si>
  <si>
    <t>s234</t>
  </si>
  <si>
    <t>s235</t>
  </si>
  <si>
    <t>s236</t>
  </si>
  <si>
    <t>s237</t>
  </si>
  <si>
    <t>s238</t>
  </si>
  <si>
    <t>s239</t>
  </si>
  <si>
    <t>s240</t>
  </si>
  <si>
    <t>s241</t>
  </si>
  <si>
    <t>s242</t>
  </si>
  <si>
    <t>s243</t>
  </si>
  <si>
    <t>s244</t>
  </si>
  <si>
    <t>s245</t>
  </si>
  <si>
    <t>s246</t>
  </si>
  <si>
    <t>s247</t>
  </si>
  <si>
    <t>s248</t>
  </si>
  <si>
    <t>s249</t>
  </si>
  <si>
    <t>s250</t>
  </si>
  <si>
    <t>s251</t>
  </si>
  <si>
    <t>s252</t>
  </si>
  <si>
    <t>s253</t>
  </si>
  <si>
    <t>s254</t>
  </si>
  <si>
    <t>s255</t>
  </si>
  <si>
    <t>s256</t>
  </si>
  <si>
    <t>s257</t>
  </si>
  <si>
    <t>s258</t>
  </si>
  <si>
    <t>s259</t>
  </si>
  <si>
    <t>s260</t>
  </si>
  <si>
    <t>s261</t>
  </si>
  <si>
    <t>s262</t>
  </si>
  <si>
    <t>s263</t>
  </si>
  <si>
    <t>s264</t>
  </si>
  <si>
    <t>s265</t>
  </si>
  <si>
    <t>s266</t>
  </si>
  <si>
    <t>s267</t>
  </si>
  <si>
    <t>s268</t>
  </si>
  <si>
    <t>s269</t>
  </si>
  <si>
    <t>s270</t>
  </si>
  <si>
    <t>s271</t>
  </si>
  <si>
    <t>s272</t>
  </si>
  <si>
    <t>s273</t>
  </si>
  <si>
    <t>s274</t>
  </si>
  <si>
    <t>s275</t>
  </si>
  <si>
    <t>s276</t>
  </si>
  <si>
    <t>s277</t>
  </si>
  <si>
    <t>s278</t>
  </si>
  <si>
    <t>s279</t>
  </si>
  <si>
    <t>s280</t>
  </si>
  <si>
    <t>s281</t>
  </si>
  <si>
    <t>s282</t>
  </si>
  <si>
    <t>s283</t>
  </si>
  <si>
    <t>s284</t>
  </si>
  <si>
    <t>s285</t>
  </si>
  <si>
    <t>s286</t>
  </si>
  <si>
    <t>s287</t>
  </si>
  <si>
    <t>s288</t>
  </si>
  <si>
    <t>s289</t>
  </si>
  <si>
    <t>s290</t>
  </si>
  <si>
    <t>s291</t>
  </si>
  <si>
    <t>s292</t>
  </si>
  <si>
    <t>s293</t>
  </si>
  <si>
    <t>s294</t>
  </si>
  <si>
    <t>s295</t>
  </si>
  <si>
    <t>s296</t>
  </si>
  <si>
    <t>s297</t>
  </si>
  <si>
    <t>s298</t>
  </si>
  <si>
    <t>s299</t>
  </si>
  <si>
    <t>s300</t>
  </si>
  <si>
    <t>s301</t>
  </si>
  <si>
    <t>s302</t>
  </si>
  <si>
    <t>s303</t>
  </si>
  <si>
    <t>s304</t>
  </si>
  <si>
    <t>s305</t>
  </si>
  <si>
    <t>s306</t>
  </si>
  <si>
    <t>s307</t>
  </si>
  <si>
    <t>s308</t>
  </si>
  <si>
    <t>s309</t>
  </si>
  <si>
    <t>s310</t>
  </si>
  <si>
    <t>s311</t>
  </si>
  <si>
    <t>s312</t>
  </si>
  <si>
    <t>s313</t>
  </si>
  <si>
    <t>s314</t>
  </si>
  <si>
    <t>s315</t>
  </si>
  <si>
    <t>s316</t>
  </si>
  <si>
    <t>s317</t>
  </si>
  <si>
    <t>s318</t>
  </si>
  <si>
    <t>s319</t>
  </si>
  <si>
    <t>s320</t>
  </si>
  <si>
    <t>s321</t>
  </si>
  <si>
    <t>s322</t>
  </si>
  <si>
    <t>s323</t>
  </si>
  <si>
    <t>s324</t>
  </si>
  <si>
    <t>s325</t>
  </si>
  <si>
    <t>s326</t>
  </si>
  <si>
    <t>s327</t>
  </si>
  <si>
    <t>s328</t>
  </si>
  <si>
    <t>s329</t>
  </si>
  <si>
    <t>s330</t>
  </si>
  <si>
    <t>s331</t>
  </si>
  <si>
    <t>s332</t>
  </si>
  <si>
    <t>s333</t>
  </si>
  <si>
    <t>s334</t>
  </si>
  <si>
    <t>s335</t>
  </si>
  <si>
    <t>s336</t>
  </si>
  <si>
    <t>s337</t>
  </si>
  <si>
    <t>s338</t>
  </si>
  <si>
    <t>s339</t>
  </si>
  <si>
    <t>s340</t>
  </si>
  <si>
    <t>s341</t>
  </si>
  <si>
    <t>s342</t>
  </si>
  <si>
    <t>s343</t>
  </si>
  <si>
    <t>s344</t>
  </si>
  <si>
    <t>s345</t>
  </si>
  <si>
    <t>s346</t>
  </si>
  <si>
    <t>s347</t>
  </si>
  <si>
    <t>s348</t>
  </si>
  <si>
    <t>s349</t>
  </si>
  <si>
    <t>s350</t>
  </si>
  <si>
    <t>s351</t>
  </si>
  <si>
    <t>s352</t>
  </si>
  <si>
    <t>s353</t>
  </si>
  <si>
    <t>s354</t>
  </si>
  <si>
    <t>s355</t>
  </si>
  <si>
    <t>s356</t>
  </si>
  <si>
    <t>s357</t>
  </si>
  <si>
    <t>s358</t>
  </si>
  <si>
    <t>s359</t>
  </si>
  <si>
    <t>s360</t>
  </si>
  <si>
    <t>s361</t>
  </si>
  <si>
    <t>s362</t>
  </si>
  <si>
    <t>s363</t>
  </si>
  <si>
    <t>s364</t>
  </si>
  <si>
    <t>s365</t>
  </si>
  <si>
    <t>s366</t>
  </si>
  <si>
    <t>s367</t>
  </si>
  <si>
    <t>s368</t>
  </si>
  <si>
    <t>s369</t>
  </si>
  <si>
    <t>s370</t>
  </si>
  <si>
    <t>s371</t>
  </si>
  <si>
    <t>s372</t>
  </si>
  <si>
    <t>s373</t>
  </si>
  <si>
    <t>s374</t>
  </si>
  <si>
    <t>s375</t>
  </si>
  <si>
    <t>s376</t>
  </si>
  <si>
    <t>s377</t>
  </si>
  <si>
    <t>s378</t>
  </si>
  <si>
    <t>s379</t>
  </si>
  <si>
    <t>s380</t>
  </si>
  <si>
    <t>s381</t>
  </si>
  <si>
    <t>s382</t>
  </si>
  <si>
    <t>s383</t>
  </si>
  <si>
    <t>s384</t>
  </si>
  <si>
    <t>s385</t>
  </si>
  <si>
    <t>s386</t>
  </si>
  <si>
    <t>s387</t>
  </si>
  <si>
    <t>s388</t>
  </si>
  <si>
    <t>s389</t>
  </si>
  <si>
    <t>s390</t>
  </si>
  <si>
    <t>s391</t>
  </si>
  <si>
    <t>s392</t>
  </si>
  <si>
    <t>s393</t>
  </si>
  <si>
    <t>s394</t>
  </si>
  <si>
    <t>s395</t>
  </si>
  <si>
    <t>s396</t>
  </si>
  <si>
    <t>s397</t>
  </si>
  <si>
    <t>s398</t>
  </si>
  <si>
    <t>s399</t>
  </si>
  <si>
    <t>s400</t>
  </si>
  <si>
    <t>s401</t>
  </si>
  <si>
    <t>s402</t>
  </si>
  <si>
    <t>s403</t>
  </si>
  <si>
    <t>s404</t>
  </si>
  <si>
    <t>s405</t>
  </si>
  <si>
    <t>s406</t>
  </si>
  <si>
    <t>s407</t>
  </si>
  <si>
    <t>s408</t>
  </si>
  <si>
    <t>s409</t>
  </si>
  <si>
    <t>s410</t>
  </si>
  <si>
    <t>s411</t>
  </si>
  <si>
    <t>s412</t>
  </si>
  <si>
    <t>s413</t>
  </si>
  <si>
    <t>s414</t>
  </si>
  <si>
    <t>s415</t>
  </si>
  <si>
    <t>s416</t>
  </si>
  <si>
    <t>s417</t>
  </si>
  <si>
    <t>s418</t>
  </si>
  <si>
    <t>s419</t>
  </si>
  <si>
    <t>s420</t>
  </si>
  <si>
    <t>s421</t>
  </si>
  <si>
    <t>s422</t>
  </si>
  <si>
    <t>s423</t>
  </si>
  <si>
    <t>s424</t>
  </si>
  <si>
    <t>s425</t>
  </si>
  <si>
    <t>s426</t>
  </si>
  <si>
    <t>s427</t>
  </si>
  <si>
    <t>s428</t>
  </si>
  <si>
    <t>s429</t>
  </si>
  <si>
    <t>s430</t>
  </si>
  <si>
    <t>s431</t>
  </si>
  <si>
    <t>s432</t>
  </si>
  <si>
    <t>s433</t>
  </si>
  <si>
    <t>s434</t>
  </si>
  <si>
    <t>s435</t>
  </si>
  <si>
    <t>s436</t>
  </si>
  <si>
    <t>s437</t>
  </si>
  <si>
    <t>s438</t>
  </si>
  <si>
    <t>s439</t>
  </si>
  <si>
    <t>s440</t>
  </si>
  <si>
    <t>s441</t>
  </si>
  <si>
    <t>s442</t>
  </si>
  <si>
    <t>s443</t>
  </si>
  <si>
    <t>s444</t>
  </si>
  <si>
    <t>s445</t>
  </si>
  <si>
    <t>s446</t>
  </si>
  <si>
    <t>s447</t>
  </si>
  <si>
    <t>s448</t>
  </si>
  <si>
    <t>s449</t>
  </si>
  <si>
    <t>s450</t>
  </si>
  <si>
    <t>s451</t>
  </si>
  <si>
    <t>s452</t>
  </si>
  <si>
    <t>s453</t>
  </si>
  <si>
    <t>s454</t>
  </si>
  <si>
    <t>s455</t>
  </si>
  <si>
    <t>s456</t>
  </si>
  <si>
    <t>s457</t>
  </si>
  <si>
    <t>s458</t>
  </si>
  <si>
    <t>s459</t>
  </si>
  <si>
    <t>s460</t>
  </si>
  <si>
    <t>s461</t>
  </si>
  <si>
    <t>s462</t>
  </si>
  <si>
    <t>s463</t>
  </si>
  <si>
    <t>s464</t>
  </si>
  <si>
    <t>s465</t>
  </si>
  <si>
    <t>s466</t>
  </si>
  <si>
    <t>s467</t>
  </si>
  <si>
    <t>s468</t>
  </si>
  <si>
    <t>s469</t>
  </si>
  <si>
    <t>s470</t>
  </si>
  <si>
    <t>s471</t>
  </si>
  <si>
    <t>s472</t>
  </si>
  <si>
    <t>s473</t>
  </si>
  <si>
    <t>s474</t>
  </si>
  <si>
    <t>s475</t>
  </si>
  <si>
    <t>s476</t>
  </si>
  <si>
    <t>s477</t>
  </si>
  <si>
    <t>s478</t>
  </si>
  <si>
    <t>s479</t>
  </si>
  <si>
    <t>s480</t>
  </si>
  <si>
    <t>s481</t>
  </si>
  <si>
    <t>s482</t>
  </si>
  <si>
    <t>s483</t>
  </si>
  <si>
    <t>s484</t>
  </si>
  <si>
    <t>s485</t>
  </si>
  <si>
    <t>s486</t>
  </si>
  <si>
    <t>s487</t>
  </si>
  <si>
    <t>s488</t>
  </si>
  <si>
    <t>s489</t>
  </si>
  <si>
    <t>s490</t>
  </si>
  <si>
    <t>s491</t>
  </si>
  <si>
    <t>s492</t>
  </si>
  <si>
    <t>s493</t>
  </si>
  <si>
    <t>s494</t>
  </si>
  <si>
    <t>s495</t>
  </si>
  <si>
    <t>s496</t>
  </si>
  <si>
    <t>s497</t>
  </si>
  <si>
    <t>s498</t>
  </si>
  <si>
    <t>s499</t>
  </si>
  <si>
    <t>s500</t>
  </si>
  <si>
    <t>s501</t>
  </si>
  <si>
    <t>s502</t>
  </si>
  <si>
    <t>s503</t>
  </si>
  <si>
    <t>s504</t>
  </si>
  <si>
    <t>s505</t>
  </si>
  <si>
    <t>s506</t>
  </si>
  <si>
    <t>s507</t>
  </si>
  <si>
    <t>s508</t>
  </si>
  <si>
    <t>s509</t>
  </si>
  <si>
    <t>s510</t>
  </si>
  <si>
    <t>s511</t>
  </si>
  <si>
    <t>s512</t>
  </si>
  <si>
    <t>s513</t>
  </si>
  <si>
    <t>s514</t>
  </si>
  <si>
    <t>s515</t>
  </si>
  <si>
    <t>s516</t>
  </si>
  <si>
    <t>s517</t>
  </si>
  <si>
    <t>s518</t>
  </si>
  <si>
    <t>s519</t>
  </si>
  <si>
    <t>s520</t>
  </si>
  <si>
    <t>s521</t>
  </si>
  <si>
    <t>s522</t>
  </si>
  <si>
    <t>s523</t>
  </si>
  <si>
    <t>s524</t>
  </si>
  <si>
    <t>s525</t>
  </si>
  <si>
    <t>s526</t>
  </si>
  <si>
    <t>s527</t>
  </si>
  <si>
    <t>s528</t>
  </si>
  <si>
    <t>s529</t>
  </si>
  <si>
    <t>s530</t>
  </si>
  <si>
    <t>s531</t>
  </si>
  <si>
    <t>s532</t>
  </si>
  <si>
    <t>s533</t>
  </si>
  <si>
    <t>s534</t>
  </si>
  <si>
    <t>s535</t>
  </si>
  <si>
    <t>s536</t>
  </si>
  <si>
    <t>s537</t>
  </si>
  <si>
    <t>s538</t>
  </si>
  <si>
    <t>s539</t>
  </si>
  <si>
    <t>s540</t>
  </si>
  <si>
    <t>s541</t>
  </si>
  <si>
    <t>s542</t>
  </si>
  <si>
    <t>s543</t>
  </si>
  <si>
    <t>s544</t>
  </si>
  <si>
    <t>s545</t>
  </si>
  <si>
    <t>s546</t>
  </si>
  <si>
    <t>s547</t>
  </si>
  <si>
    <t>s548</t>
  </si>
  <si>
    <t>s549</t>
  </si>
  <si>
    <t>s550</t>
  </si>
  <si>
    <t>s551</t>
  </si>
  <si>
    <t>s552</t>
  </si>
  <si>
    <t>s553</t>
  </si>
  <si>
    <t>s554</t>
  </si>
  <si>
    <t>s555</t>
  </si>
  <si>
    <t>s556</t>
  </si>
  <si>
    <t>s557</t>
  </si>
  <si>
    <t>s558</t>
  </si>
  <si>
    <t>s559</t>
  </si>
  <si>
    <t>s560</t>
  </si>
  <si>
    <t>s561</t>
  </si>
  <si>
    <t>s562</t>
  </si>
  <si>
    <t>s563</t>
  </si>
  <si>
    <t>s564</t>
  </si>
  <si>
    <t>s565</t>
  </si>
  <si>
    <t>s566</t>
  </si>
  <si>
    <t>s567</t>
  </si>
  <si>
    <t>s568</t>
  </si>
  <si>
    <t>s569</t>
  </si>
  <si>
    <t>s570</t>
  </si>
  <si>
    <t>s571</t>
  </si>
  <si>
    <t>s572</t>
  </si>
  <si>
    <t>s573</t>
  </si>
  <si>
    <t>s574</t>
  </si>
  <si>
    <t>s575</t>
  </si>
  <si>
    <t>s576</t>
  </si>
  <si>
    <t>s577</t>
  </si>
  <si>
    <t>s578</t>
  </si>
  <si>
    <t>s579</t>
  </si>
  <si>
    <t>s580</t>
  </si>
  <si>
    <t>s581</t>
  </si>
  <si>
    <t>s582</t>
  </si>
  <si>
    <t>s583</t>
  </si>
  <si>
    <t>s584</t>
  </si>
  <si>
    <t>s585</t>
  </si>
  <si>
    <t>s586</t>
  </si>
  <si>
    <t>s587</t>
  </si>
  <si>
    <t>s588</t>
  </si>
  <si>
    <t>s589</t>
  </si>
  <si>
    <t>s590</t>
  </si>
  <si>
    <t>s591</t>
  </si>
  <si>
    <t>s592</t>
  </si>
  <si>
    <t>s593</t>
  </si>
  <si>
    <t>s594</t>
  </si>
  <si>
    <t>s595</t>
  </si>
  <si>
    <t>s596</t>
  </si>
  <si>
    <t>s597</t>
  </si>
  <si>
    <t>s598</t>
  </si>
  <si>
    <t>s599</t>
  </si>
  <si>
    <t>s600</t>
  </si>
  <si>
    <t>s601</t>
  </si>
  <si>
    <t>s602</t>
  </si>
  <si>
    <t>s603</t>
  </si>
  <si>
    <t>s604</t>
  </si>
  <si>
    <t>s605</t>
  </si>
  <si>
    <t>s606</t>
  </si>
  <si>
    <t>s607</t>
  </si>
  <si>
    <t>s608</t>
  </si>
  <si>
    <t>s609</t>
  </si>
  <si>
    <t>s610</t>
  </si>
  <si>
    <t>s611</t>
  </si>
  <si>
    <t>s612</t>
  </si>
  <si>
    <t>s613</t>
  </si>
  <si>
    <t>s614</t>
  </si>
  <si>
    <t>s615</t>
  </si>
  <si>
    <t>s616</t>
  </si>
  <si>
    <t>s617</t>
  </si>
  <si>
    <t>s618</t>
  </si>
  <si>
    <t>s619</t>
  </si>
  <si>
    <t>s620</t>
  </si>
  <si>
    <t>s621</t>
  </si>
  <si>
    <t>s622</t>
  </si>
  <si>
    <t>s623</t>
  </si>
  <si>
    <t>s624</t>
  </si>
  <si>
    <t>s625</t>
  </si>
  <si>
    <t>s626</t>
  </si>
  <si>
    <t>s627</t>
  </si>
  <si>
    <t>s628</t>
  </si>
  <si>
    <t>s629</t>
  </si>
  <si>
    <t>s630</t>
  </si>
  <si>
    <t>s631</t>
  </si>
  <si>
    <t>s632</t>
  </si>
  <si>
    <t>s633</t>
  </si>
  <si>
    <t>s634</t>
  </si>
  <si>
    <t>s635</t>
  </si>
  <si>
    <t>s636</t>
  </si>
  <si>
    <t>s637</t>
  </si>
  <si>
    <t>s638</t>
  </si>
  <si>
    <t>s639</t>
  </si>
  <si>
    <t>s640</t>
  </si>
  <si>
    <t>s641</t>
  </si>
  <si>
    <t>s642</t>
  </si>
  <si>
    <t>s643</t>
  </si>
  <si>
    <t>s644</t>
  </si>
  <si>
    <t>s645</t>
  </si>
  <si>
    <t>s646</t>
  </si>
  <si>
    <t>s647</t>
  </si>
  <si>
    <t>s648</t>
  </si>
  <si>
    <t>s649</t>
  </si>
  <si>
    <t>s650</t>
  </si>
  <si>
    <t>s651</t>
  </si>
  <si>
    <t>s652</t>
  </si>
  <si>
    <t>s653</t>
  </si>
  <si>
    <t>s654</t>
  </si>
  <si>
    <t>s655</t>
  </si>
  <si>
    <t>s656</t>
  </si>
  <si>
    <t>s657</t>
  </si>
  <si>
    <t>s658</t>
  </si>
  <si>
    <t>s659</t>
  </si>
  <si>
    <t>s660</t>
  </si>
  <si>
    <t>s661</t>
  </si>
  <si>
    <t>s662</t>
  </si>
  <si>
    <t>s663</t>
  </si>
  <si>
    <t>s664</t>
  </si>
  <si>
    <t>s665</t>
  </si>
  <si>
    <t>s666</t>
  </si>
  <si>
    <t>s667</t>
  </si>
  <si>
    <t>s668</t>
  </si>
  <si>
    <t>s669</t>
  </si>
  <si>
    <t>s670</t>
  </si>
  <si>
    <t>s671</t>
  </si>
  <si>
    <t>s672</t>
  </si>
  <si>
    <t>s673</t>
  </si>
  <si>
    <t>s674</t>
  </si>
  <si>
    <t>s675</t>
  </si>
  <si>
    <t>s676</t>
  </si>
  <si>
    <t>s677</t>
  </si>
  <si>
    <t>s678</t>
  </si>
  <si>
    <t>s679</t>
  </si>
  <si>
    <t>s680</t>
  </si>
  <si>
    <t>s681</t>
  </si>
  <si>
    <t>s682</t>
  </si>
  <si>
    <t>s683</t>
  </si>
  <si>
    <t>s684</t>
  </si>
  <si>
    <t>s685</t>
  </si>
  <si>
    <t>s686</t>
  </si>
  <si>
    <t>s687</t>
  </si>
  <si>
    <t>s688</t>
  </si>
  <si>
    <t>s689</t>
  </si>
  <si>
    <t>s690</t>
  </si>
  <si>
    <t>s691</t>
  </si>
  <si>
    <t>s692</t>
  </si>
  <si>
    <t>s693</t>
  </si>
  <si>
    <t>s694</t>
  </si>
  <si>
    <t>s695</t>
  </si>
  <si>
    <t>s696</t>
  </si>
  <si>
    <t>s697</t>
  </si>
  <si>
    <t>s698</t>
  </si>
  <si>
    <t>s699</t>
  </si>
  <si>
    <t>s700</t>
  </si>
  <si>
    <t>s701</t>
  </si>
  <si>
    <t>s702</t>
  </si>
  <si>
    <t>s703</t>
  </si>
  <si>
    <t>s704</t>
  </si>
  <si>
    <t>s705</t>
  </si>
  <si>
    <t>s706</t>
  </si>
  <si>
    <t>s707</t>
  </si>
  <si>
    <t>s708</t>
  </si>
  <si>
    <t>s709</t>
  </si>
  <si>
    <t>s710</t>
  </si>
  <si>
    <t>s711</t>
  </si>
  <si>
    <t>s712</t>
  </si>
  <si>
    <t>s713</t>
  </si>
  <si>
    <t>s714</t>
  </si>
  <si>
    <t>s715</t>
  </si>
  <si>
    <t>s716</t>
  </si>
  <si>
    <t>s717</t>
  </si>
  <si>
    <t>s718</t>
  </si>
  <si>
    <t>s719</t>
  </si>
  <si>
    <t>s720</t>
  </si>
  <si>
    <t>s721</t>
  </si>
  <si>
    <t>s722</t>
  </si>
  <si>
    <t>s723</t>
  </si>
  <si>
    <t>s724</t>
  </si>
  <si>
    <t>s725</t>
  </si>
  <si>
    <t>s726</t>
  </si>
  <si>
    <t>s727</t>
  </si>
  <si>
    <t>s728</t>
  </si>
  <si>
    <t>s729</t>
  </si>
  <si>
    <t>s730</t>
  </si>
  <si>
    <t>s731</t>
  </si>
  <si>
    <t>s732</t>
  </si>
  <si>
    <t>s733</t>
  </si>
  <si>
    <t>s734</t>
  </si>
  <si>
    <t>s735</t>
  </si>
  <si>
    <t>s736</t>
  </si>
  <si>
    <t>s737</t>
  </si>
  <si>
    <t>s738</t>
  </si>
  <si>
    <t>s739</t>
  </si>
  <si>
    <t>s740</t>
  </si>
  <si>
    <t>s741</t>
  </si>
  <si>
    <t>s742</t>
  </si>
  <si>
    <t>s743</t>
  </si>
  <si>
    <t>s744</t>
  </si>
  <si>
    <t>s745</t>
  </si>
  <si>
    <t>s746</t>
  </si>
  <si>
    <t>s747</t>
  </si>
  <si>
    <t>s748</t>
  </si>
  <si>
    <t>s749</t>
  </si>
  <si>
    <t>s750</t>
  </si>
  <si>
    <t>s751</t>
  </si>
  <si>
    <t>s752</t>
  </si>
  <si>
    <t>s753</t>
  </si>
  <si>
    <t>s754</t>
  </si>
  <si>
    <t>s755</t>
  </si>
  <si>
    <t>s756</t>
  </si>
  <si>
    <t>s757</t>
  </si>
  <si>
    <t>s758</t>
  </si>
  <si>
    <t>s759</t>
  </si>
  <si>
    <t>s760</t>
  </si>
  <si>
    <t>s761</t>
  </si>
  <si>
    <t>s762</t>
  </si>
  <si>
    <t>s763</t>
  </si>
  <si>
    <t>s764</t>
  </si>
  <si>
    <t>s765</t>
  </si>
  <si>
    <t>s766</t>
  </si>
  <si>
    <t>s767</t>
  </si>
  <si>
    <t>s768</t>
  </si>
  <si>
    <t>s769</t>
  </si>
  <si>
    <t>s770</t>
  </si>
  <si>
    <t>s771</t>
  </si>
  <si>
    <t>s772</t>
  </si>
  <si>
    <t>s773</t>
  </si>
  <si>
    <t>s774</t>
  </si>
  <si>
    <t>s775</t>
  </si>
  <si>
    <t>s776</t>
  </si>
  <si>
    <t>s777</t>
  </si>
  <si>
    <t>s778</t>
  </si>
  <si>
    <t>s779</t>
  </si>
  <si>
    <t>s780</t>
  </si>
  <si>
    <t>s781</t>
  </si>
  <si>
    <t>s782</t>
  </si>
  <si>
    <t>s783</t>
  </si>
  <si>
    <t>s784</t>
  </si>
  <si>
    <t>s785</t>
  </si>
  <si>
    <t>s786</t>
  </si>
  <si>
    <t>s787</t>
  </si>
  <si>
    <t>s788</t>
  </si>
  <si>
    <t>s789</t>
  </si>
  <si>
    <t>s790</t>
  </si>
  <si>
    <t>s791</t>
  </si>
  <si>
    <t>s792</t>
  </si>
  <si>
    <t>s793</t>
  </si>
  <si>
    <t>s794</t>
  </si>
  <si>
    <t>s795</t>
  </si>
  <si>
    <t>s796</t>
  </si>
  <si>
    <t>s797</t>
  </si>
  <si>
    <t>s798</t>
  </si>
  <si>
    <t>s799</t>
  </si>
  <si>
    <t>s800</t>
  </si>
  <si>
    <t>s801</t>
  </si>
  <si>
    <t>s802</t>
  </si>
  <si>
    <t>s803</t>
  </si>
  <si>
    <t>s804</t>
  </si>
  <si>
    <t>s805</t>
  </si>
  <si>
    <t>s806</t>
  </si>
  <si>
    <t>s807</t>
  </si>
  <si>
    <t>s808</t>
  </si>
  <si>
    <t>s809</t>
  </si>
  <si>
    <t>s810</t>
  </si>
  <si>
    <t>s811</t>
  </si>
  <si>
    <t>s812</t>
  </si>
  <si>
    <t>s813</t>
  </si>
  <si>
    <t>s814</t>
  </si>
  <si>
    <t>s815</t>
  </si>
  <si>
    <t>s816</t>
  </si>
  <si>
    <t>s817</t>
  </si>
  <si>
    <t>s818</t>
  </si>
  <si>
    <t>s819</t>
  </si>
  <si>
    <t>s820</t>
  </si>
  <si>
    <t>s821</t>
  </si>
  <si>
    <t>s822</t>
  </si>
  <si>
    <t>s823</t>
  </si>
  <si>
    <t>s824</t>
  </si>
  <si>
    <t>s825</t>
  </si>
  <si>
    <t>s826</t>
  </si>
  <si>
    <t>s827</t>
  </si>
  <si>
    <t>s828</t>
  </si>
  <si>
    <t>s829</t>
  </si>
  <si>
    <t>s830</t>
  </si>
  <si>
    <t>s831</t>
  </si>
  <si>
    <t>s832</t>
  </si>
  <si>
    <t>s833</t>
  </si>
  <si>
    <t>s834</t>
  </si>
  <si>
    <t>s835</t>
  </si>
  <si>
    <t>s836</t>
  </si>
  <si>
    <t>s837</t>
  </si>
  <si>
    <t>s838</t>
  </si>
  <si>
    <t>s839</t>
  </si>
  <si>
    <t>s840</t>
  </si>
  <si>
    <t>s841</t>
  </si>
  <si>
    <t>s842</t>
  </si>
  <si>
    <t>s843</t>
  </si>
  <si>
    <t>s844</t>
  </si>
  <si>
    <t>s845</t>
  </si>
  <si>
    <t>s846</t>
  </si>
  <si>
    <t>s847</t>
  </si>
  <si>
    <t>s848</t>
  </si>
  <si>
    <t>s849</t>
  </si>
  <si>
    <t>s850</t>
  </si>
  <si>
    <t>s851</t>
  </si>
  <si>
    <t>s852</t>
  </si>
  <si>
    <t>s853</t>
  </si>
  <si>
    <t>s854</t>
  </si>
  <si>
    <t>s855</t>
  </si>
  <si>
    <t>s856</t>
  </si>
  <si>
    <t>s857</t>
  </si>
  <si>
    <t>s858</t>
  </si>
  <si>
    <t>s859</t>
  </si>
  <si>
    <t>s860</t>
  </si>
  <si>
    <t>s861</t>
  </si>
  <si>
    <t>s862</t>
  </si>
  <si>
    <t>s863</t>
  </si>
  <si>
    <t>s864</t>
  </si>
  <si>
    <t>s865</t>
  </si>
  <si>
    <t>s866</t>
  </si>
  <si>
    <t>s867</t>
  </si>
  <si>
    <t>s868</t>
  </si>
  <si>
    <t>s869</t>
  </si>
  <si>
    <t>s870</t>
  </si>
  <si>
    <t>s871</t>
  </si>
  <si>
    <t>s872</t>
  </si>
  <si>
    <t>s873</t>
  </si>
  <si>
    <t>s874</t>
  </si>
  <si>
    <t>s875</t>
  </si>
  <si>
    <t>s876</t>
  </si>
  <si>
    <t>s877</t>
  </si>
  <si>
    <t>s878</t>
  </si>
  <si>
    <t>s879</t>
  </si>
  <si>
    <t>s880</t>
  </si>
  <si>
    <t>s881</t>
  </si>
  <si>
    <t>s882</t>
  </si>
  <si>
    <t>s883</t>
  </si>
  <si>
    <t>s884</t>
  </si>
  <si>
    <t>s885</t>
  </si>
  <si>
    <t>s886</t>
  </si>
  <si>
    <t>s887</t>
  </si>
  <si>
    <t>s888</t>
  </si>
  <si>
    <t>s889</t>
  </si>
  <si>
    <t>s890</t>
  </si>
  <si>
    <t>s891</t>
  </si>
  <si>
    <t>s892</t>
  </si>
  <si>
    <t>s893</t>
  </si>
  <si>
    <t>s894</t>
  </si>
  <si>
    <t>s895</t>
  </si>
  <si>
    <t>s896</t>
  </si>
  <si>
    <t>s897</t>
  </si>
  <si>
    <t>s898</t>
  </si>
  <si>
    <t>s899</t>
  </si>
  <si>
    <t>s900</t>
  </si>
  <si>
    <t>s901</t>
  </si>
  <si>
    <t>s902</t>
  </si>
  <si>
    <t>s903</t>
  </si>
  <si>
    <t>s904</t>
  </si>
  <si>
    <t>s905</t>
  </si>
  <si>
    <t>s906</t>
  </si>
  <si>
    <t>s907</t>
  </si>
  <si>
    <t>s908</t>
  </si>
  <si>
    <t>s909</t>
  </si>
  <si>
    <t>s910</t>
  </si>
  <si>
    <t>s911</t>
  </si>
  <si>
    <t>s912</t>
  </si>
  <si>
    <t>s913</t>
  </si>
  <si>
    <t>s914</t>
  </si>
  <si>
    <t>s915</t>
  </si>
  <si>
    <t>s916</t>
  </si>
  <si>
    <t>s917</t>
  </si>
  <si>
    <t>s918</t>
  </si>
  <si>
    <t>s919</t>
  </si>
  <si>
    <t>s920</t>
  </si>
  <si>
    <t>s921</t>
  </si>
  <si>
    <t>s922</t>
  </si>
  <si>
    <t>s923</t>
  </si>
  <si>
    <t>s924</t>
  </si>
  <si>
    <t>s925</t>
  </si>
  <si>
    <t>s926</t>
  </si>
  <si>
    <t>s927</t>
  </si>
  <si>
    <t>s928</t>
  </si>
  <si>
    <t>s929</t>
  </si>
  <si>
    <t>s930</t>
  </si>
  <si>
    <t>s931</t>
  </si>
  <si>
    <t>s932</t>
  </si>
  <si>
    <t>s933</t>
  </si>
  <si>
    <t>s934</t>
  </si>
  <si>
    <t>s935</t>
  </si>
  <si>
    <t>s936</t>
  </si>
  <si>
    <t>s937</t>
  </si>
  <si>
    <t>s938</t>
  </si>
  <si>
    <t>s939</t>
  </si>
  <si>
    <t>s940</t>
  </si>
  <si>
    <t>s941</t>
  </si>
  <si>
    <t>s942</t>
  </si>
  <si>
    <t>s943</t>
  </si>
  <si>
    <t>s944</t>
  </si>
  <si>
    <t>s945</t>
  </si>
  <si>
    <t>s946</t>
  </si>
  <si>
    <t>s947</t>
  </si>
  <si>
    <t>s948</t>
  </si>
  <si>
    <t>s949</t>
  </si>
  <si>
    <t>s950</t>
  </si>
  <si>
    <t>s951</t>
  </si>
  <si>
    <t>s952</t>
  </si>
  <si>
    <t>s953</t>
  </si>
  <si>
    <t>s954</t>
  </si>
  <si>
    <t>s955</t>
  </si>
  <si>
    <t>s956</t>
  </si>
  <si>
    <t>s957</t>
  </si>
  <si>
    <t>s958</t>
  </si>
  <si>
    <t>s959</t>
  </si>
  <si>
    <t>s960</t>
  </si>
  <si>
    <t>s961</t>
  </si>
  <si>
    <t>s962</t>
  </si>
  <si>
    <t>s963</t>
  </si>
  <si>
    <t>s964</t>
  </si>
  <si>
    <t>s965</t>
  </si>
  <si>
    <t>s966</t>
  </si>
  <si>
    <t>s967</t>
  </si>
  <si>
    <t>s968</t>
  </si>
  <si>
    <t>s969</t>
  </si>
  <si>
    <t>s970</t>
  </si>
  <si>
    <t>s971</t>
  </si>
  <si>
    <t>s972</t>
  </si>
  <si>
    <t>s973</t>
  </si>
  <si>
    <t>s974</t>
  </si>
  <si>
    <t>s975</t>
  </si>
  <si>
    <t>s976</t>
  </si>
  <si>
    <t>s977</t>
  </si>
  <si>
    <t>s978</t>
  </si>
  <si>
    <t>s979</t>
  </si>
  <si>
    <t>s980</t>
  </si>
  <si>
    <t>s981</t>
  </si>
  <si>
    <t>s982</t>
  </si>
  <si>
    <t>s983</t>
  </si>
  <si>
    <t>s984</t>
  </si>
  <si>
    <t>s985</t>
  </si>
  <si>
    <t>s986</t>
  </si>
  <si>
    <t>s987</t>
  </si>
  <si>
    <t>s988</t>
  </si>
  <si>
    <t>s989</t>
  </si>
  <si>
    <t>s990</t>
  </si>
  <si>
    <t>s991</t>
  </si>
  <si>
    <t>s992</t>
  </si>
  <si>
    <t>s993</t>
  </si>
  <si>
    <t>s994</t>
  </si>
  <si>
    <t>s995</t>
  </si>
  <si>
    <t>s996</t>
  </si>
  <si>
    <t>s997</t>
  </si>
  <si>
    <t>s998</t>
  </si>
  <si>
    <t>s999</t>
  </si>
  <si>
    <t>s1000</t>
  </si>
  <si>
    <t>logp</t>
  </si>
  <si>
    <t>logh</t>
  </si>
  <si>
    <t>logcost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</si>
</sst>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1" xfId="0" applyNumberFormat="1" applyFont="1" applyBorder="1" applyAlignment="1">
      <alignment horizontal="center"/>
    </xf>
    <xf numFmtId="164" fontId="0" fillId="0" borderId="2" xfId="0" applyNumberFormat="1" applyBorder="1" applyAlignment="1"/>
    <xf numFmtId="164" fontId="0" fillId="0" borderId="0" xfId="0" applyNumberFormat="1" applyAlignment="1"/>
    <xf numFmtId="164" fontId="0" fillId="0" borderId="0" xfId="0" applyNumberFormat="1" applyBorder="1" applyAlignment="1"/>
    <xf numFmtId="0" fontId="0" fillId="0" borderId="0" xfId="0" applyBorder="1"/>
    <xf numFmtId="49" fontId="0" fillId="0" borderId="0" xfId="0" applyNumberFormat="1" applyFont="1" applyBorder="1" applyAlignment="1">
      <alignment horizontal="center"/>
    </xf>
    <xf numFmtId="164" fontId="0" fillId="0" borderId="3" xfId="0" applyNumberFormat="1" applyBorder="1" applyAlignment="1"/>
    <xf numFmtId="0" fontId="0" fillId="0" borderId="0" xfId="0" applyFill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"/>
  <sheetViews>
    <sheetView topLeftCell="A10" workbookViewId="0">
      <selection activeCell="H7" sqref="H7"/>
    </sheetView>
  </sheetViews>
  <sheetFormatPr defaultRowHeight="15" x14ac:dyDescent="0.25"/>
  <sheetData>
    <row r="1" spans="2:5" x14ac:dyDescent="0.25">
      <c r="C1" t="s">
        <v>2004</v>
      </c>
      <c r="D1" t="s">
        <v>2005</v>
      </c>
      <c r="E1" t="s">
        <v>2006</v>
      </c>
    </row>
    <row r="2" spans="2:5" x14ac:dyDescent="0.25">
      <c r="B2">
        <v>1</v>
      </c>
      <c r="C2" s="8">
        <v>5.2983173665480363</v>
      </c>
      <c r="D2" s="8">
        <v>2.9957322735539909</v>
      </c>
      <c r="E2" s="8">
        <v>20.478688773840432</v>
      </c>
    </row>
    <row r="3" spans="2:5" x14ac:dyDescent="0.25">
      <c r="B3">
        <v>2</v>
      </c>
      <c r="C3" s="8">
        <v>5.0106352940962555</v>
      </c>
      <c r="D3" s="8">
        <v>2.9957322735539909</v>
      </c>
      <c r="E3" s="8">
        <v>19.929145492307978</v>
      </c>
    </row>
    <row r="4" spans="2:5" x14ac:dyDescent="0.25">
      <c r="B4">
        <v>3</v>
      </c>
      <c r="C4" s="8">
        <v>4.7874917427820458</v>
      </c>
      <c r="D4" s="8">
        <v>3.0910424533583161</v>
      </c>
      <c r="E4" s="8">
        <v>19.719292269758025</v>
      </c>
    </row>
    <row r="5" spans="2:5" x14ac:dyDescent="0.25">
      <c r="B5">
        <v>4</v>
      </c>
      <c r="C5" s="8">
        <v>4.5747109785033828</v>
      </c>
      <c r="D5" s="8">
        <v>3.6375861597263857</v>
      </c>
      <c r="E5" s="8">
        <v>19.18195119767131</v>
      </c>
    </row>
    <row r="6" spans="2:5" x14ac:dyDescent="0.25">
      <c r="B6">
        <v>5</v>
      </c>
      <c r="C6" s="8">
        <v>5.5373342670185366</v>
      </c>
      <c r="D6" s="8">
        <v>4.7004803657924166</v>
      </c>
      <c r="E6" s="8">
        <v>20.163448315399307</v>
      </c>
    </row>
    <row r="7" spans="2:5" x14ac:dyDescent="0.25">
      <c r="B7">
        <v>6</v>
      </c>
      <c r="C7" s="8">
        <v>5.0751738152338266</v>
      </c>
      <c r="D7" s="8">
        <v>3.6109179126442243</v>
      </c>
      <c r="E7" s="8">
        <v>20.097550585664155</v>
      </c>
    </row>
    <row r="8" spans="2:5" x14ac:dyDescent="0.25">
      <c r="B8">
        <v>7</v>
      </c>
      <c r="C8" s="8">
        <v>5.9914645471079817</v>
      </c>
      <c r="D8" s="8">
        <v>4.6821312271242199</v>
      </c>
      <c r="E8" s="8">
        <v>20.837197681154464</v>
      </c>
    </row>
    <row r="9" spans="2:5" x14ac:dyDescent="0.25">
      <c r="B9">
        <v>8</v>
      </c>
      <c r="C9" s="8">
        <v>5.4806389233419903</v>
      </c>
      <c r="D9" s="8">
        <v>3.0910424533583161</v>
      </c>
      <c r="E9" s="8">
        <v>20.123189455653517</v>
      </c>
    </row>
    <row r="10" spans="2:5" x14ac:dyDescent="0.25">
      <c r="B10">
        <v>9</v>
      </c>
      <c r="C10" s="8">
        <v>5.6167710976665717</v>
      </c>
      <c r="D10" s="8">
        <v>2.9444389791664403</v>
      </c>
      <c r="E10" s="8">
        <v>20.360234224388144</v>
      </c>
    </row>
    <row r="11" spans="2:5" x14ac:dyDescent="0.25">
      <c r="B11">
        <v>10</v>
      </c>
      <c r="C11" s="8">
        <v>4.9416424226093039</v>
      </c>
      <c r="D11" s="8">
        <v>3.1135153092103742</v>
      </c>
      <c r="E11" s="8">
        <v>20.027089777859604</v>
      </c>
    </row>
    <row r="12" spans="2:5" x14ac:dyDescent="0.25">
      <c r="B12">
        <v>11</v>
      </c>
      <c r="C12" s="8">
        <v>6.5510803350434044</v>
      </c>
      <c r="D12" s="8">
        <v>5.4380793089231956</v>
      </c>
      <c r="E12" s="8">
        <v>21.133424112621626</v>
      </c>
    </row>
    <row r="13" spans="2:5" x14ac:dyDescent="0.25">
      <c r="B13">
        <v>12</v>
      </c>
      <c r="C13" s="8">
        <v>4.7874917427820458</v>
      </c>
      <c r="D13" s="8">
        <v>3.4812400893356918</v>
      </c>
      <c r="E13" s="8">
        <v>19.985088661080542</v>
      </c>
    </row>
    <row r="14" spans="2:5" x14ac:dyDescent="0.25">
      <c r="B14">
        <v>13</v>
      </c>
      <c r="C14" s="8">
        <v>4.990432586778736</v>
      </c>
      <c r="D14" s="8">
        <v>3.6888794541139363</v>
      </c>
      <c r="E14" s="8">
        <v>20.184546440673881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M15"/>
  <sheetViews>
    <sheetView workbookViewId="0">
      <selection activeCell="K5" sqref="K5"/>
    </sheetView>
  </sheetViews>
  <sheetFormatPr defaultRowHeight="15" x14ac:dyDescent="0.25"/>
  <sheetData>
    <row r="2" spans="2:1001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  <c r="P2" t="s">
        <v>14</v>
      </c>
      <c r="Q2" t="s">
        <v>15</v>
      </c>
      <c r="R2" t="s">
        <v>16</v>
      </c>
      <c r="S2" t="s">
        <v>17</v>
      </c>
      <c r="T2" t="s">
        <v>18</v>
      </c>
      <c r="U2" t="s">
        <v>19</v>
      </c>
      <c r="V2" t="s">
        <v>20</v>
      </c>
      <c r="W2" t="s">
        <v>21</v>
      </c>
      <c r="X2" t="s">
        <v>22</v>
      </c>
      <c r="Y2" t="s">
        <v>23</v>
      </c>
      <c r="Z2" t="s">
        <v>24</v>
      </c>
      <c r="AA2" t="s">
        <v>25</v>
      </c>
      <c r="AB2" t="s">
        <v>26</v>
      </c>
      <c r="AC2" t="s">
        <v>27</v>
      </c>
      <c r="AD2" t="s">
        <v>28</v>
      </c>
      <c r="AE2" t="s">
        <v>29</v>
      </c>
      <c r="AF2" t="s">
        <v>30</v>
      </c>
      <c r="AG2" t="s">
        <v>31</v>
      </c>
      <c r="AH2" t="s">
        <v>32</v>
      </c>
      <c r="AI2" t="s">
        <v>33</v>
      </c>
      <c r="AJ2" t="s">
        <v>34</v>
      </c>
      <c r="AK2" t="s">
        <v>35</v>
      </c>
      <c r="AL2" t="s">
        <v>36</v>
      </c>
      <c r="AM2" t="s">
        <v>37</v>
      </c>
      <c r="AN2" t="s">
        <v>38</v>
      </c>
      <c r="AO2" t="s">
        <v>39</v>
      </c>
      <c r="AP2" t="s">
        <v>40</v>
      </c>
      <c r="AQ2" t="s">
        <v>41</v>
      </c>
      <c r="AR2" t="s">
        <v>42</v>
      </c>
      <c r="AS2" t="s">
        <v>43</v>
      </c>
      <c r="AT2" t="s">
        <v>44</v>
      </c>
      <c r="AU2" t="s">
        <v>45</v>
      </c>
      <c r="AV2" t="s">
        <v>46</v>
      </c>
      <c r="AW2" t="s">
        <v>47</v>
      </c>
      <c r="AX2" t="s">
        <v>48</v>
      </c>
      <c r="AY2" t="s">
        <v>49</v>
      </c>
      <c r="AZ2" t="s">
        <v>50</v>
      </c>
      <c r="BA2" t="s">
        <v>51</v>
      </c>
      <c r="BB2" t="s">
        <v>52</v>
      </c>
      <c r="BC2" t="s">
        <v>53</v>
      </c>
      <c r="BD2" t="s">
        <v>54</v>
      </c>
      <c r="BE2" t="s">
        <v>55</v>
      </c>
      <c r="BF2" t="s">
        <v>56</v>
      </c>
      <c r="BG2" t="s">
        <v>57</v>
      </c>
      <c r="BH2" t="s">
        <v>58</v>
      </c>
      <c r="BI2" t="s">
        <v>59</v>
      </c>
      <c r="BJ2" t="s">
        <v>60</v>
      </c>
      <c r="BK2" t="s">
        <v>61</v>
      </c>
      <c r="BL2" t="s">
        <v>62</v>
      </c>
      <c r="BM2" t="s">
        <v>63</v>
      </c>
      <c r="BN2" t="s">
        <v>64</v>
      </c>
      <c r="BO2" t="s">
        <v>65</v>
      </c>
      <c r="BP2" t="s">
        <v>66</v>
      </c>
      <c r="BQ2" t="s">
        <v>67</v>
      </c>
      <c r="BR2" t="s">
        <v>68</v>
      </c>
      <c r="BS2" t="s">
        <v>69</v>
      </c>
      <c r="BT2" t="s">
        <v>70</v>
      </c>
      <c r="BU2" t="s">
        <v>71</v>
      </c>
      <c r="BV2" t="s">
        <v>72</v>
      </c>
      <c r="BW2" t="s">
        <v>73</v>
      </c>
      <c r="BX2" t="s">
        <v>74</v>
      </c>
      <c r="BY2" t="s">
        <v>75</v>
      </c>
      <c r="BZ2" t="s">
        <v>76</v>
      </c>
      <c r="CA2" t="s">
        <v>77</v>
      </c>
      <c r="CB2" t="s">
        <v>78</v>
      </c>
      <c r="CC2" t="s">
        <v>79</v>
      </c>
      <c r="CD2" t="s">
        <v>80</v>
      </c>
      <c r="CE2" t="s">
        <v>81</v>
      </c>
      <c r="CF2" t="s">
        <v>82</v>
      </c>
      <c r="CG2" t="s">
        <v>83</v>
      </c>
      <c r="CH2" t="s">
        <v>84</v>
      </c>
      <c r="CI2" t="s">
        <v>85</v>
      </c>
      <c r="CJ2" t="s">
        <v>86</v>
      </c>
      <c r="CK2" t="s">
        <v>87</v>
      </c>
      <c r="CL2" t="s">
        <v>88</v>
      </c>
      <c r="CM2" t="s">
        <v>89</v>
      </c>
      <c r="CN2" t="s">
        <v>90</v>
      </c>
      <c r="CO2" t="s">
        <v>91</v>
      </c>
      <c r="CP2" t="s">
        <v>92</v>
      </c>
      <c r="CQ2" t="s">
        <v>93</v>
      </c>
      <c r="CR2" t="s">
        <v>94</v>
      </c>
      <c r="CS2" t="s">
        <v>95</v>
      </c>
      <c r="CT2" t="s">
        <v>96</v>
      </c>
      <c r="CU2" t="s">
        <v>97</v>
      </c>
      <c r="CV2" t="s">
        <v>98</v>
      </c>
      <c r="CW2" t="s">
        <v>99</v>
      </c>
      <c r="CX2" t="s">
        <v>100</v>
      </c>
      <c r="CY2" t="s">
        <v>101</v>
      </c>
      <c r="CZ2" t="s">
        <v>102</v>
      </c>
      <c r="DA2" t="s">
        <v>103</v>
      </c>
      <c r="DB2" t="s">
        <v>104</v>
      </c>
      <c r="DC2" t="s">
        <v>105</v>
      </c>
      <c r="DD2" t="s">
        <v>106</v>
      </c>
      <c r="DE2" t="s">
        <v>107</v>
      </c>
      <c r="DF2" t="s">
        <v>108</v>
      </c>
      <c r="DG2" t="s">
        <v>109</v>
      </c>
      <c r="DH2" t="s">
        <v>110</v>
      </c>
      <c r="DI2" t="s">
        <v>111</v>
      </c>
      <c r="DJ2" t="s">
        <v>112</v>
      </c>
      <c r="DK2" t="s">
        <v>113</v>
      </c>
      <c r="DL2" t="s">
        <v>114</v>
      </c>
      <c r="DM2" t="s">
        <v>115</v>
      </c>
      <c r="DN2" t="s">
        <v>116</v>
      </c>
      <c r="DO2" t="s">
        <v>117</v>
      </c>
      <c r="DP2" t="s">
        <v>118</v>
      </c>
      <c r="DQ2" t="s">
        <v>119</v>
      </c>
      <c r="DR2" t="s">
        <v>120</v>
      </c>
      <c r="DS2" t="s">
        <v>121</v>
      </c>
      <c r="DT2" t="s">
        <v>122</v>
      </c>
      <c r="DU2" t="s">
        <v>123</v>
      </c>
      <c r="DV2" t="s">
        <v>124</v>
      </c>
      <c r="DW2" t="s">
        <v>125</v>
      </c>
      <c r="DX2" t="s">
        <v>126</v>
      </c>
      <c r="DY2" t="s">
        <v>127</v>
      </c>
      <c r="DZ2" t="s">
        <v>128</v>
      </c>
      <c r="EA2" t="s">
        <v>129</v>
      </c>
      <c r="EB2" t="s">
        <v>130</v>
      </c>
      <c r="EC2" t="s">
        <v>131</v>
      </c>
      <c r="ED2" t="s">
        <v>132</v>
      </c>
      <c r="EE2" t="s">
        <v>133</v>
      </c>
      <c r="EF2" t="s">
        <v>134</v>
      </c>
      <c r="EG2" t="s">
        <v>135</v>
      </c>
      <c r="EH2" t="s">
        <v>136</v>
      </c>
      <c r="EI2" t="s">
        <v>137</v>
      </c>
      <c r="EJ2" t="s">
        <v>138</v>
      </c>
      <c r="EK2" t="s">
        <v>139</v>
      </c>
      <c r="EL2" t="s">
        <v>140</v>
      </c>
      <c r="EM2" t="s">
        <v>141</v>
      </c>
      <c r="EN2" t="s">
        <v>142</v>
      </c>
      <c r="EO2" t="s">
        <v>143</v>
      </c>
      <c r="EP2" t="s">
        <v>144</v>
      </c>
      <c r="EQ2" t="s">
        <v>145</v>
      </c>
      <c r="ER2" t="s">
        <v>146</v>
      </c>
      <c r="ES2" t="s">
        <v>147</v>
      </c>
      <c r="ET2" t="s">
        <v>148</v>
      </c>
      <c r="EU2" t="s">
        <v>149</v>
      </c>
      <c r="EV2" t="s">
        <v>150</v>
      </c>
      <c r="EW2" t="s">
        <v>151</v>
      </c>
      <c r="EX2" t="s">
        <v>152</v>
      </c>
      <c r="EY2" t="s">
        <v>153</v>
      </c>
      <c r="EZ2" t="s">
        <v>154</v>
      </c>
      <c r="FA2" t="s">
        <v>155</v>
      </c>
      <c r="FB2" t="s">
        <v>156</v>
      </c>
      <c r="FC2" t="s">
        <v>157</v>
      </c>
      <c r="FD2" t="s">
        <v>158</v>
      </c>
      <c r="FE2" t="s">
        <v>159</v>
      </c>
      <c r="FF2" t="s">
        <v>160</v>
      </c>
      <c r="FG2" t="s">
        <v>161</v>
      </c>
      <c r="FH2" t="s">
        <v>162</v>
      </c>
      <c r="FI2" t="s">
        <v>163</v>
      </c>
      <c r="FJ2" t="s">
        <v>164</v>
      </c>
      <c r="FK2" t="s">
        <v>165</v>
      </c>
      <c r="FL2" t="s">
        <v>166</v>
      </c>
      <c r="FM2" t="s">
        <v>167</v>
      </c>
      <c r="FN2" t="s">
        <v>168</v>
      </c>
      <c r="FO2" t="s">
        <v>169</v>
      </c>
      <c r="FP2" t="s">
        <v>170</v>
      </c>
      <c r="FQ2" t="s">
        <v>171</v>
      </c>
      <c r="FR2" t="s">
        <v>172</v>
      </c>
      <c r="FS2" t="s">
        <v>173</v>
      </c>
      <c r="FT2" t="s">
        <v>174</v>
      </c>
      <c r="FU2" t="s">
        <v>175</v>
      </c>
      <c r="FV2" t="s">
        <v>176</v>
      </c>
      <c r="FW2" t="s">
        <v>177</v>
      </c>
      <c r="FX2" t="s">
        <v>178</v>
      </c>
      <c r="FY2" t="s">
        <v>179</v>
      </c>
      <c r="FZ2" t="s">
        <v>180</v>
      </c>
      <c r="GA2" t="s">
        <v>181</v>
      </c>
      <c r="GB2" t="s">
        <v>182</v>
      </c>
      <c r="GC2" t="s">
        <v>183</v>
      </c>
      <c r="GD2" t="s">
        <v>184</v>
      </c>
      <c r="GE2" t="s">
        <v>185</v>
      </c>
      <c r="GF2" t="s">
        <v>186</v>
      </c>
      <c r="GG2" t="s">
        <v>187</v>
      </c>
      <c r="GH2" t="s">
        <v>188</v>
      </c>
      <c r="GI2" t="s">
        <v>189</v>
      </c>
      <c r="GJ2" t="s">
        <v>190</v>
      </c>
      <c r="GK2" t="s">
        <v>191</v>
      </c>
      <c r="GL2" t="s">
        <v>192</v>
      </c>
      <c r="GM2" t="s">
        <v>193</v>
      </c>
      <c r="GN2" t="s">
        <v>194</v>
      </c>
      <c r="GO2" t="s">
        <v>195</v>
      </c>
      <c r="GP2" t="s">
        <v>196</v>
      </c>
      <c r="GQ2" t="s">
        <v>197</v>
      </c>
      <c r="GR2" t="s">
        <v>198</v>
      </c>
      <c r="GS2" t="s">
        <v>199</v>
      </c>
      <c r="GT2" t="s">
        <v>200</v>
      </c>
      <c r="GU2" t="s">
        <v>201</v>
      </c>
      <c r="GV2" t="s">
        <v>202</v>
      </c>
      <c r="GW2" t="s">
        <v>203</v>
      </c>
      <c r="GX2" t="s">
        <v>204</v>
      </c>
      <c r="GY2" t="s">
        <v>205</v>
      </c>
      <c r="GZ2" t="s">
        <v>206</v>
      </c>
      <c r="HA2" t="s">
        <v>207</v>
      </c>
      <c r="HB2" t="s">
        <v>208</v>
      </c>
      <c r="HC2" t="s">
        <v>209</v>
      </c>
      <c r="HD2" t="s">
        <v>210</v>
      </c>
      <c r="HE2" t="s">
        <v>211</v>
      </c>
      <c r="HF2" t="s">
        <v>212</v>
      </c>
      <c r="HG2" t="s">
        <v>213</v>
      </c>
      <c r="HH2" t="s">
        <v>214</v>
      </c>
      <c r="HI2" t="s">
        <v>215</v>
      </c>
      <c r="HJ2" t="s">
        <v>216</v>
      </c>
      <c r="HK2" t="s">
        <v>217</v>
      </c>
      <c r="HL2" t="s">
        <v>218</v>
      </c>
      <c r="HM2" t="s">
        <v>219</v>
      </c>
      <c r="HN2" t="s">
        <v>220</v>
      </c>
      <c r="HO2" t="s">
        <v>221</v>
      </c>
      <c r="HP2" t="s">
        <v>222</v>
      </c>
      <c r="HQ2" t="s">
        <v>223</v>
      </c>
      <c r="HR2" t="s">
        <v>224</v>
      </c>
      <c r="HS2" t="s">
        <v>225</v>
      </c>
      <c r="HT2" t="s">
        <v>226</v>
      </c>
      <c r="HU2" t="s">
        <v>227</v>
      </c>
      <c r="HV2" t="s">
        <v>228</v>
      </c>
      <c r="HW2" t="s">
        <v>229</v>
      </c>
      <c r="HX2" t="s">
        <v>230</v>
      </c>
      <c r="HY2" t="s">
        <v>231</v>
      </c>
      <c r="HZ2" t="s">
        <v>232</v>
      </c>
      <c r="IA2" t="s">
        <v>233</v>
      </c>
      <c r="IB2" t="s">
        <v>234</v>
      </c>
      <c r="IC2" t="s">
        <v>235</v>
      </c>
      <c r="ID2" t="s">
        <v>236</v>
      </c>
      <c r="IE2" t="s">
        <v>237</v>
      </c>
      <c r="IF2" t="s">
        <v>238</v>
      </c>
      <c r="IG2" t="s">
        <v>239</v>
      </c>
      <c r="IH2" t="s">
        <v>240</v>
      </c>
      <c r="II2" t="s">
        <v>241</v>
      </c>
      <c r="IJ2" t="s">
        <v>242</v>
      </c>
      <c r="IK2" t="s">
        <v>243</v>
      </c>
      <c r="IL2" t="s">
        <v>244</v>
      </c>
      <c r="IM2" t="s">
        <v>245</v>
      </c>
      <c r="IN2" t="s">
        <v>246</v>
      </c>
      <c r="IO2" t="s">
        <v>247</v>
      </c>
      <c r="IP2" t="s">
        <v>248</v>
      </c>
      <c r="IQ2" t="s">
        <v>249</v>
      </c>
      <c r="IR2" t="s">
        <v>250</v>
      </c>
      <c r="IS2" t="s">
        <v>251</v>
      </c>
      <c r="IT2" t="s">
        <v>252</v>
      </c>
      <c r="IU2" t="s">
        <v>253</v>
      </c>
      <c r="IV2" t="s">
        <v>254</v>
      </c>
      <c r="IW2" t="s">
        <v>255</v>
      </c>
      <c r="IX2" t="s">
        <v>256</v>
      </c>
      <c r="IY2" t="s">
        <v>257</v>
      </c>
      <c r="IZ2" t="s">
        <v>258</v>
      </c>
      <c r="JA2" t="s">
        <v>259</v>
      </c>
      <c r="JB2" t="s">
        <v>260</v>
      </c>
      <c r="JC2" t="s">
        <v>261</v>
      </c>
      <c r="JD2" t="s">
        <v>262</v>
      </c>
      <c r="JE2" t="s">
        <v>263</v>
      </c>
      <c r="JF2" t="s">
        <v>264</v>
      </c>
      <c r="JG2" t="s">
        <v>265</v>
      </c>
      <c r="JH2" t="s">
        <v>266</v>
      </c>
      <c r="JI2" t="s">
        <v>267</v>
      </c>
      <c r="JJ2" t="s">
        <v>268</v>
      </c>
      <c r="JK2" t="s">
        <v>269</v>
      </c>
      <c r="JL2" t="s">
        <v>270</v>
      </c>
      <c r="JM2" t="s">
        <v>271</v>
      </c>
      <c r="JN2" t="s">
        <v>272</v>
      </c>
      <c r="JO2" t="s">
        <v>273</v>
      </c>
      <c r="JP2" t="s">
        <v>274</v>
      </c>
      <c r="JQ2" t="s">
        <v>275</v>
      </c>
      <c r="JR2" t="s">
        <v>276</v>
      </c>
      <c r="JS2" t="s">
        <v>277</v>
      </c>
      <c r="JT2" t="s">
        <v>278</v>
      </c>
      <c r="JU2" t="s">
        <v>279</v>
      </c>
      <c r="JV2" t="s">
        <v>280</v>
      </c>
      <c r="JW2" t="s">
        <v>281</v>
      </c>
      <c r="JX2" t="s">
        <v>282</v>
      </c>
      <c r="JY2" t="s">
        <v>283</v>
      </c>
      <c r="JZ2" t="s">
        <v>284</v>
      </c>
      <c r="KA2" t="s">
        <v>285</v>
      </c>
      <c r="KB2" t="s">
        <v>286</v>
      </c>
      <c r="KC2" t="s">
        <v>287</v>
      </c>
      <c r="KD2" t="s">
        <v>288</v>
      </c>
      <c r="KE2" t="s">
        <v>289</v>
      </c>
      <c r="KF2" t="s">
        <v>290</v>
      </c>
      <c r="KG2" t="s">
        <v>291</v>
      </c>
      <c r="KH2" t="s">
        <v>292</v>
      </c>
      <c r="KI2" t="s">
        <v>293</v>
      </c>
      <c r="KJ2" t="s">
        <v>294</v>
      </c>
      <c r="KK2" t="s">
        <v>295</v>
      </c>
      <c r="KL2" t="s">
        <v>296</v>
      </c>
      <c r="KM2" t="s">
        <v>297</v>
      </c>
      <c r="KN2" t="s">
        <v>298</v>
      </c>
      <c r="KO2" t="s">
        <v>299</v>
      </c>
      <c r="KP2" t="s">
        <v>300</v>
      </c>
      <c r="KQ2" t="s">
        <v>301</v>
      </c>
      <c r="KR2" t="s">
        <v>302</v>
      </c>
      <c r="KS2" t="s">
        <v>303</v>
      </c>
      <c r="KT2" t="s">
        <v>304</v>
      </c>
      <c r="KU2" t="s">
        <v>305</v>
      </c>
      <c r="KV2" t="s">
        <v>306</v>
      </c>
      <c r="KW2" t="s">
        <v>307</v>
      </c>
      <c r="KX2" t="s">
        <v>308</v>
      </c>
      <c r="KY2" t="s">
        <v>309</v>
      </c>
      <c r="KZ2" t="s">
        <v>310</v>
      </c>
      <c r="LA2" t="s">
        <v>311</v>
      </c>
      <c r="LB2" t="s">
        <v>312</v>
      </c>
      <c r="LC2" t="s">
        <v>313</v>
      </c>
      <c r="LD2" t="s">
        <v>314</v>
      </c>
      <c r="LE2" t="s">
        <v>315</v>
      </c>
      <c r="LF2" t="s">
        <v>316</v>
      </c>
      <c r="LG2" t="s">
        <v>317</v>
      </c>
      <c r="LH2" t="s">
        <v>318</v>
      </c>
      <c r="LI2" t="s">
        <v>319</v>
      </c>
      <c r="LJ2" t="s">
        <v>320</v>
      </c>
      <c r="LK2" t="s">
        <v>321</v>
      </c>
      <c r="LL2" t="s">
        <v>322</v>
      </c>
      <c r="LM2" t="s">
        <v>323</v>
      </c>
      <c r="LN2" t="s">
        <v>324</v>
      </c>
      <c r="LO2" t="s">
        <v>325</v>
      </c>
      <c r="LP2" t="s">
        <v>326</v>
      </c>
      <c r="LQ2" t="s">
        <v>327</v>
      </c>
      <c r="LR2" t="s">
        <v>328</v>
      </c>
      <c r="LS2" t="s">
        <v>329</v>
      </c>
      <c r="LT2" t="s">
        <v>330</v>
      </c>
      <c r="LU2" t="s">
        <v>331</v>
      </c>
      <c r="LV2" t="s">
        <v>332</v>
      </c>
      <c r="LW2" t="s">
        <v>333</v>
      </c>
      <c r="LX2" t="s">
        <v>334</v>
      </c>
      <c r="LY2" t="s">
        <v>335</v>
      </c>
      <c r="LZ2" t="s">
        <v>336</v>
      </c>
      <c r="MA2" t="s">
        <v>337</v>
      </c>
      <c r="MB2" t="s">
        <v>338</v>
      </c>
      <c r="MC2" t="s">
        <v>339</v>
      </c>
      <c r="MD2" t="s">
        <v>340</v>
      </c>
      <c r="ME2" t="s">
        <v>341</v>
      </c>
      <c r="MF2" t="s">
        <v>342</v>
      </c>
      <c r="MG2" t="s">
        <v>343</v>
      </c>
      <c r="MH2" t="s">
        <v>344</v>
      </c>
      <c r="MI2" t="s">
        <v>345</v>
      </c>
      <c r="MJ2" t="s">
        <v>346</v>
      </c>
      <c r="MK2" t="s">
        <v>347</v>
      </c>
      <c r="ML2" t="s">
        <v>348</v>
      </c>
      <c r="MM2" t="s">
        <v>349</v>
      </c>
      <c r="MN2" t="s">
        <v>350</v>
      </c>
      <c r="MO2" t="s">
        <v>351</v>
      </c>
      <c r="MP2" t="s">
        <v>352</v>
      </c>
      <c r="MQ2" t="s">
        <v>353</v>
      </c>
      <c r="MR2" t="s">
        <v>354</v>
      </c>
      <c r="MS2" t="s">
        <v>355</v>
      </c>
      <c r="MT2" t="s">
        <v>356</v>
      </c>
      <c r="MU2" t="s">
        <v>357</v>
      </c>
      <c r="MV2" t="s">
        <v>358</v>
      </c>
      <c r="MW2" t="s">
        <v>359</v>
      </c>
      <c r="MX2" t="s">
        <v>360</v>
      </c>
      <c r="MY2" t="s">
        <v>361</v>
      </c>
      <c r="MZ2" t="s">
        <v>362</v>
      </c>
      <c r="NA2" t="s">
        <v>363</v>
      </c>
      <c r="NB2" t="s">
        <v>364</v>
      </c>
      <c r="NC2" t="s">
        <v>365</v>
      </c>
      <c r="ND2" t="s">
        <v>366</v>
      </c>
      <c r="NE2" t="s">
        <v>367</v>
      </c>
      <c r="NF2" t="s">
        <v>368</v>
      </c>
      <c r="NG2" t="s">
        <v>369</v>
      </c>
      <c r="NH2" t="s">
        <v>370</v>
      </c>
      <c r="NI2" t="s">
        <v>371</v>
      </c>
      <c r="NJ2" t="s">
        <v>372</v>
      </c>
      <c r="NK2" t="s">
        <v>373</v>
      </c>
      <c r="NL2" t="s">
        <v>374</v>
      </c>
      <c r="NM2" t="s">
        <v>375</v>
      </c>
      <c r="NN2" t="s">
        <v>376</v>
      </c>
      <c r="NO2" t="s">
        <v>377</v>
      </c>
      <c r="NP2" t="s">
        <v>378</v>
      </c>
      <c r="NQ2" t="s">
        <v>379</v>
      </c>
      <c r="NR2" t="s">
        <v>380</v>
      </c>
      <c r="NS2" t="s">
        <v>381</v>
      </c>
      <c r="NT2" t="s">
        <v>382</v>
      </c>
      <c r="NU2" t="s">
        <v>383</v>
      </c>
      <c r="NV2" t="s">
        <v>384</v>
      </c>
      <c r="NW2" t="s">
        <v>385</v>
      </c>
      <c r="NX2" t="s">
        <v>386</v>
      </c>
      <c r="NY2" t="s">
        <v>387</v>
      </c>
      <c r="NZ2" t="s">
        <v>388</v>
      </c>
      <c r="OA2" t="s">
        <v>389</v>
      </c>
      <c r="OB2" t="s">
        <v>390</v>
      </c>
      <c r="OC2" t="s">
        <v>391</v>
      </c>
      <c r="OD2" t="s">
        <v>392</v>
      </c>
      <c r="OE2" t="s">
        <v>393</v>
      </c>
      <c r="OF2" t="s">
        <v>394</v>
      </c>
      <c r="OG2" t="s">
        <v>395</v>
      </c>
      <c r="OH2" t="s">
        <v>396</v>
      </c>
      <c r="OI2" t="s">
        <v>397</v>
      </c>
      <c r="OJ2" t="s">
        <v>398</v>
      </c>
      <c r="OK2" t="s">
        <v>399</v>
      </c>
      <c r="OL2" t="s">
        <v>400</v>
      </c>
      <c r="OM2" t="s">
        <v>401</v>
      </c>
      <c r="ON2" t="s">
        <v>402</v>
      </c>
      <c r="OO2" t="s">
        <v>403</v>
      </c>
      <c r="OP2" t="s">
        <v>404</v>
      </c>
      <c r="OQ2" t="s">
        <v>405</v>
      </c>
      <c r="OR2" t="s">
        <v>406</v>
      </c>
      <c r="OS2" t="s">
        <v>407</v>
      </c>
      <c r="OT2" t="s">
        <v>408</v>
      </c>
      <c r="OU2" t="s">
        <v>409</v>
      </c>
      <c r="OV2" t="s">
        <v>410</v>
      </c>
      <c r="OW2" t="s">
        <v>411</v>
      </c>
      <c r="OX2" t="s">
        <v>412</v>
      </c>
      <c r="OY2" t="s">
        <v>413</v>
      </c>
      <c r="OZ2" t="s">
        <v>414</v>
      </c>
      <c r="PA2" t="s">
        <v>415</v>
      </c>
      <c r="PB2" t="s">
        <v>416</v>
      </c>
      <c r="PC2" t="s">
        <v>417</v>
      </c>
      <c r="PD2" t="s">
        <v>418</v>
      </c>
      <c r="PE2" t="s">
        <v>419</v>
      </c>
      <c r="PF2" t="s">
        <v>420</v>
      </c>
      <c r="PG2" t="s">
        <v>421</v>
      </c>
      <c r="PH2" t="s">
        <v>422</v>
      </c>
      <c r="PI2" t="s">
        <v>423</v>
      </c>
      <c r="PJ2" t="s">
        <v>424</v>
      </c>
      <c r="PK2" t="s">
        <v>425</v>
      </c>
      <c r="PL2" t="s">
        <v>426</v>
      </c>
      <c r="PM2" t="s">
        <v>427</v>
      </c>
      <c r="PN2" t="s">
        <v>428</v>
      </c>
      <c r="PO2" t="s">
        <v>429</v>
      </c>
      <c r="PP2" t="s">
        <v>430</v>
      </c>
      <c r="PQ2" t="s">
        <v>431</v>
      </c>
      <c r="PR2" t="s">
        <v>432</v>
      </c>
      <c r="PS2" t="s">
        <v>433</v>
      </c>
      <c r="PT2" t="s">
        <v>434</v>
      </c>
      <c r="PU2" t="s">
        <v>435</v>
      </c>
      <c r="PV2" t="s">
        <v>436</v>
      </c>
      <c r="PW2" t="s">
        <v>437</v>
      </c>
      <c r="PX2" t="s">
        <v>438</v>
      </c>
      <c r="PY2" t="s">
        <v>439</v>
      </c>
      <c r="PZ2" t="s">
        <v>440</v>
      </c>
      <c r="QA2" t="s">
        <v>441</v>
      </c>
      <c r="QB2" t="s">
        <v>442</v>
      </c>
      <c r="QC2" t="s">
        <v>443</v>
      </c>
      <c r="QD2" t="s">
        <v>444</v>
      </c>
      <c r="QE2" t="s">
        <v>445</v>
      </c>
      <c r="QF2" t="s">
        <v>446</v>
      </c>
      <c r="QG2" t="s">
        <v>447</v>
      </c>
      <c r="QH2" t="s">
        <v>448</v>
      </c>
      <c r="QI2" t="s">
        <v>449</v>
      </c>
      <c r="QJ2" t="s">
        <v>450</v>
      </c>
      <c r="QK2" t="s">
        <v>451</v>
      </c>
      <c r="QL2" t="s">
        <v>452</v>
      </c>
      <c r="QM2" t="s">
        <v>453</v>
      </c>
      <c r="QN2" t="s">
        <v>454</v>
      </c>
      <c r="QO2" t="s">
        <v>455</v>
      </c>
      <c r="QP2" t="s">
        <v>456</v>
      </c>
      <c r="QQ2" t="s">
        <v>457</v>
      </c>
      <c r="QR2" t="s">
        <v>458</v>
      </c>
      <c r="QS2" t="s">
        <v>459</v>
      </c>
      <c r="QT2" t="s">
        <v>460</v>
      </c>
      <c r="QU2" t="s">
        <v>461</v>
      </c>
      <c r="QV2" t="s">
        <v>462</v>
      </c>
      <c r="QW2" t="s">
        <v>463</v>
      </c>
      <c r="QX2" t="s">
        <v>464</v>
      </c>
      <c r="QY2" t="s">
        <v>465</v>
      </c>
      <c r="QZ2" t="s">
        <v>466</v>
      </c>
      <c r="RA2" t="s">
        <v>467</v>
      </c>
      <c r="RB2" t="s">
        <v>468</v>
      </c>
      <c r="RC2" t="s">
        <v>469</v>
      </c>
      <c r="RD2" t="s">
        <v>470</v>
      </c>
      <c r="RE2" t="s">
        <v>471</v>
      </c>
      <c r="RF2" t="s">
        <v>472</v>
      </c>
      <c r="RG2" t="s">
        <v>473</v>
      </c>
      <c r="RH2" t="s">
        <v>474</v>
      </c>
      <c r="RI2" t="s">
        <v>475</v>
      </c>
      <c r="RJ2" t="s">
        <v>476</v>
      </c>
      <c r="RK2" t="s">
        <v>477</v>
      </c>
      <c r="RL2" t="s">
        <v>478</v>
      </c>
      <c r="RM2" t="s">
        <v>479</v>
      </c>
      <c r="RN2" t="s">
        <v>480</v>
      </c>
      <c r="RO2" t="s">
        <v>481</v>
      </c>
      <c r="RP2" t="s">
        <v>482</v>
      </c>
      <c r="RQ2" t="s">
        <v>483</v>
      </c>
      <c r="RR2" t="s">
        <v>484</v>
      </c>
      <c r="RS2" t="s">
        <v>485</v>
      </c>
      <c r="RT2" t="s">
        <v>486</v>
      </c>
      <c r="RU2" t="s">
        <v>487</v>
      </c>
      <c r="RV2" t="s">
        <v>488</v>
      </c>
      <c r="RW2" t="s">
        <v>489</v>
      </c>
      <c r="RX2" t="s">
        <v>490</v>
      </c>
      <c r="RY2" t="s">
        <v>491</v>
      </c>
      <c r="RZ2" t="s">
        <v>492</v>
      </c>
      <c r="SA2" t="s">
        <v>493</v>
      </c>
      <c r="SB2" t="s">
        <v>494</v>
      </c>
      <c r="SC2" t="s">
        <v>495</v>
      </c>
      <c r="SD2" t="s">
        <v>496</v>
      </c>
      <c r="SE2" t="s">
        <v>497</v>
      </c>
      <c r="SF2" t="s">
        <v>498</v>
      </c>
      <c r="SG2" t="s">
        <v>499</v>
      </c>
      <c r="SH2" t="s">
        <v>500</v>
      </c>
      <c r="SI2" t="s">
        <v>501</v>
      </c>
      <c r="SJ2" t="s">
        <v>502</v>
      </c>
      <c r="SK2" t="s">
        <v>503</v>
      </c>
      <c r="SL2" t="s">
        <v>504</v>
      </c>
      <c r="SM2" t="s">
        <v>505</v>
      </c>
      <c r="SN2" t="s">
        <v>506</v>
      </c>
      <c r="SO2" t="s">
        <v>507</v>
      </c>
      <c r="SP2" t="s">
        <v>508</v>
      </c>
      <c r="SQ2" t="s">
        <v>509</v>
      </c>
      <c r="SR2" t="s">
        <v>510</v>
      </c>
      <c r="SS2" t="s">
        <v>511</v>
      </c>
      <c r="ST2" t="s">
        <v>512</v>
      </c>
      <c r="SU2" t="s">
        <v>513</v>
      </c>
      <c r="SV2" t="s">
        <v>514</v>
      </c>
      <c r="SW2" t="s">
        <v>515</v>
      </c>
      <c r="SX2" t="s">
        <v>516</v>
      </c>
      <c r="SY2" t="s">
        <v>517</v>
      </c>
      <c r="SZ2" t="s">
        <v>518</v>
      </c>
      <c r="TA2" t="s">
        <v>519</v>
      </c>
      <c r="TB2" t="s">
        <v>520</v>
      </c>
      <c r="TC2" t="s">
        <v>521</v>
      </c>
      <c r="TD2" t="s">
        <v>522</v>
      </c>
      <c r="TE2" t="s">
        <v>523</v>
      </c>
      <c r="TF2" t="s">
        <v>524</v>
      </c>
      <c r="TG2" t="s">
        <v>525</v>
      </c>
      <c r="TH2" t="s">
        <v>526</v>
      </c>
      <c r="TI2" t="s">
        <v>527</v>
      </c>
      <c r="TJ2" t="s">
        <v>528</v>
      </c>
      <c r="TK2" t="s">
        <v>529</v>
      </c>
      <c r="TL2" t="s">
        <v>530</v>
      </c>
      <c r="TM2" t="s">
        <v>531</v>
      </c>
      <c r="TN2" t="s">
        <v>532</v>
      </c>
      <c r="TO2" t="s">
        <v>533</v>
      </c>
      <c r="TP2" t="s">
        <v>534</v>
      </c>
      <c r="TQ2" t="s">
        <v>535</v>
      </c>
      <c r="TR2" t="s">
        <v>536</v>
      </c>
      <c r="TS2" t="s">
        <v>537</v>
      </c>
      <c r="TT2" t="s">
        <v>538</v>
      </c>
      <c r="TU2" t="s">
        <v>539</v>
      </c>
      <c r="TV2" t="s">
        <v>540</v>
      </c>
      <c r="TW2" t="s">
        <v>541</v>
      </c>
      <c r="TX2" t="s">
        <v>542</v>
      </c>
      <c r="TY2" t="s">
        <v>543</v>
      </c>
      <c r="TZ2" t="s">
        <v>544</v>
      </c>
      <c r="UA2" t="s">
        <v>545</v>
      </c>
      <c r="UB2" t="s">
        <v>546</v>
      </c>
      <c r="UC2" t="s">
        <v>547</v>
      </c>
      <c r="UD2" t="s">
        <v>548</v>
      </c>
      <c r="UE2" t="s">
        <v>549</v>
      </c>
      <c r="UF2" t="s">
        <v>550</v>
      </c>
      <c r="UG2" t="s">
        <v>551</v>
      </c>
      <c r="UH2" t="s">
        <v>552</v>
      </c>
      <c r="UI2" t="s">
        <v>553</v>
      </c>
      <c r="UJ2" t="s">
        <v>554</v>
      </c>
      <c r="UK2" t="s">
        <v>555</v>
      </c>
      <c r="UL2" t="s">
        <v>556</v>
      </c>
      <c r="UM2" t="s">
        <v>557</v>
      </c>
      <c r="UN2" t="s">
        <v>558</v>
      </c>
      <c r="UO2" t="s">
        <v>559</v>
      </c>
      <c r="UP2" t="s">
        <v>560</v>
      </c>
      <c r="UQ2" t="s">
        <v>561</v>
      </c>
      <c r="UR2" t="s">
        <v>562</v>
      </c>
      <c r="US2" t="s">
        <v>563</v>
      </c>
      <c r="UT2" t="s">
        <v>564</v>
      </c>
      <c r="UU2" t="s">
        <v>565</v>
      </c>
      <c r="UV2" t="s">
        <v>566</v>
      </c>
      <c r="UW2" t="s">
        <v>567</v>
      </c>
      <c r="UX2" t="s">
        <v>568</v>
      </c>
      <c r="UY2" t="s">
        <v>569</v>
      </c>
      <c r="UZ2" t="s">
        <v>570</v>
      </c>
      <c r="VA2" t="s">
        <v>571</v>
      </c>
      <c r="VB2" t="s">
        <v>572</v>
      </c>
      <c r="VC2" t="s">
        <v>573</v>
      </c>
      <c r="VD2" t="s">
        <v>574</v>
      </c>
      <c r="VE2" t="s">
        <v>575</v>
      </c>
      <c r="VF2" t="s">
        <v>576</v>
      </c>
      <c r="VG2" t="s">
        <v>577</v>
      </c>
      <c r="VH2" t="s">
        <v>578</v>
      </c>
      <c r="VI2" t="s">
        <v>579</v>
      </c>
      <c r="VJ2" t="s">
        <v>580</v>
      </c>
      <c r="VK2" t="s">
        <v>581</v>
      </c>
      <c r="VL2" t="s">
        <v>582</v>
      </c>
      <c r="VM2" t="s">
        <v>583</v>
      </c>
      <c r="VN2" t="s">
        <v>584</v>
      </c>
      <c r="VO2" t="s">
        <v>585</v>
      </c>
      <c r="VP2" t="s">
        <v>586</v>
      </c>
      <c r="VQ2" t="s">
        <v>587</v>
      </c>
      <c r="VR2" t="s">
        <v>588</v>
      </c>
      <c r="VS2" t="s">
        <v>589</v>
      </c>
      <c r="VT2" t="s">
        <v>590</v>
      </c>
      <c r="VU2" t="s">
        <v>591</v>
      </c>
      <c r="VV2" t="s">
        <v>592</v>
      </c>
      <c r="VW2" t="s">
        <v>593</v>
      </c>
      <c r="VX2" t="s">
        <v>594</v>
      </c>
      <c r="VY2" t="s">
        <v>595</v>
      </c>
      <c r="VZ2" t="s">
        <v>596</v>
      </c>
      <c r="WA2" t="s">
        <v>597</v>
      </c>
      <c r="WB2" t="s">
        <v>598</v>
      </c>
      <c r="WC2" t="s">
        <v>599</v>
      </c>
      <c r="WD2" t="s">
        <v>600</v>
      </c>
      <c r="WE2" t="s">
        <v>601</v>
      </c>
      <c r="WF2" t="s">
        <v>602</v>
      </c>
      <c r="WG2" t="s">
        <v>603</v>
      </c>
      <c r="WH2" t="s">
        <v>604</v>
      </c>
      <c r="WI2" t="s">
        <v>605</v>
      </c>
      <c r="WJ2" t="s">
        <v>606</v>
      </c>
      <c r="WK2" t="s">
        <v>607</v>
      </c>
      <c r="WL2" t="s">
        <v>608</v>
      </c>
      <c r="WM2" t="s">
        <v>609</v>
      </c>
      <c r="WN2" t="s">
        <v>610</v>
      </c>
      <c r="WO2" t="s">
        <v>611</v>
      </c>
      <c r="WP2" t="s">
        <v>612</v>
      </c>
      <c r="WQ2" t="s">
        <v>613</v>
      </c>
      <c r="WR2" t="s">
        <v>614</v>
      </c>
      <c r="WS2" t="s">
        <v>615</v>
      </c>
      <c r="WT2" t="s">
        <v>616</v>
      </c>
      <c r="WU2" t="s">
        <v>617</v>
      </c>
      <c r="WV2" t="s">
        <v>618</v>
      </c>
      <c r="WW2" t="s">
        <v>619</v>
      </c>
      <c r="WX2" t="s">
        <v>620</v>
      </c>
      <c r="WY2" t="s">
        <v>621</v>
      </c>
      <c r="WZ2" t="s">
        <v>622</v>
      </c>
      <c r="XA2" t="s">
        <v>623</v>
      </c>
      <c r="XB2" t="s">
        <v>624</v>
      </c>
      <c r="XC2" t="s">
        <v>625</v>
      </c>
      <c r="XD2" t="s">
        <v>626</v>
      </c>
      <c r="XE2" t="s">
        <v>627</v>
      </c>
      <c r="XF2" t="s">
        <v>628</v>
      </c>
      <c r="XG2" t="s">
        <v>629</v>
      </c>
      <c r="XH2" t="s">
        <v>630</v>
      </c>
      <c r="XI2" t="s">
        <v>631</v>
      </c>
      <c r="XJ2" t="s">
        <v>632</v>
      </c>
      <c r="XK2" t="s">
        <v>633</v>
      </c>
      <c r="XL2" t="s">
        <v>634</v>
      </c>
      <c r="XM2" t="s">
        <v>635</v>
      </c>
      <c r="XN2" t="s">
        <v>636</v>
      </c>
      <c r="XO2" t="s">
        <v>637</v>
      </c>
      <c r="XP2" t="s">
        <v>638</v>
      </c>
      <c r="XQ2" t="s">
        <v>639</v>
      </c>
      <c r="XR2" t="s">
        <v>640</v>
      </c>
      <c r="XS2" t="s">
        <v>641</v>
      </c>
      <c r="XT2" t="s">
        <v>642</v>
      </c>
      <c r="XU2" t="s">
        <v>643</v>
      </c>
      <c r="XV2" t="s">
        <v>644</v>
      </c>
      <c r="XW2" t="s">
        <v>645</v>
      </c>
      <c r="XX2" t="s">
        <v>646</v>
      </c>
      <c r="XY2" t="s">
        <v>647</v>
      </c>
      <c r="XZ2" t="s">
        <v>648</v>
      </c>
      <c r="YA2" t="s">
        <v>649</v>
      </c>
      <c r="YB2" t="s">
        <v>650</v>
      </c>
      <c r="YC2" t="s">
        <v>651</v>
      </c>
      <c r="YD2" t="s">
        <v>652</v>
      </c>
      <c r="YE2" t="s">
        <v>653</v>
      </c>
      <c r="YF2" t="s">
        <v>654</v>
      </c>
      <c r="YG2" t="s">
        <v>655</v>
      </c>
      <c r="YH2" t="s">
        <v>656</v>
      </c>
      <c r="YI2" t="s">
        <v>657</v>
      </c>
      <c r="YJ2" t="s">
        <v>658</v>
      </c>
      <c r="YK2" t="s">
        <v>659</v>
      </c>
      <c r="YL2" t="s">
        <v>660</v>
      </c>
      <c r="YM2" t="s">
        <v>661</v>
      </c>
      <c r="YN2" t="s">
        <v>662</v>
      </c>
      <c r="YO2" t="s">
        <v>663</v>
      </c>
      <c r="YP2" t="s">
        <v>664</v>
      </c>
      <c r="YQ2" t="s">
        <v>665</v>
      </c>
      <c r="YR2" t="s">
        <v>666</v>
      </c>
      <c r="YS2" t="s">
        <v>667</v>
      </c>
      <c r="YT2" t="s">
        <v>668</v>
      </c>
      <c r="YU2" t="s">
        <v>669</v>
      </c>
      <c r="YV2" t="s">
        <v>670</v>
      </c>
      <c r="YW2" t="s">
        <v>671</v>
      </c>
      <c r="YX2" t="s">
        <v>672</v>
      </c>
      <c r="YY2" t="s">
        <v>673</v>
      </c>
      <c r="YZ2" t="s">
        <v>674</v>
      </c>
      <c r="ZA2" t="s">
        <v>675</v>
      </c>
      <c r="ZB2" t="s">
        <v>676</v>
      </c>
      <c r="ZC2" t="s">
        <v>677</v>
      </c>
      <c r="ZD2" t="s">
        <v>678</v>
      </c>
      <c r="ZE2" t="s">
        <v>679</v>
      </c>
      <c r="ZF2" t="s">
        <v>680</v>
      </c>
      <c r="ZG2" t="s">
        <v>681</v>
      </c>
      <c r="ZH2" t="s">
        <v>682</v>
      </c>
      <c r="ZI2" t="s">
        <v>683</v>
      </c>
      <c r="ZJ2" t="s">
        <v>684</v>
      </c>
      <c r="ZK2" t="s">
        <v>685</v>
      </c>
      <c r="ZL2" t="s">
        <v>686</v>
      </c>
      <c r="ZM2" t="s">
        <v>687</v>
      </c>
      <c r="ZN2" t="s">
        <v>688</v>
      </c>
      <c r="ZO2" t="s">
        <v>689</v>
      </c>
      <c r="ZP2" t="s">
        <v>690</v>
      </c>
      <c r="ZQ2" t="s">
        <v>691</v>
      </c>
      <c r="ZR2" t="s">
        <v>692</v>
      </c>
      <c r="ZS2" t="s">
        <v>693</v>
      </c>
      <c r="ZT2" t="s">
        <v>694</v>
      </c>
      <c r="ZU2" t="s">
        <v>695</v>
      </c>
      <c r="ZV2" t="s">
        <v>696</v>
      </c>
      <c r="ZW2" t="s">
        <v>697</v>
      </c>
      <c r="ZX2" t="s">
        <v>698</v>
      </c>
      <c r="ZY2" t="s">
        <v>699</v>
      </c>
      <c r="ZZ2" t="s">
        <v>700</v>
      </c>
      <c r="AAA2" t="s">
        <v>701</v>
      </c>
      <c r="AAB2" t="s">
        <v>702</v>
      </c>
      <c r="AAC2" t="s">
        <v>703</v>
      </c>
      <c r="AAD2" t="s">
        <v>704</v>
      </c>
      <c r="AAE2" t="s">
        <v>705</v>
      </c>
      <c r="AAF2" t="s">
        <v>706</v>
      </c>
      <c r="AAG2" t="s">
        <v>707</v>
      </c>
      <c r="AAH2" t="s">
        <v>708</v>
      </c>
      <c r="AAI2" t="s">
        <v>709</v>
      </c>
      <c r="AAJ2" t="s">
        <v>710</v>
      </c>
      <c r="AAK2" t="s">
        <v>711</v>
      </c>
      <c r="AAL2" t="s">
        <v>712</v>
      </c>
      <c r="AAM2" t="s">
        <v>713</v>
      </c>
      <c r="AAN2" t="s">
        <v>714</v>
      </c>
      <c r="AAO2" t="s">
        <v>715</v>
      </c>
      <c r="AAP2" t="s">
        <v>716</v>
      </c>
      <c r="AAQ2" t="s">
        <v>717</v>
      </c>
      <c r="AAR2" t="s">
        <v>718</v>
      </c>
      <c r="AAS2" t="s">
        <v>719</v>
      </c>
      <c r="AAT2" t="s">
        <v>720</v>
      </c>
      <c r="AAU2" t="s">
        <v>721</v>
      </c>
      <c r="AAV2" t="s">
        <v>722</v>
      </c>
      <c r="AAW2" t="s">
        <v>723</v>
      </c>
      <c r="AAX2" t="s">
        <v>724</v>
      </c>
      <c r="AAY2" t="s">
        <v>725</v>
      </c>
      <c r="AAZ2" t="s">
        <v>726</v>
      </c>
      <c r="ABA2" t="s">
        <v>727</v>
      </c>
      <c r="ABB2" t="s">
        <v>728</v>
      </c>
      <c r="ABC2" t="s">
        <v>729</v>
      </c>
      <c r="ABD2" t="s">
        <v>730</v>
      </c>
      <c r="ABE2" t="s">
        <v>731</v>
      </c>
      <c r="ABF2" t="s">
        <v>732</v>
      </c>
      <c r="ABG2" t="s">
        <v>733</v>
      </c>
      <c r="ABH2" t="s">
        <v>734</v>
      </c>
      <c r="ABI2" t="s">
        <v>735</v>
      </c>
      <c r="ABJ2" t="s">
        <v>736</v>
      </c>
      <c r="ABK2" t="s">
        <v>737</v>
      </c>
      <c r="ABL2" t="s">
        <v>738</v>
      </c>
      <c r="ABM2" t="s">
        <v>739</v>
      </c>
      <c r="ABN2" t="s">
        <v>740</v>
      </c>
      <c r="ABO2" t="s">
        <v>741</v>
      </c>
      <c r="ABP2" t="s">
        <v>742</v>
      </c>
      <c r="ABQ2" t="s">
        <v>743</v>
      </c>
      <c r="ABR2" t="s">
        <v>744</v>
      </c>
      <c r="ABS2" t="s">
        <v>745</v>
      </c>
      <c r="ABT2" t="s">
        <v>746</v>
      </c>
      <c r="ABU2" t="s">
        <v>747</v>
      </c>
      <c r="ABV2" t="s">
        <v>748</v>
      </c>
      <c r="ABW2" t="s">
        <v>749</v>
      </c>
      <c r="ABX2" t="s">
        <v>750</v>
      </c>
      <c r="ABY2" t="s">
        <v>751</v>
      </c>
      <c r="ABZ2" t="s">
        <v>752</v>
      </c>
      <c r="ACA2" t="s">
        <v>753</v>
      </c>
      <c r="ACB2" t="s">
        <v>754</v>
      </c>
      <c r="ACC2" t="s">
        <v>755</v>
      </c>
      <c r="ACD2" t="s">
        <v>756</v>
      </c>
      <c r="ACE2" t="s">
        <v>757</v>
      </c>
      <c r="ACF2" t="s">
        <v>758</v>
      </c>
      <c r="ACG2" t="s">
        <v>759</v>
      </c>
      <c r="ACH2" t="s">
        <v>760</v>
      </c>
      <c r="ACI2" t="s">
        <v>761</v>
      </c>
      <c r="ACJ2" t="s">
        <v>762</v>
      </c>
      <c r="ACK2" t="s">
        <v>763</v>
      </c>
      <c r="ACL2" t="s">
        <v>764</v>
      </c>
      <c r="ACM2" t="s">
        <v>765</v>
      </c>
      <c r="ACN2" t="s">
        <v>766</v>
      </c>
      <c r="ACO2" t="s">
        <v>767</v>
      </c>
      <c r="ACP2" t="s">
        <v>768</v>
      </c>
      <c r="ACQ2" t="s">
        <v>769</v>
      </c>
      <c r="ACR2" t="s">
        <v>770</v>
      </c>
      <c r="ACS2" t="s">
        <v>771</v>
      </c>
      <c r="ACT2" t="s">
        <v>772</v>
      </c>
      <c r="ACU2" t="s">
        <v>773</v>
      </c>
      <c r="ACV2" t="s">
        <v>774</v>
      </c>
      <c r="ACW2" t="s">
        <v>775</v>
      </c>
      <c r="ACX2" t="s">
        <v>776</v>
      </c>
      <c r="ACY2" t="s">
        <v>777</v>
      </c>
      <c r="ACZ2" t="s">
        <v>778</v>
      </c>
      <c r="ADA2" t="s">
        <v>779</v>
      </c>
      <c r="ADB2" t="s">
        <v>780</v>
      </c>
      <c r="ADC2" t="s">
        <v>781</v>
      </c>
      <c r="ADD2" t="s">
        <v>782</v>
      </c>
      <c r="ADE2" t="s">
        <v>783</v>
      </c>
      <c r="ADF2" t="s">
        <v>784</v>
      </c>
      <c r="ADG2" t="s">
        <v>785</v>
      </c>
      <c r="ADH2" t="s">
        <v>786</v>
      </c>
      <c r="ADI2" t="s">
        <v>787</v>
      </c>
      <c r="ADJ2" t="s">
        <v>788</v>
      </c>
      <c r="ADK2" t="s">
        <v>789</v>
      </c>
      <c r="ADL2" t="s">
        <v>790</v>
      </c>
      <c r="ADM2" t="s">
        <v>791</v>
      </c>
      <c r="ADN2" t="s">
        <v>792</v>
      </c>
      <c r="ADO2" t="s">
        <v>793</v>
      </c>
      <c r="ADP2" t="s">
        <v>794</v>
      </c>
      <c r="ADQ2" t="s">
        <v>795</v>
      </c>
      <c r="ADR2" t="s">
        <v>796</v>
      </c>
      <c r="ADS2" t="s">
        <v>797</v>
      </c>
      <c r="ADT2" t="s">
        <v>798</v>
      </c>
      <c r="ADU2" t="s">
        <v>799</v>
      </c>
      <c r="ADV2" t="s">
        <v>800</v>
      </c>
      <c r="ADW2" t="s">
        <v>801</v>
      </c>
      <c r="ADX2" t="s">
        <v>802</v>
      </c>
      <c r="ADY2" t="s">
        <v>803</v>
      </c>
      <c r="ADZ2" t="s">
        <v>804</v>
      </c>
      <c r="AEA2" t="s">
        <v>805</v>
      </c>
      <c r="AEB2" t="s">
        <v>806</v>
      </c>
      <c r="AEC2" t="s">
        <v>807</v>
      </c>
      <c r="AED2" t="s">
        <v>808</v>
      </c>
      <c r="AEE2" t="s">
        <v>809</v>
      </c>
      <c r="AEF2" t="s">
        <v>810</v>
      </c>
      <c r="AEG2" t="s">
        <v>811</v>
      </c>
      <c r="AEH2" t="s">
        <v>812</v>
      </c>
      <c r="AEI2" t="s">
        <v>813</v>
      </c>
      <c r="AEJ2" t="s">
        <v>814</v>
      </c>
      <c r="AEK2" t="s">
        <v>815</v>
      </c>
      <c r="AEL2" t="s">
        <v>816</v>
      </c>
      <c r="AEM2" t="s">
        <v>817</v>
      </c>
      <c r="AEN2" t="s">
        <v>818</v>
      </c>
      <c r="AEO2" t="s">
        <v>819</v>
      </c>
      <c r="AEP2" t="s">
        <v>820</v>
      </c>
      <c r="AEQ2" t="s">
        <v>821</v>
      </c>
      <c r="AER2" t="s">
        <v>822</v>
      </c>
      <c r="AES2" t="s">
        <v>823</v>
      </c>
      <c r="AET2" t="s">
        <v>824</v>
      </c>
      <c r="AEU2" t="s">
        <v>825</v>
      </c>
      <c r="AEV2" t="s">
        <v>826</v>
      </c>
      <c r="AEW2" t="s">
        <v>827</v>
      </c>
      <c r="AEX2" t="s">
        <v>828</v>
      </c>
      <c r="AEY2" t="s">
        <v>829</v>
      </c>
      <c r="AEZ2" t="s">
        <v>830</v>
      </c>
      <c r="AFA2" t="s">
        <v>831</v>
      </c>
      <c r="AFB2" t="s">
        <v>832</v>
      </c>
      <c r="AFC2" t="s">
        <v>833</v>
      </c>
      <c r="AFD2" t="s">
        <v>834</v>
      </c>
      <c r="AFE2" t="s">
        <v>835</v>
      </c>
      <c r="AFF2" t="s">
        <v>836</v>
      </c>
      <c r="AFG2" t="s">
        <v>837</v>
      </c>
      <c r="AFH2" t="s">
        <v>838</v>
      </c>
      <c r="AFI2" t="s">
        <v>839</v>
      </c>
      <c r="AFJ2" t="s">
        <v>840</v>
      </c>
      <c r="AFK2" t="s">
        <v>841</v>
      </c>
      <c r="AFL2" t="s">
        <v>842</v>
      </c>
      <c r="AFM2" t="s">
        <v>843</v>
      </c>
      <c r="AFN2" t="s">
        <v>844</v>
      </c>
      <c r="AFO2" t="s">
        <v>845</v>
      </c>
      <c r="AFP2" t="s">
        <v>846</v>
      </c>
      <c r="AFQ2" t="s">
        <v>847</v>
      </c>
      <c r="AFR2" t="s">
        <v>848</v>
      </c>
      <c r="AFS2" t="s">
        <v>849</v>
      </c>
      <c r="AFT2" t="s">
        <v>850</v>
      </c>
      <c r="AFU2" t="s">
        <v>851</v>
      </c>
      <c r="AFV2" t="s">
        <v>852</v>
      </c>
      <c r="AFW2" t="s">
        <v>853</v>
      </c>
      <c r="AFX2" t="s">
        <v>854</v>
      </c>
      <c r="AFY2" t="s">
        <v>855</v>
      </c>
      <c r="AFZ2" t="s">
        <v>856</v>
      </c>
      <c r="AGA2" t="s">
        <v>857</v>
      </c>
      <c r="AGB2" t="s">
        <v>858</v>
      </c>
      <c r="AGC2" t="s">
        <v>859</v>
      </c>
      <c r="AGD2" t="s">
        <v>860</v>
      </c>
      <c r="AGE2" t="s">
        <v>861</v>
      </c>
      <c r="AGF2" t="s">
        <v>862</v>
      </c>
      <c r="AGG2" t="s">
        <v>863</v>
      </c>
      <c r="AGH2" t="s">
        <v>864</v>
      </c>
      <c r="AGI2" t="s">
        <v>865</v>
      </c>
      <c r="AGJ2" t="s">
        <v>866</v>
      </c>
      <c r="AGK2" t="s">
        <v>867</v>
      </c>
      <c r="AGL2" t="s">
        <v>868</v>
      </c>
      <c r="AGM2" t="s">
        <v>869</v>
      </c>
      <c r="AGN2" t="s">
        <v>870</v>
      </c>
      <c r="AGO2" t="s">
        <v>871</v>
      </c>
      <c r="AGP2" t="s">
        <v>872</v>
      </c>
      <c r="AGQ2" t="s">
        <v>873</v>
      </c>
      <c r="AGR2" t="s">
        <v>874</v>
      </c>
      <c r="AGS2" t="s">
        <v>875</v>
      </c>
      <c r="AGT2" t="s">
        <v>876</v>
      </c>
      <c r="AGU2" t="s">
        <v>877</v>
      </c>
      <c r="AGV2" t="s">
        <v>878</v>
      </c>
      <c r="AGW2" t="s">
        <v>879</v>
      </c>
      <c r="AGX2" t="s">
        <v>880</v>
      </c>
      <c r="AGY2" t="s">
        <v>881</v>
      </c>
      <c r="AGZ2" t="s">
        <v>882</v>
      </c>
      <c r="AHA2" t="s">
        <v>883</v>
      </c>
      <c r="AHB2" t="s">
        <v>884</v>
      </c>
      <c r="AHC2" t="s">
        <v>885</v>
      </c>
      <c r="AHD2" t="s">
        <v>886</v>
      </c>
      <c r="AHE2" t="s">
        <v>887</v>
      </c>
      <c r="AHF2" t="s">
        <v>888</v>
      </c>
      <c r="AHG2" t="s">
        <v>889</v>
      </c>
      <c r="AHH2" t="s">
        <v>890</v>
      </c>
      <c r="AHI2" t="s">
        <v>891</v>
      </c>
      <c r="AHJ2" t="s">
        <v>892</v>
      </c>
      <c r="AHK2" t="s">
        <v>893</v>
      </c>
      <c r="AHL2" t="s">
        <v>894</v>
      </c>
      <c r="AHM2" t="s">
        <v>895</v>
      </c>
      <c r="AHN2" t="s">
        <v>896</v>
      </c>
      <c r="AHO2" t="s">
        <v>897</v>
      </c>
      <c r="AHP2" t="s">
        <v>898</v>
      </c>
      <c r="AHQ2" t="s">
        <v>899</v>
      </c>
      <c r="AHR2" t="s">
        <v>900</v>
      </c>
      <c r="AHS2" t="s">
        <v>901</v>
      </c>
      <c r="AHT2" t="s">
        <v>902</v>
      </c>
      <c r="AHU2" t="s">
        <v>903</v>
      </c>
      <c r="AHV2" t="s">
        <v>904</v>
      </c>
      <c r="AHW2" t="s">
        <v>905</v>
      </c>
      <c r="AHX2" t="s">
        <v>906</v>
      </c>
      <c r="AHY2" t="s">
        <v>907</v>
      </c>
      <c r="AHZ2" t="s">
        <v>908</v>
      </c>
      <c r="AIA2" t="s">
        <v>909</v>
      </c>
      <c r="AIB2" t="s">
        <v>910</v>
      </c>
      <c r="AIC2" t="s">
        <v>911</v>
      </c>
      <c r="AID2" t="s">
        <v>912</v>
      </c>
      <c r="AIE2" t="s">
        <v>913</v>
      </c>
      <c r="AIF2" t="s">
        <v>914</v>
      </c>
      <c r="AIG2" t="s">
        <v>915</v>
      </c>
      <c r="AIH2" t="s">
        <v>916</v>
      </c>
      <c r="AII2" t="s">
        <v>917</v>
      </c>
      <c r="AIJ2" t="s">
        <v>918</v>
      </c>
      <c r="AIK2" t="s">
        <v>919</v>
      </c>
      <c r="AIL2" t="s">
        <v>920</v>
      </c>
      <c r="AIM2" t="s">
        <v>921</v>
      </c>
      <c r="AIN2" t="s">
        <v>922</v>
      </c>
      <c r="AIO2" t="s">
        <v>923</v>
      </c>
      <c r="AIP2" t="s">
        <v>924</v>
      </c>
      <c r="AIQ2" t="s">
        <v>925</v>
      </c>
      <c r="AIR2" t="s">
        <v>926</v>
      </c>
      <c r="AIS2" t="s">
        <v>927</v>
      </c>
      <c r="AIT2" t="s">
        <v>928</v>
      </c>
      <c r="AIU2" t="s">
        <v>929</v>
      </c>
      <c r="AIV2" t="s">
        <v>930</v>
      </c>
      <c r="AIW2" t="s">
        <v>931</v>
      </c>
      <c r="AIX2" t="s">
        <v>932</v>
      </c>
      <c r="AIY2" t="s">
        <v>933</v>
      </c>
      <c r="AIZ2" t="s">
        <v>934</v>
      </c>
      <c r="AJA2" t="s">
        <v>935</v>
      </c>
      <c r="AJB2" t="s">
        <v>936</v>
      </c>
      <c r="AJC2" t="s">
        <v>937</v>
      </c>
      <c r="AJD2" t="s">
        <v>938</v>
      </c>
      <c r="AJE2" t="s">
        <v>939</v>
      </c>
      <c r="AJF2" t="s">
        <v>940</v>
      </c>
      <c r="AJG2" t="s">
        <v>941</v>
      </c>
      <c r="AJH2" t="s">
        <v>942</v>
      </c>
      <c r="AJI2" t="s">
        <v>943</v>
      </c>
      <c r="AJJ2" t="s">
        <v>944</v>
      </c>
      <c r="AJK2" t="s">
        <v>945</v>
      </c>
      <c r="AJL2" t="s">
        <v>946</v>
      </c>
      <c r="AJM2" t="s">
        <v>947</v>
      </c>
      <c r="AJN2" t="s">
        <v>948</v>
      </c>
      <c r="AJO2" t="s">
        <v>949</v>
      </c>
      <c r="AJP2" t="s">
        <v>950</v>
      </c>
      <c r="AJQ2" t="s">
        <v>951</v>
      </c>
      <c r="AJR2" t="s">
        <v>952</v>
      </c>
      <c r="AJS2" t="s">
        <v>953</v>
      </c>
      <c r="AJT2" t="s">
        <v>954</v>
      </c>
      <c r="AJU2" t="s">
        <v>955</v>
      </c>
      <c r="AJV2" t="s">
        <v>956</v>
      </c>
      <c r="AJW2" t="s">
        <v>957</v>
      </c>
      <c r="AJX2" t="s">
        <v>958</v>
      </c>
      <c r="AJY2" t="s">
        <v>959</v>
      </c>
      <c r="AJZ2" t="s">
        <v>960</v>
      </c>
      <c r="AKA2" t="s">
        <v>961</v>
      </c>
      <c r="AKB2" t="s">
        <v>962</v>
      </c>
      <c r="AKC2" t="s">
        <v>963</v>
      </c>
      <c r="AKD2" t="s">
        <v>964</v>
      </c>
      <c r="AKE2" t="s">
        <v>965</v>
      </c>
      <c r="AKF2" t="s">
        <v>966</v>
      </c>
      <c r="AKG2" t="s">
        <v>967</v>
      </c>
      <c r="AKH2" t="s">
        <v>968</v>
      </c>
      <c r="AKI2" t="s">
        <v>969</v>
      </c>
      <c r="AKJ2" t="s">
        <v>970</v>
      </c>
      <c r="AKK2" t="s">
        <v>971</v>
      </c>
      <c r="AKL2" t="s">
        <v>972</v>
      </c>
      <c r="AKM2" t="s">
        <v>973</v>
      </c>
      <c r="AKN2" t="s">
        <v>974</v>
      </c>
      <c r="AKO2" t="s">
        <v>975</v>
      </c>
      <c r="AKP2" t="s">
        <v>976</v>
      </c>
      <c r="AKQ2" t="s">
        <v>977</v>
      </c>
      <c r="AKR2" t="s">
        <v>978</v>
      </c>
      <c r="AKS2" t="s">
        <v>979</v>
      </c>
      <c r="AKT2" t="s">
        <v>980</v>
      </c>
      <c r="AKU2" t="s">
        <v>981</v>
      </c>
      <c r="AKV2" t="s">
        <v>982</v>
      </c>
      <c r="AKW2" t="s">
        <v>983</v>
      </c>
      <c r="AKX2" t="s">
        <v>984</v>
      </c>
      <c r="AKY2" t="s">
        <v>985</v>
      </c>
      <c r="AKZ2" t="s">
        <v>986</v>
      </c>
      <c r="ALA2" t="s">
        <v>987</v>
      </c>
      <c r="ALB2" t="s">
        <v>988</v>
      </c>
      <c r="ALC2" t="s">
        <v>989</v>
      </c>
      <c r="ALD2" t="s">
        <v>990</v>
      </c>
      <c r="ALE2" t="s">
        <v>991</v>
      </c>
      <c r="ALF2" t="s">
        <v>992</v>
      </c>
      <c r="ALG2" t="s">
        <v>993</v>
      </c>
      <c r="ALH2" t="s">
        <v>994</v>
      </c>
      <c r="ALI2" t="s">
        <v>995</v>
      </c>
      <c r="ALJ2" t="s">
        <v>996</v>
      </c>
      <c r="ALK2" t="s">
        <v>997</v>
      </c>
      <c r="ALL2" t="s">
        <v>998</v>
      </c>
      <c r="ALM2" t="s">
        <v>999</v>
      </c>
    </row>
    <row r="3" spans="2:1001" x14ac:dyDescent="0.25">
      <c r="B3">
        <v>19.719292269758025</v>
      </c>
      <c r="C3">
        <v>20.478688773840432</v>
      </c>
      <c r="D3">
        <v>19.18195119767131</v>
      </c>
      <c r="E3">
        <v>19.985088661080542</v>
      </c>
      <c r="F3">
        <v>20.360234224388144</v>
      </c>
      <c r="G3">
        <v>20.837197681154464</v>
      </c>
      <c r="H3">
        <v>20.184546440673881</v>
      </c>
      <c r="I3">
        <v>19.985088661080542</v>
      </c>
      <c r="J3">
        <v>20.097550585664155</v>
      </c>
      <c r="K3">
        <v>20.478688773840432</v>
      </c>
      <c r="L3">
        <v>20.478688773840432</v>
      </c>
      <c r="M3">
        <v>20.123189455653517</v>
      </c>
      <c r="N3">
        <v>19.18195119767131</v>
      </c>
      <c r="O3">
        <v>19.985088661080542</v>
      </c>
      <c r="P3">
        <v>19.18195119767131</v>
      </c>
      <c r="Q3">
        <v>19.929145492307978</v>
      </c>
      <c r="R3">
        <v>20.123189455653517</v>
      </c>
      <c r="S3">
        <v>19.929145492307978</v>
      </c>
      <c r="T3">
        <v>20.478688773840432</v>
      </c>
      <c r="U3">
        <v>20.097550585664155</v>
      </c>
      <c r="V3">
        <v>20.027089777859604</v>
      </c>
      <c r="W3">
        <v>20.184546440673881</v>
      </c>
      <c r="X3">
        <v>19.985088661080542</v>
      </c>
      <c r="Y3">
        <v>20.360234224388144</v>
      </c>
      <c r="Z3">
        <v>19.719292269758025</v>
      </c>
      <c r="AA3">
        <v>21.133424112621626</v>
      </c>
      <c r="AB3">
        <v>19.929145492307978</v>
      </c>
      <c r="AC3">
        <v>20.097550585664155</v>
      </c>
      <c r="AD3">
        <v>19.719292269758025</v>
      </c>
      <c r="AE3">
        <v>19.18195119767131</v>
      </c>
      <c r="AF3">
        <v>19.985088661080542</v>
      </c>
      <c r="AG3">
        <v>19.18195119767131</v>
      </c>
      <c r="AH3">
        <v>19.929145492307978</v>
      </c>
      <c r="AI3">
        <v>19.929145492307978</v>
      </c>
      <c r="AJ3">
        <v>21.133424112621626</v>
      </c>
      <c r="AK3">
        <v>19.18195119767131</v>
      </c>
      <c r="AL3">
        <v>20.837197681154464</v>
      </c>
      <c r="AM3">
        <v>19.985088661080542</v>
      </c>
      <c r="AN3">
        <v>19.719292269758025</v>
      </c>
      <c r="AO3">
        <v>20.360234224388144</v>
      </c>
      <c r="AP3">
        <v>20.163448315399307</v>
      </c>
      <c r="AQ3">
        <v>21.133424112621626</v>
      </c>
      <c r="AR3">
        <v>20.360234224388144</v>
      </c>
      <c r="AS3">
        <v>20.360234224388144</v>
      </c>
      <c r="AT3">
        <v>20.163448315399307</v>
      </c>
      <c r="AU3">
        <v>20.163448315399307</v>
      </c>
      <c r="AV3">
        <v>20.027089777859604</v>
      </c>
      <c r="AW3">
        <v>20.163448315399307</v>
      </c>
      <c r="AX3">
        <v>21.133424112621626</v>
      </c>
      <c r="AY3">
        <v>20.027089777859604</v>
      </c>
      <c r="AZ3">
        <v>19.985088661080542</v>
      </c>
      <c r="BA3">
        <v>19.18195119767131</v>
      </c>
      <c r="BB3">
        <v>19.985088661080542</v>
      </c>
      <c r="BC3">
        <v>20.184546440673881</v>
      </c>
      <c r="BD3">
        <v>19.719292269758025</v>
      </c>
      <c r="BE3">
        <v>20.123189455653517</v>
      </c>
      <c r="BF3">
        <v>20.163448315399307</v>
      </c>
      <c r="BG3">
        <v>20.097550585664155</v>
      </c>
      <c r="BH3">
        <v>20.837197681154464</v>
      </c>
      <c r="BI3">
        <v>20.837197681154464</v>
      </c>
      <c r="BJ3">
        <v>19.929145492307978</v>
      </c>
      <c r="BK3">
        <v>20.360234224388144</v>
      </c>
      <c r="BL3">
        <v>20.184546440673881</v>
      </c>
      <c r="BM3">
        <v>20.184546440673881</v>
      </c>
      <c r="BN3">
        <v>19.929145492307978</v>
      </c>
      <c r="BO3">
        <v>20.184546440673881</v>
      </c>
      <c r="BP3">
        <v>20.837197681154464</v>
      </c>
      <c r="BQ3">
        <v>20.097550585664155</v>
      </c>
      <c r="BR3">
        <v>19.18195119767131</v>
      </c>
      <c r="BS3">
        <v>19.719292269758025</v>
      </c>
      <c r="BT3">
        <v>20.837197681154464</v>
      </c>
      <c r="BU3">
        <v>20.360234224388144</v>
      </c>
      <c r="BV3">
        <v>19.18195119767131</v>
      </c>
      <c r="BW3">
        <v>20.360234224388144</v>
      </c>
      <c r="BX3">
        <v>20.360234224388144</v>
      </c>
      <c r="BY3">
        <v>20.360234224388144</v>
      </c>
      <c r="BZ3">
        <v>21.133424112621626</v>
      </c>
      <c r="CA3">
        <v>20.184546440673881</v>
      </c>
      <c r="CB3">
        <v>20.027089777859604</v>
      </c>
      <c r="CC3">
        <v>20.184546440673881</v>
      </c>
      <c r="CD3">
        <v>19.719292269758025</v>
      </c>
      <c r="CE3">
        <v>20.123189455653517</v>
      </c>
      <c r="CF3">
        <v>20.837197681154464</v>
      </c>
      <c r="CG3">
        <v>20.123189455653517</v>
      </c>
      <c r="CH3">
        <v>19.929145492307978</v>
      </c>
      <c r="CI3">
        <v>20.027089777859604</v>
      </c>
      <c r="CJ3">
        <v>19.18195119767131</v>
      </c>
      <c r="CK3">
        <v>19.18195119767131</v>
      </c>
      <c r="CL3">
        <v>20.097550585664155</v>
      </c>
      <c r="CM3">
        <v>19.18195119767131</v>
      </c>
      <c r="CN3">
        <v>20.097550585664155</v>
      </c>
      <c r="CO3">
        <v>19.985088661080542</v>
      </c>
      <c r="CP3">
        <v>20.027089777859604</v>
      </c>
      <c r="CQ3">
        <v>20.027089777859604</v>
      </c>
      <c r="CR3">
        <v>19.18195119767131</v>
      </c>
      <c r="CS3">
        <v>20.360234224388144</v>
      </c>
      <c r="CT3">
        <v>19.719292269758025</v>
      </c>
      <c r="CU3">
        <v>19.929145492307978</v>
      </c>
      <c r="CV3">
        <v>20.123189455653517</v>
      </c>
      <c r="CW3">
        <v>20.123189455653517</v>
      </c>
      <c r="CX3">
        <v>19.985088661080542</v>
      </c>
      <c r="CY3">
        <v>19.985088661080542</v>
      </c>
      <c r="CZ3">
        <v>19.18195119767131</v>
      </c>
      <c r="DA3">
        <v>20.478688773840432</v>
      </c>
      <c r="DB3">
        <v>20.360234224388144</v>
      </c>
      <c r="DC3">
        <v>20.027089777859604</v>
      </c>
      <c r="DD3">
        <v>21.133424112621626</v>
      </c>
      <c r="DE3">
        <v>20.478688773840432</v>
      </c>
      <c r="DF3">
        <v>20.360234224388144</v>
      </c>
      <c r="DG3">
        <v>20.163448315399307</v>
      </c>
      <c r="DH3">
        <v>19.719292269758025</v>
      </c>
      <c r="DI3">
        <v>20.184546440673881</v>
      </c>
      <c r="DJ3">
        <v>20.478688773840432</v>
      </c>
      <c r="DK3">
        <v>20.478688773840432</v>
      </c>
      <c r="DL3">
        <v>20.478688773840432</v>
      </c>
      <c r="DM3">
        <v>19.929145492307978</v>
      </c>
      <c r="DN3">
        <v>20.123189455653517</v>
      </c>
      <c r="DO3">
        <v>20.837197681154464</v>
      </c>
      <c r="DP3">
        <v>21.133424112621626</v>
      </c>
      <c r="DQ3">
        <v>20.163448315399307</v>
      </c>
      <c r="DR3">
        <v>19.929145492307978</v>
      </c>
      <c r="DS3">
        <v>19.929145492307978</v>
      </c>
      <c r="DT3">
        <v>21.133424112621626</v>
      </c>
      <c r="DU3">
        <v>19.929145492307978</v>
      </c>
      <c r="DV3">
        <v>21.133424112621626</v>
      </c>
      <c r="DW3">
        <v>20.027089777859604</v>
      </c>
      <c r="DX3">
        <v>19.719292269758025</v>
      </c>
      <c r="DY3">
        <v>20.360234224388144</v>
      </c>
      <c r="DZ3">
        <v>19.985088661080542</v>
      </c>
      <c r="EA3">
        <v>20.360234224388144</v>
      </c>
      <c r="EB3">
        <v>20.837197681154464</v>
      </c>
      <c r="EC3">
        <v>20.027089777859604</v>
      </c>
      <c r="ED3">
        <v>19.719292269758025</v>
      </c>
      <c r="EE3">
        <v>20.027089777859604</v>
      </c>
      <c r="EF3">
        <v>20.360234224388144</v>
      </c>
      <c r="EG3">
        <v>20.027089777859604</v>
      </c>
      <c r="EH3">
        <v>20.478688773840432</v>
      </c>
      <c r="EI3">
        <v>20.184546440673881</v>
      </c>
      <c r="EJ3">
        <v>20.163448315399307</v>
      </c>
      <c r="EK3">
        <v>19.985088661080542</v>
      </c>
      <c r="EL3">
        <v>20.478688773840432</v>
      </c>
      <c r="EM3">
        <v>19.719292269758025</v>
      </c>
      <c r="EN3">
        <v>20.097550585664155</v>
      </c>
      <c r="EO3">
        <v>20.184546440673881</v>
      </c>
      <c r="EP3">
        <v>20.184546440673881</v>
      </c>
      <c r="EQ3">
        <v>20.360234224388144</v>
      </c>
      <c r="ER3">
        <v>20.837197681154464</v>
      </c>
      <c r="ES3">
        <v>20.837197681154464</v>
      </c>
      <c r="ET3">
        <v>20.097550585664155</v>
      </c>
      <c r="EU3">
        <v>19.985088661080542</v>
      </c>
      <c r="EV3">
        <v>21.133424112621626</v>
      </c>
      <c r="EW3">
        <v>20.123189455653517</v>
      </c>
      <c r="EX3">
        <v>20.097550585664155</v>
      </c>
      <c r="EY3">
        <v>19.985088661080542</v>
      </c>
      <c r="EZ3">
        <v>20.184546440673881</v>
      </c>
      <c r="FA3">
        <v>20.478688773840432</v>
      </c>
      <c r="FB3">
        <v>19.18195119767131</v>
      </c>
      <c r="FC3">
        <v>20.478688773840432</v>
      </c>
      <c r="FD3">
        <v>21.133424112621626</v>
      </c>
      <c r="FE3">
        <v>20.478688773840432</v>
      </c>
      <c r="FF3">
        <v>20.184546440673881</v>
      </c>
      <c r="FG3">
        <v>19.929145492307978</v>
      </c>
      <c r="FH3">
        <v>20.163448315399307</v>
      </c>
      <c r="FI3">
        <v>20.360234224388144</v>
      </c>
      <c r="FJ3">
        <v>20.163448315399307</v>
      </c>
      <c r="FK3">
        <v>19.929145492307978</v>
      </c>
      <c r="FL3">
        <v>21.133424112621626</v>
      </c>
      <c r="FM3">
        <v>19.985088661080542</v>
      </c>
      <c r="FN3">
        <v>20.027089777859604</v>
      </c>
      <c r="FO3">
        <v>20.837197681154464</v>
      </c>
      <c r="FP3">
        <v>20.163448315399307</v>
      </c>
      <c r="FQ3">
        <v>19.985088661080542</v>
      </c>
      <c r="FR3">
        <v>19.929145492307978</v>
      </c>
      <c r="FS3">
        <v>19.929145492307978</v>
      </c>
      <c r="FT3">
        <v>20.163448315399307</v>
      </c>
      <c r="FU3">
        <v>20.027089777859604</v>
      </c>
      <c r="FV3">
        <v>20.163448315399307</v>
      </c>
      <c r="FW3">
        <v>19.18195119767131</v>
      </c>
      <c r="FX3">
        <v>20.163448315399307</v>
      </c>
      <c r="FY3">
        <v>20.360234224388144</v>
      </c>
      <c r="FZ3">
        <v>20.027089777859604</v>
      </c>
      <c r="GA3">
        <v>19.985088661080542</v>
      </c>
      <c r="GB3">
        <v>20.027089777859604</v>
      </c>
      <c r="GC3">
        <v>19.929145492307978</v>
      </c>
      <c r="GD3">
        <v>20.184546440673881</v>
      </c>
      <c r="GE3">
        <v>19.985088661080542</v>
      </c>
      <c r="GF3">
        <v>20.163448315399307</v>
      </c>
      <c r="GG3">
        <v>19.719292269758025</v>
      </c>
      <c r="GH3">
        <v>20.478688773840432</v>
      </c>
      <c r="GI3">
        <v>20.123189455653517</v>
      </c>
      <c r="GJ3">
        <v>20.163448315399307</v>
      </c>
      <c r="GK3">
        <v>20.097550585664155</v>
      </c>
      <c r="GL3">
        <v>21.133424112621626</v>
      </c>
      <c r="GM3">
        <v>19.719292269758025</v>
      </c>
      <c r="GN3">
        <v>20.478688773840432</v>
      </c>
      <c r="GO3">
        <v>19.18195119767131</v>
      </c>
      <c r="GP3">
        <v>20.097550585664155</v>
      </c>
      <c r="GQ3">
        <v>21.133424112621626</v>
      </c>
      <c r="GR3">
        <v>20.027089777859604</v>
      </c>
      <c r="GS3">
        <v>20.478688773840432</v>
      </c>
      <c r="GT3">
        <v>21.133424112621626</v>
      </c>
      <c r="GU3">
        <v>20.123189455653517</v>
      </c>
      <c r="GV3">
        <v>20.027089777859604</v>
      </c>
      <c r="GW3">
        <v>21.133424112621626</v>
      </c>
      <c r="GX3">
        <v>20.097550585664155</v>
      </c>
      <c r="GY3">
        <v>20.184546440673881</v>
      </c>
      <c r="GZ3">
        <v>20.360234224388144</v>
      </c>
      <c r="HA3">
        <v>20.163448315399307</v>
      </c>
      <c r="HB3">
        <v>19.719292269758025</v>
      </c>
      <c r="HC3">
        <v>20.837197681154464</v>
      </c>
      <c r="HD3">
        <v>19.719292269758025</v>
      </c>
      <c r="HE3">
        <v>20.360234224388144</v>
      </c>
      <c r="HF3">
        <v>19.985088661080542</v>
      </c>
      <c r="HG3">
        <v>20.163448315399307</v>
      </c>
      <c r="HH3">
        <v>19.719292269758025</v>
      </c>
      <c r="HI3">
        <v>19.719292269758025</v>
      </c>
      <c r="HJ3">
        <v>19.985088661080542</v>
      </c>
      <c r="HK3">
        <v>20.837197681154464</v>
      </c>
      <c r="HL3">
        <v>21.133424112621626</v>
      </c>
      <c r="HM3">
        <v>19.719292269758025</v>
      </c>
      <c r="HN3">
        <v>20.837197681154464</v>
      </c>
      <c r="HO3">
        <v>19.18195119767131</v>
      </c>
      <c r="HP3">
        <v>20.027089777859604</v>
      </c>
      <c r="HQ3">
        <v>20.184546440673881</v>
      </c>
      <c r="HR3">
        <v>20.123189455653517</v>
      </c>
      <c r="HS3">
        <v>20.027089777859604</v>
      </c>
      <c r="HT3">
        <v>20.027089777859604</v>
      </c>
      <c r="HU3">
        <v>20.163448315399307</v>
      </c>
      <c r="HV3">
        <v>20.097550585664155</v>
      </c>
      <c r="HW3">
        <v>19.18195119767131</v>
      </c>
      <c r="HX3">
        <v>19.719292269758025</v>
      </c>
      <c r="HY3">
        <v>20.123189455653517</v>
      </c>
      <c r="HZ3">
        <v>20.027089777859604</v>
      </c>
      <c r="IA3">
        <v>20.184546440673881</v>
      </c>
      <c r="IB3">
        <v>20.097550585664155</v>
      </c>
      <c r="IC3">
        <v>20.163448315399307</v>
      </c>
      <c r="ID3">
        <v>20.163448315399307</v>
      </c>
      <c r="IE3">
        <v>19.18195119767131</v>
      </c>
      <c r="IF3">
        <v>21.133424112621626</v>
      </c>
      <c r="IG3">
        <v>19.929145492307978</v>
      </c>
      <c r="IH3">
        <v>19.929145492307978</v>
      </c>
      <c r="II3">
        <v>20.027089777859604</v>
      </c>
      <c r="IJ3">
        <v>19.18195119767131</v>
      </c>
      <c r="IK3">
        <v>20.184546440673881</v>
      </c>
      <c r="IL3">
        <v>19.985088661080542</v>
      </c>
      <c r="IM3">
        <v>19.929145492307978</v>
      </c>
      <c r="IN3">
        <v>20.123189455653517</v>
      </c>
      <c r="IO3">
        <v>20.478688773840432</v>
      </c>
      <c r="IP3">
        <v>19.929145492307978</v>
      </c>
      <c r="IQ3">
        <v>19.719292269758025</v>
      </c>
      <c r="IR3">
        <v>20.027089777859604</v>
      </c>
      <c r="IS3">
        <v>19.18195119767131</v>
      </c>
      <c r="IT3">
        <v>20.184546440673881</v>
      </c>
      <c r="IU3">
        <v>20.123189455653517</v>
      </c>
      <c r="IV3">
        <v>21.133424112621626</v>
      </c>
      <c r="IW3">
        <v>20.184546440673881</v>
      </c>
      <c r="IX3">
        <v>20.360234224388144</v>
      </c>
      <c r="IY3">
        <v>20.478688773840432</v>
      </c>
      <c r="IZ3">
        <v>20.027089777859604</v>
      </c>
      <c r="JA3">
        <v>19.719292269758025</v>
      </c>
      <c r="JB3">
        <v>21.133424112621626</v>
      </c>
      <c r="JC3">
        <v>20.478688773840432</v>
      </c>
      <c r="JD3">
        <v>20.123189455653517</v>
      </c>
      <c r="JE3">
        <v>20.837197681154464</v>
      </c>
      <c r="JF3">
        <v>19.719292269758025</v>
      </c>
      <c r="JG3">
        <v>19.929145492307978</v>
      </c>
      <c r="JH3">
        <v>19.929145492307978</v>
      </c>
      <c r="JI3">
        <v>20.360234224388144</v>
      </c>
      <c r="JJ3">
        <v>20.123189455653517</v>
      </c>
      <c r="JK3">
        <v>20.184546440673881</v>
      </c>
      <c r="JL3">
        <v>21.133424112621626</v>
      </c>
      <c r="JM3">
        <v>20.163448315399307</v>
      </c>
      <c r="JN3">
        <v>20.837197681154464</v>
      </c>
      <c r="JO3">
        <v>20.027089777859604</v>
      </c>
      <c r="JP3">
        <v>20.097550585664155</v>
      </c>
      <c r="JQ3">
        <v>20.360234224388144</v>
      </c>
      <c r="JR3">
        <v>19.18195119767131</v>
      </c>
      <c r="JS3">
        <v>19.929145492307978</v>
      </c>
      <c r="JT3">
        <v>20.163448315399307</v>
      </c>
      <c r="JU3">
        <v>19.985088661080542</v>
      </c>
      <c r="JV3">
        <v>19.719292269758025</v>
      </c>
      <c r="JW3">
        <v>19.929145492307978</v>
      </c>
      <c r="JX3">
        <v>19.719292269758025</v>
      </c>
      <c r="JY3">
        <v>19.929145492307978</v>
      </c>
      <c r="JZ3">
        <v>20.097550585664155</v>
      </c>
      <c r="KA3">
        <v>20.163448315399307</v>
      </c>
      <c r="KB3">
        <v>20.123189455653517</v>
      </c>
      <c r="KC3">
        <v>20.123189455653517</v>
      </c>
      <c r="KD3">
        <v>20.027089777859604</v>
      </c>
      <c r="KE3">
        <v>19.985088661080542</v>
      </c>
      <c r="KF3">
        <v>20.837197681154464</v>
      </c>
      <c r="KG3">
        <v>20.097550585664155</v>
      </c>
      <c r="KH3">
        <v>20.837197681154464</v>
      </c>
      <c r="KI3">
        <v>19.719292269758025</v>
      </c>
      <c r="KJ3">
        <v>19.929145492307978</v>
      </c>
      <c r="KK3">
        <v>19.985088661080542</v>
      </c>
      <c r="KL3">
        <v>19.929145492307978</v>
      </c>
      <c r="KM3">
        <v>19.929145492307978</v>
      </c>
      <c r="KN3">
        <v>20.027089777859604</v>
      </c>
      <c r="KO3">
        <v>19.985088661080542</v>
      </c>
      <c r="KP3">
        <v>20.837197681154464</v>
      </c>
      <c r="KQ3">
        <v>19.719292269758025</v>
      </c>
      <c r="KR3">
        <v>20.360234224388144</v>
      </c>
      <c r="KS3">
        <v>19.719292269758025</v>
      </c>
      <c r="KT3">
        <v>19.18195119767131</v>
      </c>
      <c r="KU3">
        <v>19.719292269758025</v>
      </c>
      <c r="KV3">
        <v>19.985088661080542</v>
      </c>
      <c r="KW3">
        <v>21.133424112621626</v>
      </c>
      <c r="KX3">
        <v>20.478688773840432</v>
      </c>
      <c r="KY3">
        <v>19.18195119767131</v>
      </c>
      <c r="KZ3">
        <v>20.027089777859604</v>
      </c>
      <c r="LA3">
        <v>20.360234224388144</v>
      </c>
      <c r="LB3">
        <v>19.18195119767131</v>
      </c>
      <c r="LC3">
        <v>20.360234224388144</v>
      </c>
      <c r="LD3">
        <v>20.163448315399307</v>
      </c>
      <c r="LE3">
        <v>20.360234224388144</v>
      </c>
      <c r="LF3">
        <v>20.097550585664155</v>
      </c>
      <c r="LG3">
        <v>20.027089777859604</v>
      </c>
      <c r="LH3">
        <v>20.163448315399307</v>
      </c>
      <c r="LI3">
        <v>19.18195119767131</v>
      </c>
      <c r="LJ3">
        <v>19.929145492307978</v>
      </c>
      <c r="LK3">
        <v>20.184546440673881</v>
      </c>
      <c r="LL3">
        <v>19.719292269758025</v>
      </c>
      <c r="LM3">
        <v>20.123189455653517</v>
      </c>
      <c r="LN3">
        <v>20.097550585664155</v>
      </c>
      <c r="LO3">
        <v>20.163448315399307</v>
      </c>
      <c r="LP3">
        <v>20.097550585664155</v>
      </c>
      <c r="LQ3">
        <v>20.184546440673881</v>
      </c>
      <c r="LR3">
        <v>20.123189455653517</v>
      </c>
      <c r="LS3">
        <v>19.929145492307978</v>
      </c>
      <c r="LT3">
        <v>20.027089777859604</v>
      </c>
      <c r="LU3">
        <v>20.097550585664155</v>
      </c>
      <c r="LV3">
        <v>20.163448315399307</v>
      </c>
      <c r="LW3">
        <v>19.929145492307978</v>
      </c>
      <c r="LX3">
        <v>20.360234224388144</v>
      </c>
      <c r="LY3">
        <v>19.929145492307978</v>
      </c>
      <c r="LZ3">
        <v>20.027089777859604</v>
      </c>
      <c r="MA3">
        <v>20.360234224388144</v>
      </c>
      <c r="MB3">
        <v>20.360234224388144</v>
      </c>
      <c r="MC3">
        <v>19.18195119767131</v>
      </c>
      <c r="MD3">
        <v>19.929145492307978</v>
      </c>
      <c r="ME3">
        <v>20.097550585664155</v>
      </c>
      <c r="MF3">
        <v>20.097550585664155</v>
      </c>
      <c r="MG3">
        <v>21.133424112621626</v>
      </c>
      <c r="MH3">
        <v>20.360234224388144</v>
      </c>
      <c r="MI3">
        <v>20.478688773840432</v>
      </c>
      <c r="MJ3">
        <v>20.184546440673881</v>
      </c>
      <c r="MK3">
        <v>20.360234224388144</v>
      </c>
      <c r="ML3">
        <v>19.985088661080542</v>
      </c>
      <c r="MM3">
        <v>20.837197681154464</v>
      </c>
      <c r="MN3">
        <v>20.027089777859604</v>
      </c>
      <c r="MO3">
        <v>21.133424112621626</v>
      </c>
      <c r="MP3">
        <v>20.097550585664155</v>
      </c>
      <c r="MQ3">
        <v>21.133424112621626</v>
      </c>
      <c r="MR3">
        <v>19.929145492307978</v>
      </c>
      <c r="MS3">
        <v>21.133424112621626</v>
      </c>
      <c r="MT3">
        <v>20.027089777859604</v>
      </c>
      <c r="MU3">
        <v>19.719292269758025</v>
      </c>
      <c r="MV3">
        <v>20.478688773840432</v>
      </c>
      <c r="MW3">
        <v>20.123189455653517</v>
      </c>
      <c r="MX3">
        <v>20.837197681154464</v>
      </c>
      <c r="MY3">
        <v>20.837197681154464</v>
      </c>
      <c r="MZ3">
        <v>20.097550585664155</v>
      </c>
      <c r="NA3">
        <v>20.163448315399307</v>
      </c>
      <c r="NB3">
        <v>21.133424112621626</v>
      </c>
      <c r="NC3">
        <v>19.929145492307978</v>
      </c>
      <c r="ND3">
        <v>20.163448315399307</v>
      </c>
      <c r="NE3">
        <v>20.123189455653517</v>
      </c>
      <c r="NF3">
        <v>20.163448315399307</v>
      </c>
      <c r="NG3">
        <v>20.184546440673881</v>
      </c>
      <c r="NH3">
        <v>20.360234224388144</v>
      </c>
      <c r="NI3">
        <v>19.985088661080542</v>
      </c>
      <c r="NJ3">
        <v>20.184546440673881</v>
      </c>
      <c r="NK3">
        <v>20.837197681154464</v>
      </c>
      <c r="NL3">
        <v>20.163448315399307</v>
      </c>
      <c r="NM3">
        <v>20.184546440673881</v>
      </c>
      <c r="NN3">
        <v>19.929145492307978</v>
      </c>
      <c r="NO3">
        <v>20.097550585664155</v>
      </c>
      <c r="NP3">
        <v>20.163448315399307</v>
      </c>
      <c r="NQ3">
        <v>20.478688773840432</v>
      </c>
      <c r="NR3">
        <v>20.097550585664155</v>
      </c>
      <c r="NS3">
        <v>20.837197681154464</v>
      </c>
      <c r="NT3">
        <v>20.123189455653517</v>
      </c>
      <c r="NU3">
        <v>21.133424112621626</v>
      </c>
      <c r="NV3">
        <v>20.478688773840432</v>
      </c>
      <c r="NW3">
        <v>20.027089777859604</v>
      </c>
      <c r="NX3">
        <v>20.097550585664155</v>
      </c>
      <c r="NY3">
        <v>20.837197681154464</v>
      </c>
      <c r="NZ3">
        <v>19.18195119767131</v>
      </c>
      <c r="OA3">
        <v>21.133424112621626</v>
      </c>
      <c r="OB3">
        <v>19.18195119767131</v>
      </c>
      <c r="OC3">
        <v>20.184546440673881</v>
      </c>
      <c r="OD3">
        <v>20.360234224388144</v>
      </c>
      <c r="OE3">
        <v>19.985088661080542</v>
      </c>
      <c r="OF3">
        <v>20.360234224388144</v>
      </c>
      <c r="OG3">
        <v>20.184546440673881</v>
      </c>
      <c r="OH3">
        <v>20.478688773840432</v>
      </c>
      <c r="OI3">
        <v>21.133424112621626</v>
      </c>
      <c r="OJ3">
        <v>20.097550585664155</v>
      </c>
      <c r="OK3">
        <v>20.163448315399307</v>
      </c>
      <c r="OL3">
        <v>19.929145492307978</v>
      </c>
      <c r="OM3">
        <v>19.929145492307978</v>
      </c>
      <c r="ON3">
        <v>19.985088661080542</v>
      </c>
      <c r="OO3">
        <v>21.133424112621626</v>
      </c>
      <c r="OP3">
        <v>19.18195119767131</v>
      </c>
      <c r="OQ3">
        <v>19.18195119767131</v>
      </c>
      <c r="OR3">
        <v>20.360234224388144</v>
      </c>
      <c r="OS3">
        <v>20.123189455653517</v>
      </c>
      <c r="OT3">
        <v>20.837197681154464</v>
      </c>
      <c r="OU3">
        <v>19.719292269758025</v>
      </c>
      <c r="OV3">
        <v>19.18195119767131</v>
      </c>
      <c r="OW3">
        <v>20.123189455653517</v>
      </c>
      <c r="OX3">
        <v>19.18195119767131</v>
      </c>
      <c r="OY3">
        <v>20.184546440673881</v>
      </c>
      <c r="OZ3">
        <v>19.985088661080542</v>
      </c>
      <c r="PA3">
        <v>20.837197681154464</v>
      </c>
      <c r="PB3">
        <v>21.133424112621626</v>
      </c>
      <c r="PC3">
        <v>19.985088661080542</v>
      </c>
      <c r="PD3">
        <v>20.184546440673881</v>
      </c>
      <c r="PE3">
        <v>19.18195119767131</v>
      </c>
      <c r="PF3">
        <v>20.123189455653517</v>
      </c>
      <c r="PG3">
        <v>19.929145492307978</v>
      </c>
      <c r="PH3">
        <v>19.18195119767131</v>
      </c>
      <c r="PI3">
        <v>21.133424112621626</v>
      </c>
      <c r="PJ3">
        <v>20.837197681154464</v>
      </c>
      <c r="PK3">
        <v>19.719292269758025</v>
      </c>
      <c r="PL3">
        <v>20.837197681154464</v>
      </c>
      <c r="PM3">
        <v>19.985088661080542</v>
      </c>
      <c r="PN3">
        <v>20.027089777859604</v>
      </c>
      <c r="PO3">
        <v>20.478688773840432</v>
      </c>
      <c r="PP3">
        <v>19.929145492307978</v>
      </c>
      <c r="PQ3">
        <v>20.837197681154464</v>
      </c>
      <c r="PR3">
        <v>20.837197681154464</v>
      </c>
      <c r="PS3">
        <v>20.027089777859604</v>
      </c>
      <c r="PT3">
        <v>20.360234224388144</v>
      </c>
      <c r="PU3">
        <v>19.929145492307978</v>
      </c>
      <c r="PV3">
        <v>20.123189455653517</v>
      </c>
      <c r="PW3">
        <v>20.123189455653517</v>
      </c>
      <c r="PX3">
        <v>19.929145492307978</v>
      </c>
      <c r="PY3">
        <v>21.133424112621626</v>
      </c>
      <c r="PZ3">
        <v>21.133424112621626</v>
      </c>
      <c r="QA3">
        <v>20.027089777859604</v>
      </c>
      <c r="QB3">
        <v>20.478688773840432</v>
      </c>
      <c r="QC3">
        <v>20.027089777859604</v>
      </c>
      <c r="QD3">
        <v>19.929145492307978</v>
      </c>
      <c r="QE3">
        <v>19.719292269758025</v>
      </c>
      <c r="QF3">
        <v>19.985088661080542</v>
      </c>
      <c r="QG3">
        <v>20.478688773840432</v>
      </c>
      <c r="QH3">
        <v>20.123189455653517</v>
      </c>
      <c r="QI3">
        <v>20.027089777859604</v>
      </c>
      <c r="QJ3">
        <v>20.163448315399307</v>
      </c>
      <c r="QK3">
        <v>20.097550585664155</v>
      </c>
      <c r="QL3">
        <v>20.360234224388144</v>
      </c>
      <c r="QM3">
        <v>19.929145492307978</v>
      </c>
      <c r="QN3">
        <v>19.719292269758025</v>
      </c>
      <c r="QO3">
        <v>20.837197681154464</v>
      </c>
      <c r="QP3">
        <v>20.478688773840432</v>
      </c>
      <c r="QQ3">
        <v>20.123189455653517</v>
      </c>
      <c r="QR3">
        <v>20.837197681154464</v>
      </c>
      <c r="QS3">
        <v>19.18195119767131</v>
      </c>
      <c r="QT3">
        <v>19.985088661080542</v>
      </c>
      <c r="QU3">
        <v>20.837197681154464</v>
      </c>
      <c r="QV3">
        <v>20.097550585664155</v>
      </c>
      <c r="QW3">
        <v>20.027089777859604</v>
      </c>
      <c r="QX3">
        <v>20.184546440673881</v>
      </c>
      <c r="QY3">
        <v>19.929145492307978</v>
      </c>
      <c r="QZ3">
        <v>20.478688773840432</v>
      </c>
      <c r="RA3">
        <v>20.097550585664155</v>
      </c>
      <c r="RB3">
        <v>19.18195119767131</v>
      </c>
      <c r="RC3">
        <v>19.18195119767131</v>
      </c>
      <c r="RD3">
        <v>19.719292269758025</v>
      </c>
      <c r="RE3">
        <v>20.027089777859604</v>
      </c>
      <c r="RF3">
        <v>19.719292269758025</v>
      </c>
      <c r="RG3">
        <v>20.478688773840432</v>
      </c>
      <c r="RH3">
        <v>20.163448315399307</v>
      </c>
      <c r="RI3">
        <v>21.133424112621626</v>
      </c>
      <c r="RJ3">
        <v>20.097550585664155</v>
      </c>
      <c r="RK3">
        <v>19.929145492307978</v>
      </c>
      <c r="RL3">
        <v>20.360234224388144</v>
      </c>
      <c r="RM3">
        <v>20.478688773840432</v>
      </c>
      <c r="RN3">
        <v>20.184546440673881</v>
      </c>
      <c r="RO3">
        <v>20.478688773840432</v>
      </c>
      <c r="RP3">
        <v>20.163448315399307</v>
      </c>
      <c r="RQ3">
        <v>19.929145492307978</v>
      </c>
      <c r="RR3">
        <v>20.360234224388144</v>
      </c>
      <c r="RS3">
        <v>20.360234224388144</v>
      </c>
      <c r="RT3">
        <v>20.184546440673881</v>
      </c>
      <c r="RU3">
        <v>20.360234224388144</v>
      </c>
      <c r="RV3">
        <v>20.027089777859604</v>
      </c>
      <c r="RW3">
        <v>20.360234224388144</v>
      </c>
      <c r="RX3">
        <v>19.719292269758025</v>
      </c>
      <c r="RY3">
        <v>20.837197681154464</v>
      </c>
      <c r="RZ3">
        <v>19.929145492307978</v>
      </c>
      <c r="SA3">
        <v>19.18195119767131</v>
      </c>
      <c r="SB3">
        <v>19.18195119767131</v>
      </c>
      <c r="SC3">
        <v>20.478688773840432</v>
      </c>
      <c r="SD3">
        <v>21.133424112621626</v>
      </c>
      <c r="SE3">
        <v>20.184546440673881</v>
      </c>
      <c r="SF3">
        <v>20.184546440673881</v>
      </c>
      <c r="SG3">
        <v>19.929145492307978</v>
      </c>
      <c r="SH3">
        <v>20.163448315399307</v>
      </c>
      <c r="SI3">
        <v>20.097550585664155</v>
      </c>
      <c r="SJ3">
        <v>20.163448315399307</v>
      </c>
      <c r="SK3">
        <v>21.133424112621626</v>
      </c>
      <c r="SL3">
        <v>20.027089777859604</v>
      </c>
      <c r="SM3">
        <v>20.837197681154464</v>
      </c>
      <c r="SN3">
        <v>20.360234224388144</v>
      </c>
      <c r="SO3">
        <v>19.719292269758025</v>
      </c>
      <c r="SP3">
        <v>20.360234224388144</v>
      </c>
      <c r="SQ3">
        <v>20.163448315399307</v>
      </c>
      <c r="SR3">
        <v>20.478688773840432</v>
      </c>
      <c r="SS3">
        <v>21.133424112621626</v>
      </c>
      <c r="ST3">
        <v>20.837197681154464</v>
      </c>
      <c r="SU3">
        <v>20.123189455653517</v>
      </c>
      <c r="SV3">
        <v>20.027089777859604</v>
      </c>
      <c r="SW3">
        <v>20.123189455653517</v>
      </c>
      <c r="SX3">
        <v>20.360234224388144</v>
      </c>
      <c r="SY3">
        <v>21.133424112621626</v>
      </c>
      <c r="SZ3">
        <v>20.097550585664155</v>
      </c>
      <c r="TA3">
        <v>20.360234224388144</v>
      </c>
      <c r="TB3">
        <v>20.837197681154464</v>
      </c>
      <c r="TC3">
        <v>20.163448315399307</v>
      </c>
      <c r="TD3">
        <v>20.184546440673881</v>
      </c>
      <c r="TE3">
        <v>19.719292269758025</v>
      </c>
      <c r="TF3">
        <v>21.133424112621626</v>
      </c>
      <c r="TG3">
        <v>19.18195119767131</v>
      </c>
      <c r="TH3">
        <v>20.027089777859604</v>
      </c>
      <c r="TI3">
        <v>21.133424112621626</v>
      </c>
      <c r="TJ3">
        <v>20.123189455653517</v>
      </c>
      <c r="TK3">
        <v>19.929145492307978</v>
      </c>
      <c r="TL3">
        <v>20.478688773840432</v>
      </c>
      <c r="TM3">
        <v>20.184546440673881</v>
      </c>
      <c r="TN3">
        <v>20.123189455653517</v>
      </c>
      <c r="TO3">
        <v>20.184546440673881</v>
      </c>
      <c r="TP3">
        <v>20.097550585664155</v>
      </c>
      <c r="TQ3">
        <v>20.478688773840432</v>
      </c>
      <c r="TR3">
        <v>20.478688773840432</v>
      </c>
      <c r="TS3">
        <v>20.478688773840432</v>
      </c>
      <c r="TT3">
        <v>20.478688773840432</v>
      </c>
      <c r="TU3">
        <v>20.123189455653517</v>
      </c>
      <c r="TV3">
        <v>20.837197681154464</v>
      </c>
      <c r="TW3">
        <v>20.837197681154464</v>
      </c>
      <c r="TX3">
        <v>20.360234224388144</v>
      </c>
      <c r="TY3">
        <v>20.478688773840432</v>
      </c>
      <c r="TZ3">
        <v>19.18195119767131</v>
      </c>
      <c r="UA3">
        <v>20.027089777859604</v>
      </c>
      <c r="UB3">
        <v>19.18195119767131</v>
      </c>
      <c r="UC3">
        <v>20.360234224388144</v>
      </c>
      <c r="UD3">
        <v>20.837197681154464</v>
      </c>
      <c r="UE3">
        <v>20.027089777859604</v>
      </c>
      <c r="UF3">
        <v>21.133424112621626</v>
      </c>
      <c r="UG3">
        <v>20.097550585664155</v>
      </c>
      <c r="UH3">
        <v>20.097550585664155</v>
      </c>
      <c r="UI3">
        <v>20.163448315399307</v>
      </c>
      <c r="UJ3">
        <v>21.133424112621626</v>
      </c>
      <c r="UK3">
        <v>20.478688773840432</v>
      </c>
      <c r="UL3">
        <v>20.184546440673881</v>
      </c>
      <c r="UM3">
        <v>20.027089777859604</v>
      </c>
      <c r="UN3">
        <v>20.478688773840432</v>
      </c>
      <c r="UO3">
        <v>19.18195119767131</v>
      </c>
      <c r="UP3">
        <v>19.719292269758025</v>
      </c>
      <c r="UQ3">
        <v>20.837197681154464</v>
      </c>
      <c r="UR3">
        <v>19.985088661080542</v>
      </c>
      <c r="US3">
        <v>20.123189455653517</v>
      </c>
      <c r="UT3">
        <v>20.360234224388144</v>
      </c>
      <c r="UU3">
        <v>20.360234224388144</v>
      </c>
      <c r="UV3">
        <v>20.123189455653517</v>
      </c>
      <c r="UW3">
        <v>19.929145492307978</v>
      </c>
      <c r="UX3">
        <v>21.133424112621626</v>
      </c>
      <c r="UY3">
        <v>20.163448315399307</v>
      </c>
      <c r="UZ3">
        <v>20.097550585664155</v>
      </c>
      <c r="VA3">
        <v>21.133424112621626</v>
      </c>
      <c r="VB3">
        <v>19.929145492307978</v>
      </c>
      <c r="VC3">
        <v>20.027089777859604</v>
      </c>
      <c r="VD3">
        <v>20.027089777859604</v>
      </c>
      <c r="VE3">
        <v>21.133424112621626</v>
      </c>
      <c r="VF3">
        <v>20.123189455653517</v>
      </c>
      <c r="VG3">
        <v>21.133424112621626</v>
      </c>
      <c r="VH3">
        <v>19.985088661080542</v>
      </c>
      <c r="VI3">
        <v>20.837197681154464</v>
      </c>
      <c r="VJ3">
        <v>20.478688773840432</v>
      </c>
      <c r="VK3">
        <v>20.837197681154464</v>
      </c>
      <c r="VL3">
        <v>21.133424112621626</v>
      </c>
      <c r="VM3">
        <v>20.027089777859604</v>
      </c>
      <c r="VN3">
        <v>20.360234224388144</v>
      </c>
      <c r="VO3">
        <v>20.478688773840432</v>
      </c>
      <c r="VP3">
        <v>20.837197681154464</v>
      </c>
      <c r="VQ3">
        <v>20.478688773840432</v>
      </c>
      <c r="VR3">
        <v>20.027089777859604</v>
      </c>
      <c r="VS3">
        <v>21.133424112621626</v>
      </c>
      <c r="VT3">
        <v>20.163448315399307</v>
      </c>
      <c r="VU3">
        <v>20.097550585664155</v>
      </c>
      <c r="VV3">
        <v>19.929145492307978</v>
      </c>
      <c r="VW3">
        <v>20.097550585664155</v>
      </c>
      <c r="VX3">
        <v>19.719292269758025</v>
      </c>
      <c r="VY3">
        <v>20.184546440673881</v>
      </c>
      <c r="VZ3">
        <v>19.929145492307978</v>
      </c>
      <c r="WA3">
        <v>19.985088661080542</v>
      </c>
      <c r="WB3">
        <v>20.184546440673881</v>
      </c>
      <c r="WC3">
        <v>19.985088661080542</v>
      </c>
      <c r="WD3">
        <v>20.097550585664155</v>
      </c>
      <c r="WE3">
        <v>20.837197681154464</v>
      </c>
      <c r="WF3">
        <v>21.133424112621626</v>
      </c>
      <c r="WG3">
        <v>19.929145492307978</v>
      </c>
      <c r="WH3">
        <v>19.929145492307978</v>
      </c>
      <c r="WI3">
        <v>20.478688773840432</v>
      </c>
      <c r="WJ3">
        <v>19.18195119767131</v>
      </c>
      <c r="WK3">
        <v>19.719292269758025</v>
      </c>
      <c r="WL3">
        <v>20.027089777859604</v>
      </c>
      <c r="WM3">
        <v>19.985088661080542</v>
      </c>
      <c r="WN3">
        <v>20.184546440673881</v>
      </c>
      <c r="WO3">
        <v>19.18195119767131</v>
      </c>
      <c r="WP3">
        <v>19.929145492307978</v>
      </c>
      <c r="WQ3">
        <v>20.027089777859604</v>
      </c>
      <c r="WR3">
        <v>19.719292269758025</v>
      </c>
      <c r="WS3">
        <v>20.027089777859604</v>
      </c>
      <c r="WT3">
        <v>20.360234224388144</v>
      </c>
      <c r="WU3">
        <v>20.163448315399307</v>
      </c>
      <c r="WV3">
        <v>19.719292269758025</v>
      </c>
      <c r="WW3">
        <v>19.719292269758025</v>
      </c>
      <c r="WX3">
        <v>20.097550585664155</v>
      </c>
      <c r="WY3">
        <v>20.123189455653517</v>
      </c>
      <c r="WZ3">
        <v>20.184546440673881</v>
      </c>
      <c r="XA3">
        <v>19.18195119767131</v>
      </c>
      <c r="XB3">
        <v>20.360234224388144</v>
      </c>
      <c r="XC3">
        <v>19.985088661080542</v>
      </c>
      <c r="XD3">
        <v>20.478688773840432</v>
      </c>
      <c r="XE3">
        <v>20.163448315399307</v>
      </c>
      <c r="XF3">
        <v>21.133424112621626</v>
      </c>
      <c r="XG3">
        <v>20.837197681154464</v>
      </c>
      <c r="XH3">
        <v>20.097550585664155</v>
      </c>
      <c r="XI3">
        <v>20.837197681154464</v>
      </c>
      <c r="XJ3">
        <v>20.360234224388144</v>
      </c>
      <c r="XK3">
        <v>20.097550585664155</v>
      </c>
      <c r="XL3">
        <v>21.133424112621626</v>
      </c>
      <c r="XM3">
        <v>20.478688773840432</v>
      </c>
      <c r="XN3">
        <v>20.123189455653517</v>
      </c>
      <c r="XO3">
        <v>20.027089777859604</v>
      </c>
      <c r="XP3">
        <v>20.184546440673881</v>
      </c>
      <c r="XQ3">
        <v>19.18195119767131</v>
      </c>
      <c r="XR3">
        <v>20.478688773840432</v>
      </c>
      <c r="XS3">
        <v>19.985088661080542</v>
      </c>
      <c r="XT3">
        <v>20.478688773840432</v>
      </c>
      <c r="XU3">
        <v>20.163448315399307</v>
      </c>
      <c r="XV3">
        <v>20.184546440673881</v>
      </c>
      <c r="XW3">
        <v>20.184546440673881</v>
      </c>
      <c r="XX3">
        <v>20.163448315399307</v>
      </c>
      <c r="XY3">
        <v>20.163448315399307</v>
      </c>
      <c r="XZ3">
        <v>19.719292269758025</v>
      </c>
      <c r="YA3">
        <v>20.478688773840432</v>
      </c>
      <c r="YB3">
        <v>20.478688773840432</v>
      </c>
      <c r="YC3">
        <v>20.837197681154464</v>
      </c>
      <c r="YD3">
        <v>19.929145492307978</v>
      </c>
      <c r="YE3">
        <v>20.360234224388144</v>
      </c>
      <c r="YF3">
        <v>19.929145492307978</v>
      </c>
      <c r="YG3">
        <v>19.18195119767131</v>
      </c>
      <c r="YH3">
        <v>20.163448315399307</v>
      </c>
      <c r="YI3">
        <v>20.163448315399307</v>
      </c>
      <c r="YJ3">
        <v>20.027089777859604</v>
      </c>
      <c r="YK3">
        <v>19.929145492307978</v>
      </c>
      <c r="YL3">
        <v>20.360234224388144</v>
      </c>
      <c r="YM3">
        <v>20.360234224388144</v>
      </c>
      <c r="YN3">
        <v>19.18195119767131</v>
      </c>
      <c r="YO3">
        <v>21.133424112621626</v>
      </c>
      <c r="YP3">
        <v>19.985088661080542</v>
      </c>
      <c r="YQ3">
        <v>20.837197681154464</v>
      </c>
      <c r="YR3">
        <v>19.18195119767131</v>
      </c>
      <c r="YS3">
        <v>19.719292269758025</v>
      </c>
      <c r="YT3">
        <v>20.837197681154464</v>
      </c>
      <c r="YU3">
        <v>20.184546440673881</v>
      </c>
      <c r="YV3">
        <v>20.184546440673881</v>
      </c>
      <c r="YW3">
        <v>19.929145492307978</v>
      </c>
      <c r="YX3">
        <v>19.929145492307978</v>
      </c>
      <c r="YY3">
        <v>20.163448315399307</v>
      </c>
      <c r="YZ3">
        <v>20.123189455653517</v>
      </c>
      <c r="ZA3">
        <v>21.133424112621626</v>
      </c>
      <c r="ZB3">
        <v>20.097550585664155</v>
      </c>
      <c r="ZC3">
        <v>20.184546440673881</v>
      </c>
      <c r="ZD3">
        <v>20.478688773840432</v>
      </c>
      <c r="ZE3">
        <v>20.097550585664155</v>
      </c>
      <c r="ZF3">
        <v>19.18195119767131</v>
      </c>
      <c r="ZG3">
        <v>19.985088661080542</v>
      </c>
      <c r="ZH3">
        <v>21.133424112621626</v>
      </c>
      <c r="ZI3">
        <v>20.837197681154464</v>
      </c>
      <c r="ZJ3">
        <v>19.929145492307978</v>
      </c>
      <c r="ZK3">
        <v>19.985088661080542</v>
      </c>
      <c r="ZL3">
        <v>20.027089777859604</v>
      </c>
      <c r="ZM3">
        <v>19.985088661080542</v>
      </c>
      <c r="ZN3">
        <v>19.18195119767131</v>
      </c>
      <c r="ZO3">
        <v>20.027089777859604</v>
      </c>
      <c r="ZP3">
        <v>19.929145492307978</v>
      </c>
      <c r="ZQ3">
        <v>20.837197681154464</v>
      </c>
      <c r="ZR3">
        <v>20.478688773840432</v>
      </c>
      <c r="ZS3">
        <v>20.478688773840432</v>
      </c>
      <c r="ZT3">
        <v>20.184546440673881</v>
      </c>
      <c r="ZU3">
        <v>20.027089777859604</v>
      </c>
      <c r="ZV3">
        <v>20.184546440673881</v>
      </c>
      <c r="ZW3">
        <v>20.027089777859604</v>
      </c>
      <c r="ZX3">
        <v>19.929145492307978</v>
      </c>
      <c r="ZY3">
        <v>20.184546440673881</v>
      </c>
      <c r="ZZ3">
        <v>21.133424112621626</v>
      </c>
      <c r="AAA3">
        <v>20.478688773840432</v>
      </c>
      <c r="AAB3">
        <v>20.360234224388144</v>
      </c>
      <c r="AAC3">
        <v>20.097550585664155</v>
      </c>
      <c r="AAD3">
        <v>21.133424112621626</v>
      </c>
      <c r="AAE3">
        <v>19.18195119767131</v>
      </c>
      <c r="AAF3">
        <v>20.478688773840432</v>
      </c>
      <c r="AAG3">
        <v>20.184546440673881</v>
      </c>
      <c r="AAH3">
        <v>21.133424112621626</v>
      </c>
      <c r="AAI3">
        <v>19.18195119767131</v>
      </c>
      <c r="AAJ3">
        <v>21.133424112621626</v>
      </c>
      <c r="AAK3">
        <v>20.097550585664155</v>
      </c>
      <c r="AAL3">
        <v>20.097550585664155</v>
      </c>
      <c r="AAM3">
        <v>20.184546440673881</v>
      </c>
      <c r="AAN3">
        <v>20.097550585664155</v>
      </c>
      <c r="AAO3">
        <v>19.929145492307978</v>
      </c>
      <c r="AAP3">
        <v>20.123189455653517</v>
      </c>
      <c r="AAQ3">
        <v>20.837197681154464</v>
      </c>
      <c r="AAR3">
        <v>20.123189455653517</v>
      </c>
      <c r="AAS3">
        <v>20.837197681154464</v>
      </c>
      <c r="AAT3">
        <v>20.163448315399307</v>
      </c>
      <c r="AAU3">
        <v>20.123189455653517</v>
      </c>
      <c r="AAV3">
        <v>20.184546440673881</v>
      </c>
      <c r="AAW3">
        <v>19.985088661080542</v>
      </c>
      <c r="AAX3">
        <v>19.719292269758025</v>
      </c>
      <c r="AAY3">
        <v>19.719292269758025</v>
      </c>
      <c r="AAZ3">
        <v>20.360234224388144</v>
      </c>
      <c r="ABA3">
        <v>20.837197681154464</v>
      </c>
      <c r="ABB3">
        <v>20.163448315399307</v>
      </c>
      <c r="ABC3">
        <v>19.929145492307978</v>
      </c>
      <c r="ABD3">
        <v>20.027089777859604</v>
      </c>
      <c r="ABE3">
        <v>20.097550585664155</v>
      </c>
      <c r="ABF3">
        <v>20.837197681154464</v>
      </c>
      <c r="ABG3">
        <v>20.184546440673881</v>
      </c>
      <c r="ABH3">
        <v>20.123189455653517</v>
      </c>
      <c r="ABI3">
        <v>20.837197681154464</v>
      </c>
      <c r="ABJ3">
        <v>20.360234224388144</v>
      </c>
      <c r="ABK3">
        <v>20.478688773840432</v>
      </c>
      <c r="ABL3">
        <v>21.133424112621626</v>
      </c>
      <c r="ABM3">
        <v>19.719292269758025</v>
      </c>
      <c r="ABN3">
        <v>20.097550585664155</v>
      </c>
      <c r="ABO3">
        <v>19.929145492307978</v>
      </c>
      <c r="ABP3">
        <v>20.027089777859604</v>
      </c>
      <c r="ABQ3">
        <v>20.837197681154464</v>
      </c>
      <c r="ABR3">
        <v>20.027089777859604</v>
      </c>
      <c r="ABS3">
        <v>19.719292269758025</v>
      </c>
      <c r="ABT3">
        <v>19.929145492307978</v>
      </c>
      <c r="ABU3">
        <v>20.837197681154464</v>
      </c>
      <c r="ABV3">
        <v>20.360234224388144</v>
      </c>
      <c r="ABW3">
        <v>20.478688773840432</v>
      </c>
      <c r="ABX3">
        <v>19.719292269758025</v>
      </c>
      <c r="ABY3">
        <v>20.184546440673881</v>
      </c>
      <c r="ABZ3">
        <v>20.360234224388144</v>
      </c>
      <c r="ACA3">
        <v>19.18195119767131</v>
      </c>
      <c r="ACB3">
        <v>19.18195119767131</v>
      </c>
      <c r="ACC3">
        <v>19.985088661080542</v>
      </c>
      <c r="ACD3">
        <v>20.478688773840432</v>
      </c>
      <c r="ACE3">
        <v>20.123189455653517</v>
      </c>
      <c r="ACF3">
        <v>19.929145492307978</v>
      </c>
      <c r="ACG3">
        <v>20.184546440673881</v>
      </c>
      <c r="ACH3">
        <v>21.133424112621626</v>
      </c>
      <c r="ACI3">
        <v>20.097550585664155</v>
      </c>
      <c r="ACJ3">
        <v>20.027089777859604</v>
      </c>
      <c r="ACK3">
        <v>19.985088661080542</v>
      </c>
      <c r="ACL3">
        <v>20.123189455653517</v>
      </c>
      <c r="ACM3">
        <v>19.985088661080542</v>
      </c>
      <c r="ACN3">
        <v>20.360234224388144</v>
      </c>
      <c r="ACO3">
        <v>20.478688773840432</v>
      </c>
      <c r="ACP3">
        <v>21.133424112621626</v>
      </c>
      <c r="ACQ3">
        <v>19.929145492307978</v>
      </c>
      <c r="ACR3">
        <v>19.985088661080542</v>
      </c>
      <c r="ACS3">
        <v>21.133424112621626</v>
      </c>
      <c r="ACT3">
        <v>20.123189455653517</v>
      </c>
      <c r="ACU3">
        <v>19.929145492307978</v>
      </c>
      <c r="ACV3">
        <v>21.133424112621626</v>
      </c>
      <c r="ACW3">
        <v>20.097550585664155</v>
      </c>
      <c r="ACX3">
        <v>21.133424112621626</v>
      </c>
      <c r="ACY3">
        <v>20.123189455653517</v>
      </c>
      <c r="ACZ3">
        <v>19.719292269758025</v>
      </c>
      <c r="ADA3">
        <v>19.18195119767131</v>
      </c>
      <c r="ADB3">
        <v>20.360234224388144</v>
      </c>
      <c r="ADC3">
        <v>19.719292269758025</v>
      </c>
      <c r="ADD3">
        <v>20.184546440673881</v>
      </c>
      <c r="ADE3">
        <v>19.929145492307978</v>
      </c>
      <c r="ADF3">
        <v>21.133424112621626</v>
      </c>
      <c r="ADG3">
        <v>20.837197681154464</v>
      </c>
      <c r="ADH3">
        <v>20.027089777859604</v>
      </c>
      <c r="ADI3">
        <v>19.985088661080542</v>
      </c>
      <c r="ADJ3">
        <v>21.133424112621626</v>
      </c>
      <c r="ADK3">
        <v>19.929145492307978</v>
      </c>
      <c r="ADL3">
        <v>20.123189455653517</v>
      </c>
      <c r="ADM3">
        <v>20.837197681154464</v>
      </c>
      <c r="ADN3">
        <v>19.985088661080542</v>
      </c>
      <c r="ADO3">
        <v>20.837197681154464</v>
      </c>
      <c r="ADP3">
        <v>21.133424112621626</v>
      </c>
      <c r="ADQ3">
        <v>20.123189455653517</v>
      </c>
      <c r="ADR3">
        <v>20.027089777859604</v>
      </c>
      <c r="ADS3">
        <v>19.929145492307978</v>
      </c>
      <c r="ADT3">
        <v>21.133424112621626</v>
      </c>
      <c r="ADU3">
        <v>20.163448315399307</v>
      </c>
      <c r="ADV3">
        <v>20.360234224388144</v>
      </c>
      <c r="ADW3">
        <v>20.027089777859604</v>
      </c>
      <c r="ADX3">
        <v>20.184546440673881</v>
      </c>
      <c r="ADY3">
        <v>19.929145492307978</v>
      </c>
      <c r="ADZ3">
        <v>20.097550585664155</v>
      </c>
      <c r="AEA3">
        <v>19.985088661080542</v>
      </c>
      <c r="AEB3">
        <v>19.18195119767131</v>
      </c>
      <c r="AEC3">
        <v>20.027089777859604</v>
      </c>
      <c r="AED3">
        <v>19.929145492307978</v>
      </c>
      <c r="AEE3">
        <v>19.929145492307978</v>
      </c>
      <c r="AEF3">
        <v>19.929145492307978</v>
      </c>
      <c r="AEG3">
        <v>20.184546440673881</v>
      </c>
      <c r="AEH3">
        <v>20.837197681154464</v>
      </c>
      <c r="AEI3">
        <v>21.133424112621626</v>
      </c>
      <c r="AEJ3">
        <v>19.929145492307978</v>
      </c>
      <c r="AEK3">
        <v>20.360234224388144</v>
      </c>
      <c r="AEL3">
        <v>20.123189455653517</v>
      </c>
      <c r="AEM3">
        <v>20.027089777859604</v>
      </c>
      <c r="AEN3">
        <v>20.184546440673881</v>
      </c>
      <c r="AEO3">
        <v>20.123189455653517</v>
      </c>
      <c r="AEP3">
        <v>20.837197681154464</v>
      </c>
      <c r="AEQ3">
        <v>20.097550585664155</v>
      </c>
      <c r="AER3">
        <v>20.837197681154464</v>
      </c>
      <c r="AES3">
        <v>19.18195119767131</v>
      </c>
      <c r="AET3">
        <v>20.163448315399307</v>
      </c>
      <c r="AEU3">
        <v>20.478688773840432</v>
      </c>
      <c r="AEV3">
        <v>19.18195119767131</v>
      </c>
      <c r="AEW3">
        <v>20.184546440673881</v>
      </c>
      <c r="AEX3">
        <v>19.18195119767131</v>
      </c>
      <c r="AEY3">
        <v>19.18195119767131</v>
      </c>
      <c r="AEZ3">
        <v>20.837197681154464</v>
      </c>
      <c r="AFA3">
        <v>19.719292269758025</v>
      </c>
      <c r="AFB3">
        <v>19.985088661080542</v>
      </c>
      <c r="AFC3">
        <v>21.133424112621626</v>
      </c>
      <c r="AFD3">
        <v>20.027089777859604</v>
      </c>
      <c r="AFE3">
        <v>20.123189455653517</v>
      </c>
      <c r="AFF3">
        <v>20.184546440673881</v>
      </c>
      <c r="AFG3">
        <v>19.18195119767131</v>
      </c>
      <c r="AFH3">
        <v>20.123189455653517</v>
      </c>
      <c r="AFI3">
        <v>20.478688773840432</v>
      </c>
      <c r="AFJ3">
        <v>21.133424112621626</v>
      </c>
      <c r="AFK3">
        <v>20.478688773840432</v>
      </c>
      <c r="AFL3">
        <v>19.719292269758025</v>
      </c>
      <c r="AFM3">
        <v>19.985088661080542</v>
      </c>
      <c r="AFN3">
        <v>20.184546440673881</v>
      </c>
      <c r="AFO3">
        <v>20.163448315399307</v>
      </c>
      <c r="AFP3">
        <v>19.929145492307978</v>
      </c>
      <c r="AFQ3">
        <v>19.719292269758025</v>
      </c>
      <c r="AFR3">
        <v>20.478688773840432</v>
      </c>
      <c r="AFS3">
        <v>19.929145492307978</v>
      </c>
      <c r="AFT3">
        <v>20.184546440673881</v>
      </c>
      <c r="AFU3">
        <v>20.184546440673881</v>
      </c>
      <c r="AFV3">
        <v>20.184546440673881</v>
      </c>
      <c r="AFW3">
        <v>19.18195119767131</v>
      </c>
      <c r="AFX3">
        <v>20.097550585664155</v>
      </c>
      <c r="AFY3">
        <v>19.929145492307978</v>
      </c>
      <c r="AFZ3">
        <v>20.478688773840432</v>
      </c>
      <c r="AGA3">
        <v>20.184546440673881</v>
      </c>
      <c r="AGB3">
        <v>20.360234224388144</v>
      </c>
      <c r="AGC3">
        <v>19.985088661080542</v>
      </c>
      <c r="AGD3">
        <v>20.123189455653517</v>
      </c>
      <c r="AGE3">
        <v>20.097550585664155</v>
      </c>
      <c r="AGF3">
        <v>20.478688773840432</v>
      </c>
      <c r="AGG3">
        <v>20.027089777859604</v>
      </c>
      <c r="AGH3">
        <v>21.133424112621626</v>
      </c>
      <c r="AGI3">
        <v>20.097550585664155</v>
      </c>
      <c r="AGJ3">
        <v>20.184546440673881</v>
      </c>
      <c r="AGK3">
        <v>20.097550585664155</v>
      </c>
      <c r="AGL3">
        <v>20.163448315399307</v>
      </c>
      <c r="AGM3">
        <v>20.478688773840432</v>
      </c>
      <c r="AGN3">
        <v>19.719292269758025</v>
      </c>
      <c r="AGO3">
        <v>20.163448315399307</v>
      </c>
      <c r="AGP3">
        <v>20.027089777859604</v>
      </c>
      <c r="AGQ3">
        <v>20.123189455653517</v>
      </c>
      <c r="AGR3">
        <v>19.985088661080542</v>
      </c>
      <c r="AGS3">
        <v>19.985088661080542</v>
      </c>
      <c r="AGT3">
        <v>19.929145492307978</v>
      </c>
      <c r="AGU3">
        <v>19.18195119767131</v>
      </c>
      <c r="AGV3">
        <v>20.163448315399307</v>
      </c>
      <c r="AGW3">
        <v>20.097550585664155</v>
      </c>
      <c r="AGX3">
        <v>20.027089777859604</v>
      </c>
      <c r="AGY3">
        <v>20.123189455653517</v>
      </c>
      <c r="AGZ3">
        <v>20.163448315399307</v>
      </c>
      <c r="AHA3">
        <v>19.18195119767131</v>
      </c>
      <c r="AHB3">
        <v>20.360234224388144</v>
      </c>
      <c r="AHC3">
        <v>19.985088661080542</v>
      </c>
      <c r="AHD3">
        <v>19.985088661080542</v>
      </c>
      <c r="AHE3">
        <v>20.097550585664155</v>
      </c>
      <c r="AHF3">
        <v>21.133424112621626</v>
      </c>
      <c r="AHG3">
        <v>20.027089777859604</v>
      </c>
      <c r="AHH3">
        <v>20.163448315399307</v>
      </c>
      <c r="AHI3">
        <v>21.133424112621626</v>
      </c>
      <c r="AHJ3">
        <v>20.360234224388144</v>
      </c>
      <c r="AHK3">
        <v>19.18195119767131</v>
      </c>
      <c r="AHL3">
        <v>19.719292269758025</v>
      </c>
      <c r="AHM3">
        <v>20.360234224388144</v>
      </c>
      <c r="AHN3">
        <v>20.123189455653517</v>
      </c>
      <c r="AHO3">
        <v>20.837197681154464</v>
      </c>
      <c r="AHP3">
        <v>19.985088661080542</v>
      </c>
      <c r="AHQ3">
        <v>20.478688773840432</v>
      </c>
      <c r="AHR3">
        <v>19.985088661080542</v>
      </c>
      <c r="AHS3">
        <v>20.097550585664155</v>
      </c>
      <c r="AHT3">
        <v>20.360234224388144</v>
      </c>
      <c r="AHU3">
        <v>20.360234224388144</v>
      </c>
      <c r="AHV3">
        <v>20.123189455653517</v>
      </c>
      <c r="AHW3">
        <v>20.027089777859604</v>
      </c>
      <c r="AHX3">
        <v>20.478688773840432</v>
      </c>
      <c r="AHY3">
        <v>20.478688773840432</v>
      </c>
      <c r="AHZ3">
        <v>19.929145492307978</v>
      </c>
      <c r="AIA3">
        <v>20.163448315399307</v>
      </c>
      <c r="AIB3">
        <v>20.360234224388144</v>
      </c>
      <c r="AIC3">
        <v>20.184546440673881</v>
      </c>
      <c r="AID3">
        <v>20.123189455653517</v>
      </c>
      <c r="AIE3">
        <v>20.163448315399307</v>
      </c>
      <c r="AIF3">
        <v>19.929145492307978</v>
      </c>
      <c r="AIG3">
        <v>19.985088661080542</v>
      </c>
      <c r="AIH3">
        <v>19.719292269758025</v>
      </c>
      <c r="AII3">
        <v>20.184546440673881</v>
      </c>
      <c r="AIJ3">
        <v>20.360234224388144</v>
      </c>
      <c r="AIK3">
        <v>20.027089777859604</v>
      </c>
      <c r="AIL3">
        <v>19.719292269758025</v>
      </c>
      <c r="AIM3">
        <v>20.097550585664155</v>
      </c>
      <c r="AIN3">
        <v>20.097550585664155</v>
      </c>
      <c r="AIO3">
        <v>20.478688773840432</v>
      </c>
      <c r="AIP3">
        <v>20.097550585664155</v>
      </c>
      <c r="AIQ3">
        <v>19.929145492307978</v>
      </c>
      <c r="AIR3">
        <v>19.929145492307978</v>
      </c>
      <c r="AIS3">
        <v>19.929145492307978</v>
      </c>
      <c r="AIT3">
        <v>19.18195119767131</v>
      </c>
      <c r="AIU3">
        <v>20.123189455653517</v>
      </c>
      <c r="AIV3">
        <v>19.18195119767131</v>
      </c>
      <c r="AIW3">
        <v>19.985088661080542</v>
      </c>
      <c r="AIX3">
        <v>19.18195119767131</v>
      </c>
      <c r="AIY3">
        <v>20.184546440673881</v>
      </c>
      <c r="AIZ3">
        <v>19.18195119767131</v>
      </c>
      <c r="AJA3">
        <v>19.929145492307978</v>
      </c>
      <c r="AJB3">
        <v>19.18195119767131</v>
      </c>
      <c r="AJC3">
        <v>20.478688773840432</v>
      </c>
      <c r="AJD3">
        <v>20.097550585664155</v>
      </c>
      <c r="AJE3">
        <v>20.027089777859604</v>
      </c>
      <c r="AJF3">
        <v>20.837197681154464</v>
      </c>
      <c r="AJG3">
        <v>20.478688773840432</v>
      </c>
      <c r="AJH3">
        <v>20.837197681154464</v>
      </c>
      <c r="AJI3">
        <v>21.133424112621626</v>
      </c>
      <c r="AJJ3">
        <v>19.985088661080542</v>
      </c>
      <c r="AJK3">
        <v>20.478688773840432</v>
      </c>
      <c r="AJL3">
        <v>20.478688773840432</v>
      </c>
      <c r="AJM3">
        <v>20.478688773840432</v>
      </c>
      <c r="AJN3">
        <v>20.360234224388144</v>
      </c>
      <c r="AJO3">
        <v>20.184546440673881</v>
      </c>
      <c r="AJP3">
        <v>19.985088661080542</v>
      </c>
      <c r="AJQ3">
        <v>19.929145492307978</v>
      </c>
      <c r="AJR3">
        <v>19.929145492307978</v>
      </c>
      <c r="AJS3">
        <v>20.097550585664155</v>
      </c>
      <c r="AJT3">
        <v>20.837197681154464</v>
      </c>
      <c r="AJU3">
        <v>20.163448315399307</v>
      </c>
      <c r="AJV3">
        <v>19.18195119767131</v>
      </c>
      <c r="AJW3">
        <v>20.027089777859604</v>
      </c>
      <c r="AJX3">
        <v>20.184546440673881</v>
      </c>
      <c r="AJY3">
        <v>20.163448315399307</v>
      </c>
      <c r="AJZ3">
        <v>20.478688773840432</v>
      </c>
      <c r="AKA3">
        <v>20.837197681154464</v>
      </c>
      <c r="AKB3">
        <v>20.123189455653517</v>
      </c>
      <c r="AKC3">
        <v>20.027089777859604</v>
      </c>
      <c r="AKD3">
        <v>20.027089777859604</v>
      </c>
      <c r="AKE3">
        <v>19.719292269758025</v>
      </c>
      <c r="AKF3">
        <v>20.837197681154464</v>
      </c>
      <c r="AKG3">
        <v>19.18195119767131</v>
      </c>
      <c r="AKH3">
        <v>20.837197681154464</v>
      </c>
      <c r="AKI3">
        <v>20.478688773840432</v>
      </c>
      <c r="AKJ3">
        <v>19.985088661080542</v>
      </c>
      <c r="AKK3">
        <v>20.027089777859604</v>
      </c>
      <c r="AKL3">
        <v>20.837197681154464</v>
      </c>
      <c r="AKM3">
        <v>20.837197681154464</v>
      </c>
      <c r="AKN3">
        <v>19.985088661080542</v>
      </c>
      <c r="AKO3">
        <v>19.985088661080542</v>
      </c>
      <c r="AKP3">
        <v>20.163448315399307</v>
      </c>
      <c r="AKQ3">
        <v>20.837197681154464</v>
      </c>
      <c r="AKR3">
        <v>19.929145492307978</v>
      </c>
      <c r="AKS3">
        <v>19.985088661080542</v>
      </c>
      <c r="AKT3">
        <v>20.837197681154464</v>
      </c>
      <c r="AKU3">
        <v>20.123189455653517</v>
      </c>
      <c r="AKV3">
        <v>20.097550585664155</v>
      </c>
      <c r="AKW3">
        <v>20.097550585664155</v>
      </c>
      <c r="AKX3">
        <v>19.18195119767131</v>
      </c>
      <c r="AKY3">
        <v>21.133424112621626</v>
      </c>
      <c r="AKZ3">
        <v>20.837197681154464</v>
      </c>
      <c r="ALA3">
        <v>20.097550585664155</v>
      </c>
      <c r="ALB3">
        <v>20.123189455653517</v>
      </c>
      <c r="ALC3">
        <v>20.163448315399307</v>
      </c>
      <c r="ALD3">
        <v>20.027089777859604</v>
      </c>
      <c r="ALE3">
        <v>20.123189455653517</v>
      </c>
      <c r="ALF3">
        <v>20.163448315399307</v>
      </c>
      <c r="ALG3">
        <v>20.184546440673881</v>
      </c>
      <c r="ALH3">
        <v>20.837197681154464</v>
      </c>
      <c r="ALI3">
        <v>20.360234224388144</v>
      </c>
      <c r="ALJ3">
        <v>20.123189455653517</v>
      </c>
      <c r="ALK3">
        <v>20.027089777859604</v>
      </c>
      <c r="ALL3">
        <v>20.027089777859604</v>
      </c>
      <c r="ALM3">
        <v>19.18195119767131</v>
      </c>
    </row>
    <row r="4" spans="2:1001" x14ac:dyDescent="0.25">
      <c r="B4">
        <v>19.929145492307978</v>
      </c>
      <c r="C4">
        <v>20.097550585664155</v>
      </c>
      <c r="D4">
        <v>20.360234224388144</v>
      </c>
      <c r="E4">
        <v>19.18195119767131</v>
      </c>
      <c r="F4">
        <v>20.027089777859604</v>
      </c>
      <c r="G4">
        <v>20.163448315399307</v>
      </c>
      <c r="H4">
        <v>20.360234224388144</v>
      </c>
      <c r="I4">
        <v>19.18195119767131</v>
      </c>
      <c r="J4">
        <v>20.097550585664155</v>
      </c>
      <c r="K4">
        <v>21.133424112621626</v>
      </c>
      <c r="L4">
        <v>20.478688773840432</v>
      </c>
      <c r="M4">
        <v>20.123189455653517</v>
      </c>
      <c r="N4">
        <v>21.133424112621626</v>
      </c>
      <c r="O4">
        <v>19.985088661080542</v>
      </c>
      <c r="P4">
        <v>21.133424112621626</v>
      </c>
      <c r="Q4">
        <v>21.133424112621626</v>
      </c>
      <c r="R4">
        <v>20.478688773840432</v>
      </c>
      <c r="S4">
        <v>21.133424112621626</v>
      </c>
      <c r="T4">
        <v>20.478688773840432</v>
      </c>
      <c r="U4">
        <v>20.123189455653517</v>
      </c>
      <c r="V4">
        <v>21.133424112621626</v>
      </c>
      <c r="W4">
        <v>19.985088661080542</v>
      </c>
      <c r="X4">
        <v>19.719292269758025</v>
      </c>
      <c r="Y4">
        <v>19.929145492307978</v>
      </c>
      <c r="Z4">
        <v>20.123189455653517</v>
      </c>
      <c r="AA4">
        <v>19.985088661080542</v>
      </c>
      <c r="AB4">
        <v>20.097550585664155</v>
      </c>
      <c r="AC4">
        <v>20.123189455653517</v>
      </c>
      <c r="AD4">
        <v>20.097550585664155</v>
      </c>
      <c r="AE4">
        <v>20.360234224388144</v>
      </c>
      <c r="AF4">
        <v>20.478688773840432</v>
      </c>
      <c r="AG4">
        <v>19.18195119767131</v>
      </c>
      <c r="AH4">
        <v>21.133424112621626</v>
      </c>
      <c r="AI4">
        <v>19.18195119767131</v>
      </c>
      <c r="AJ4">
        <v>21.133424112621626</v>
      </c>
      <c r="AK4">
        <v>19.929145492307978</v>
      </c>
      <c r="AL4">
        <v>19.929145492307978</v>
      </c>
      <c r="AM4">
        <v>20.837197681154464</v>
      </c>
      <c r="AN4">
        <v>20.837197681154464</v>
      </c>
      <c r="AO4">
        <v>20.837197681154464</v>
      </c>
      <c r="AP4">
        <v>20.360234224388144</v>
      </c>
      <c r="AQ4">
        <v>20.837197681154464</v>
      </c>
      <c r="AR4">
        <v>20.478688773840432</v>
      </c>
      <c r="AS4">
        <v>19.985088661080542</v>
      </c>
      <c r="AT4">
        <v>19.929145492307978</v>
      </c>
      <c r="AU4">
        <v>20.360234224388144</v>
      </c>
      <c r="AV4">
        <v>20.184546440673881</v>
      </c>
      <c r="AW4">
        <v>19.929145492307978</v>
      </c>
      <c r="AX4">
        <v>19.719292269758025</v>
      </c>
      <c r="AY4">
        <v>19.929145492307978</v>
      </c>
      <c r="AZ4">
        <v>20.360234224388144</v>
      </c>
      <c r="BA4">
        <v>19.929145492307978</v>
      </c>
      <c r="BB4">
        <v>19.985088661080542</v>
      </c>
      <c r="BC4">
        <v>20.123189455653517</v>
      </c>
      <c r="BD4">
        <v>20.163448315399307</v>
      </c>
      <c r="BE4">
        <v>19.985088661080542</v>
      </c>
      <c r="BF4">
        <v>20.184546440673881</v>
      </c>
      <c r="BG4">
        <v>19.985088661080542</v>
      </c>
      <c r="BH4">
        <v>20.184546440673881</v>
      </c>
      <c r="BI4">
        <v>20.360234224388144</v>
      </c>
      <c r="BJ4">
        <v>19.719292269758025</v>
      </c>
      <c r="BK4">
        <v>20.027089777859604</v>
      </c>
      <c r="BL4">
        <v>19.985088661080542</v>
      </c>
      <c r="BM4">
        <v>19.18195119767131</v>
      </c>
      <c r="BN4">
        <v>20.163448315399307</v>
      </c>
      <c r="BO4">
        <v>20.478688773840432</v>
      </c>
      <c r="BP4">
        <v>19.929145492307978</v>
      </c>
      <c r="BQ4">
        <v>20.123189455653517</v>
      </c>
      <c r="BR4">
        <v>19.985088661080542</v>
      </c>
      <c r="BS4">
        <v>21.133424112621626</v>
      </c>
      <c r="BT4">
        <v>19.929145492307978</v>
      </c>
      <c r="BU4">
        <v>20.123189455653517</v>
      </c>
      <c r="BV4">
        <v>20.184546440673881</v>
      </c>
      <c r="BW4">
        <v>19.985088661080542</v>
      </c>
      <c r="BX4">
        <v>19.929145492307978</v>
      </c>
      <c r="BY4">
        <v>20.478688773840432</v>
      </c>
      <c r="BZ4">
        <v>19.18195119767131</v>
      </c>
      <c r="CA4">
        <v>19.985088661080542</v>
      </c>
      <c r="CB4">
        <v>19.18195119767131</v>
      </c>
      <c r="CC4">
        <v>20.027089777859604</v>
      </c>
      <c r="CD4">
        <v>20.163448315399307</v>
      </c>
      <c r="CE4">
        <v>19.719292269758025</v>
      </c>
      <c r="CF4">
        <v>20.478688773840432</v>
      </c>
      <c r="CG4">
        <v>20.097550585664155</v>
      </c>
      <c r="CH4">
        <v>19.18195119767131</v>
      </c>
      <c r="CI4">
        <v>20.184546440673881</v>
      </c>
      <c r="CJ4">
        <v>20.163448315399307</v>
      </c>
      <c r="CK4">
        <v>20.163448315399307</v>
      </c>
      <c r="CL4">
        <v>20.163448315399307</v>
      </c>
      <c r="CM4">
        <v>20.123189455653517</v>
      </c>
      <c r="CN4">
        <v>20.837197681154464</v>
      </c>
      <c r="CO4">
        <v>21.133424112621626</v>
      </c>
      <c r="CP4">
        <v>20.097550585664155</v>
      </c>
      <c r="CQ4">
        <v>21.133424112621626</v>
      </c>
      <c r="CR4">
        <v>20.123189455653517</v>
      </c>
      <c r="CS4">
        <v>20.184546440673881</v>
      </c>
      <c r="CT4">
        <v>20.360234224388144</v>
      </c>
      <c r="CU4">
        <v>19.18195119767131</v>
      </c>
      <c r="CV4">
        <v>20.163448315399307</v>
      </c>
      <c r="CW4">
        <v>20.184546440673881</v>
      </c>
      <c r="CX4">
        <v>19.719292269758025</v>
      </c>
      <c r="CY4">
        <v>19.719292269758025</v>
      </c>
      <c r="CZ4">
        <v>21.133424112621626</v>
      </c>
      <c r="DA4">
        <v>20.163448315399307</v>
      </c>
      <c r="DB4">
        <v>20.123189455653517</v>
      </c>
      <c r="DC4">
        <v>19.929145492307978</v>
      </c>
      <c r="DD4">
        <v>19.985088661080542</v>
      </c>
      <c r="DE4">
        <v>19.719292269758025</v>
      </c>
      <c r="DF4">
        <v>19.929145492307978</v>
      </c>
      <c r="DG4">
        <v>19.18195119767131</v>
      </c>
      <c r="DH4">
        <v>20.097550585664155</v>
      </c>
      <c r="DI4">
        <v>20.184546440673881</v>
      </c>
      <c r="DJ4">
        <v>20.478688773840432</v>
      </c>
      <c r="DK4">
        <v>20.360234224388144</v>
      </c>
      <c r="DL4">
        <v>20.163448315399307</v>
      </c>
      <c r="DM4">
        <v>19.929145492307978</v>
      </c>
      <c r="DN4">
        <v>19.719292269758025</v>
      </c>
      <c r="DO4">
        <v>19.18195119767131</v>
      </c>
      <c r="DP4">
        <v>19.929145492307978</v>
      </c>
      <c r="DQ4">
        <v>20.184546440673881</v>
      </c>
      <c r="DR4">
        <v>20.027089777859604</v>
      </c>
      <c r="DS4">
        <v>21.133424112621626</v>
      </c>
      <c r="DT4">
        <v>20.163448315399307</v>
      </c>
      <c r="DU4">
        <v>20.097550585664155</v>
      </c>
      <c r="DV4">
        <v>20.837197681154464</v>
      </c>
      <c r="DW4">
        <v>20.360234224388144</v>
      </c>
      <c r="DX4">
        <v>19.929145492307978</v>
      </c>
      <c r="DY4">
        <v>21.133424112621626</v>
      </c>
      <c r="DZ4">
        <v>20.184546440673881</v>
      </c>
      <c r="EA4">
        <v>20.360234224388144</v>
      </c>
      <c r="EB4">
        <v>19.18195119767131</v>
      </c>
      <c r="EC4">
        <v>21.133424112621626</v>
      </c>
      <c r="ED4">
        <v>19.18195119767131</v>
      </c>
      <c r="EE4">
        <v>20.027089777859604</v>
      </c>
      <c r="EF4">
        <v>20.027089777859604</v>
      </c>
      <c r="EG4">
        <v>20.097550585664155</v>
      </c>
      <c r="EH4">
        <v>19.18195119767131</v>
      </c>
      <c r="EI4">
        <v>21.133424112621626</v>
      </c>
      <c r="EJ4">
        <v>20.478688773840432</v>
      </c>
      <c r="EK4">
        <v>19.18195119767131</v>
      </c>
      <c r="EL4">
        <v>19.985088661080542</v>
      </c>
      <c r="EM4">
        <v>21.133424112621626</v>
      </c>
      <c r="EN4">
        <v>19.929145492307978</v>
      </c>
      <c r="EO4">
        <v>19.985088661080542</v>
      </c>
      <c r="EP4">
        <v>20.360234224388144</v>
      </c>
      <c r="EQ4">
        <v>19.985088661080542</v>
      </c>
      <c r="ER4">
        <v>19.929145492307978</v>
      </c>
      <c r="ES4">
        <v>20.027089777859604</v>
      </c>
      <c r="ET4">
        <v>20.123189455653517</v>
      </c>
      <c r="EU4">
        <v>20.184546440673881</v>
      </c>
      <c r="EV4">
        <v>20.027089777859604</v>
      </c>
      <c r="EW4">
        <v>20.478688773840432</v>
      </c>
      <c r="EX4">
        <v>20.123189455653517</v>
      </c>
      <c r="EY4">
        <v>19.18195119767131</v>
      </c>
      <c r="EZ4">
        <v>20.163448315399307</v>
      </c>
      <c r="FA4">
        <v>19.719292269758025</v>
      </c>
      <c r="FB4">
        <v>20.163448315399307</v>
      </c>
      <c r="FC4">
        <v>20.184546440673881</v>
      </c>
      <c r="FD4">
        <v>19.18195119767131</v>
      </c>
      <c r="FE4">
        <v>20.360234224388144</v>
      </c>
      <c r="FF4">
        <v>20.478688773840432</v>
      </c>
      <c r="FG4">
        <v>20.184546440673881</v>
      </c>
      <c r="FH4">
        <v>20.478688773840432</v>
      </c>
      <c r="FI4">
        <v>20.123189455653517</v>
      </c>
      <c r="FJ4">
        <v>20.097550585664155</v>
      </c>
      <c r="FK4">
        <v>20.478688773840432</v>
      </c>
      <c r="FL4">
        <v>20.097550585664155</v>
      </c>
      <c r="FM4">
        <v>20.097550585664155</v>
      </c>
      <c r="FN4">
        <v>19.985088661080542</v>
      </c>
      <c r="FO4">
        <v>21.133424112621626</v>
      </c>
      <c r="FP4">
        <v>21.133424112621626</v>
      </c>
      <c r="FQ4">
        <v>20.837197681154464</v>
      </c>
      <c r="FR4">
        <v>20.837197681154464</v>
      </c>
      <c r="FS4">
        <v>20.123189455653517</v>
      </c>
      <c r="FT4">
        <v>20.478688773840432</v>
      </c>
      <c r="FU4">
        <v>20.123189455653517</v>
      </c>
      <c r="FV4">
        <v>20.027089777859604</v>
      </c>
      <c r="FW4">
        <v>19.18195119767131</v>
      </c>
      <c r="FX4">
        <v>20.184546440673881</v>
      </c>
      <c r="FY4">
        <v>20.184546440673881</v>
      </c>
      <c r="FZ4">
        <v>19.929145492307978</v>
      </c>
      <c r="GA4">
        <v>19.719292269758025</v>
      </c>
      <c r="GB4">
        <v>20.123189455653517</v>
      </c>
      <c r="GC4">
        <v>20.027089777859604</v>
      </c>
      <c r="GD4">
        <v>20.163448315399307</v>
      </c>
      <c r="GE4">
        <v>20.478688773840432</v>
      </c>
      <c r="GF4">
        <v>21.133424112621626</v>
      </c>
      <c r="GG4">
        <v>19.719292269758025</v>
      </c>
      <c r="GH4">
        <v>20.163448315399307</v>
      </c>
      <c r="GI4">
        <v>20.478688773840432</v>
      </c>
      <c r="GJ4">
        <v>20.097550585664155</v>
      </c>
      <c r="GK4">
        <v>19.719292269758025</v>
      </c>
      <c r="GL4">
        <v>20.027089777859604</v>
      </c>
      <c r="GM4">
        <v>20.184546440673881</v>
      </c>
      <c r="GN4">
        <v>20.360234224388144</v>
      </c>
      <c r="GO4">
        <v>19.985088661080542</v>
      </c>
      <c r="GP4">
        <v>20.184546440673881</v>
      </c>
      <c r="GQ4">
        <v>20.360234224388144</v>
      </c>
      <c r="GR4">
        <v>19.985088661080542</v>
      </c>
      <c r="GS4">
        <v>20.478688773840432</v>
      </c>
      <c r="GT4">
        <v>20.184546440673881</v>
      </c>
      <c r="GU4">
        <v>21.133424112621626</v>
      </c>
      <c r="GV4">
        <v>20.478688773840432</v>
      </c>
      <c r="GW4">
        <v>20.478688773840432</v>
      </c>
      <c r="GX4">
        <v>20.478688773840432</v>
      </c>
      <c r="GY4">
        <v>21.133424112621626</v>
      </c>
      <c r="GZ4">
        <v>20.027089777859604</v>
      </c>
      <c r="HA4">
        <v>19.18195119767131</v>
      </c>
      <c r="HB4">
        <v>19.18195119767131</v>
      </c>
      <c r="HC4">
        <v>20.184546440673881</v>
      </c>
      <c r="HD4">
        <v>20.163448315399307</v>
      </c>
      <c r="HE4">
        <v>19.719292269758025</v>
      </c>
      <c r="HF4">
        <v>20.360234224388144</v>
      </c>
      <c r="HG4">
        <v>20.097550585664155</v>
      </c>
      <c r="HH4">
        <v>19.18195119767131</v>
      </c>
      <c r="HI4">
        <v>20.097550585664155</v>
      </c>
      <c r="HJ4">
        <v>20.837197681154464</v>
      </c>
      <c r="HK4">
        <v>20.837197681154464</v>
      </c>
      <c r="HL4">
        <v>20.097550585664155</v>
      </c>
      <c r="HM4">
        <v>19.719292269758025</v>
      </c>
      <c r="HN4">
        <v>19.18195119767131</v>
      </c>
      <c r="HO4">
        <v>20.184546440673881</v>
      </c>
      <c r="HP4">
        <v>20.097550585664155</v>
      </c>
      <c r="HQ4">
        <v>19.719292269758025</v>
      </c>
      <c r="HR4">
        <v>20.163448315399307</v>
      </c>
      <c r="HS4">
        <v>20.837197681154464</v>
      </c>
      <c r="HT4">
        <v>21.133424112621626</v>
      </c>
      <c r="HU4">
        <v>19.929145492307978</v>
      </c>
      <c r="HV4">
        <v>21.133424112621626</v>
      </c>
      <c r="HW4">
        <v>19.18195119767131</v>
      </c>
      <c r="HX4">
        <v>20.360234224388144</v>
      </c>
      <c r="HY4">
        <v>20.360234224388144</v>
      </c>
      <c r="HZ4">
        <v>20.184546440673881</v>
      </c>
      <c r="IA4">
        <v>20.163448315399307</v>
      </c>
      <c r="IB4">
        <v>20.478688773840432</v>
      </c>
      <c r="IC4">
        <v>20.163448315399307</v>
      </c>
      <c r="ID4">
        <v>19.18195119767131</v>
      </c>
      <c r="IE4">
        <v>21.133424112621626</v>
      </c>
      <c r="IF4">
        <v>20.123189455653517</v>
      </c>
      <c r="IG4">
        <v>21.133424112621626</v>
      </c>
      <c r="IH4">
        <v>20.027089777859604</v>
      </c>
      <c r="II4">
        <v>20.360234224388144</v>
      </c>
      <c r="IJ4">
        <v>19.719292269758025</v>
      </c>
      <c r="IK4">
        <v>19.18195119767131</v>
      </c>
      <c r="IL4">
        <v>20.027089777859604</v>
      </c>
      <c r="IM4">
        <v>20.837197681154464</v>
      </c>
      <c r="IN4">
        <v>20.184546440673881</v>
      </c>
      <c r="IO4">
        <v>21.133424112621626</v>
      </c>
      <c r="IP4">
        <v>20.184546440673881</v>
      </c>
      <c r="IQ4">
        <v>19.719292269758025</v>
      </c>
      <c r="IR4">
        <v>20.184546440673881</v>
      </c>
      <c r="IS4">
        <v>20.097550585664155</v>
      </c>
      <c r="IT4">
        <v>19.719292269758025</v>
      </c>
      <c r="IU4">
        <v>20.478688773840432</v>
      </c>
      <c r="IV4">
        <v>20.837197681154464</v>
      </c>
      <c r="IW4">
        <v>19.929145492307978</v>
      </c>
      <c r="IX4">
        <v>19.719292269758025</v>
      </c>
      <c r="IY4">
        <v>20.163448315399307</v>
      </c>
      <c r="IZ4">
        <v>19.985088661080542</v>
      </c>
      <c r="JA4">
        <v>19.985088661080542</v>
      </c>
      <c r="JB4">
        <v>20.163448315399307</v>
      </c>
      <c r="JC4">
        <v>19.719292269758025</v>
      </c>
      <c r="JD4">
        <v>20.837197681154464</v>
      </c>
      <c r="JE4">
        <v>20.163448315399307</v>
      </c>
      <c r="JF4">
        <v>20.360234224388144</v>
      </c>
      <c r="JG4">
        <v>20.360234224388144</v>
      </c>
      <c r="JH4">
        <v>20.478688773840432</v>
      </c>
      <c r="JI4">
        <v>20.027089777859604</v>
      </c>
      <c r="JJ4">
        <v>20.478688773840432</v>
      </c>
      <c r="JK4">
        <v>20.478688773840432</v>
      </c>
      <c r="JL4">
        <v>19.719292269758025</v>
      </c>
      <c r="JM4">
        <v>19.929145492307978</v>
      </c>
      <c r="JN4">
        <v>20.123189455653517</v>
      </c>
      <c r="JO4">
        <v>20.163448315399307</v>
      </c>
      <c r="JP4">
        <v>20.837197681154464</v>
      </c>
      <c r="JQ4">
        <v>19.18195119767131</v>
      </c>
      <c r="JR4">
        <v>19.985088661080542</v>
      </c>
      <c r="JS4">
        <v>20.837197681154464</v>
      </c>
      <c r="JT4">
        <v>20.027089777859604</v>
      </c>
      <c r="JU4">
        <v>20.123189455653517</v>
      </c>
      <c r="JV4">
        <v>19.18195119767131</v>
      </c>
      <c r="JW4">
        <v>21.133424112621626</v>
      </c>
      <c r="JX4">
        <v>19.18195119767131</v>
      </c>
      <c r="JY4">
        <v>21.133424112621626</v>
      </c>
      <c r="JZ4">
        <v>20.837197681154464</v>
      </c>
      <c r="KA4">
        <v>20.837197681154464</v>
      </c>
      <c r="KB4">
        <v>21.133424112621626</v>
      </c>
      <c r="KC4">
        <v>19.18195119767131</v>
      </c>
      <c r="KD4">
        <v>19.929145492307978</v>
      </c>
      <c r="KE4">
        <v>19.985088661080542</v>
      </c>
      <c r="KF4">
        <v>20.097550585664155</v>
      </c>
      <c r="KG4">
        <v>20.097550585664155</v>
      </c>
      <c r="KH4">
        <v>20.837197681154464</v>
      </c>
      <c r="KI4">
        <v>20.163448315399307</v>
      </c>
      <c r="KJ4">
        <v>19.18195119767131</v>
      </c>
      <c r="KK4">
        <v>20.097550585664155</v>
      </c>
      <c r="KL4">
        <v>20.027089777859604</v>
      </c>
      <c r="KM4">
        <v>21.133424112621626</v>
      </c>
      <c r="KN4">
        <v>20.027089777859604</v>
      </c>
      <c r="KO4">
        <v>20.478688773840432</v>
      </c>
      <c r="KP4">
        <v>20.184546440673881</v>
      </c>
      <c r="KQ4">
        <v>20.360234224388144</v>
      </c>
      <c r="KR4">
        <v>20.027089777859604</v>
      </c>
      <c r="KS4">
        <v>20.027089777859604</v>
      </c>
      <c r="KT4">
        <v>20.837197681154464</v>
      </c>
      <c r="KU4">
        <v>20.184546440673881</v>
      </c>
      <c r="KV4">
        <v>19.18195119767131</v>
      </c>
      <c r="KW4">
        <v>20.478688773840432</v>
      </c>
      <c r="KX4">
        <v>20.097550585664155</v>
      </c>
      <c r="KY4">
        <v>20.837197681154464</v>
      </c>
      <c r="KZ4">
        <v>20.123189455653517</v>
      </c>
      <c r="LA4">
        <v>20.837197681154464</v>
      </c>
      <c r="LB4">
        <v>20.097550585664155</v>
      </c>
      <c r="LC4">
        <v>20.163448315399307</v>
      </c>
      <c r="LD4">
        <v>20.837197681154464</v>
      </c>
      <c r="LE4">
        <v>20.837197681154464</v>
      </c>
      <c r="LF4">
        <v>20.837197681154464</v>
      </c>
      <c r="LG4">
        <v>20.837197681154464</v>
      </c>
      <c r="LH4">
        <v>20.478688773840432</v>
      </c>
      <c r="LI4">
        <v>20.163448315399307</v>
      </c>
      <c r="LJ4">
        <v>21.133424112621626</v>
      </c>
      <c r="LK4">
        <v>20.478688773840432</v>
      </c>
      <c r="LL4">
        <v>19.719292269758025</v>
      </c>
      <c r="LM4">
        <v>20.837197681154464</v>
      </c>
      <c r="LN4">
        <v>20.027089777859604</v>
      </c>
      <c r="LO4">
        <v>20.837197681154464</v>
      </c>
      <c r="LP4">
        <v>19.985088661080542</v>
      </c>
      <c r="LQ4">
        <v>20.163448315399307</v>
      </c>
      <c r="LR4">
        <v>20.097550585664155</v>
      </c>
      <c r="LS4">
        <v>20.097550585664155</v>
      </c>
      <c r="LT4">
        <v>20.478688773840432</v>
      </c>
      <c r="LU4">
        <v>19.18195119767131</v>
      </c>
      <c r="LV4">
        <v>19.985088661080542</v>
      </c>
      <c r="LW4">
        <v>19.985088661080542</v>
      </c>
      <c r="LX4">
        <v>20.360234224388144</v>
      </c>
      <c r="LY4">
        <v>21.133424112621626</v>
      </c>
      <c r="LZ4">
        <v>19.719292269758025</v>
      </c>
      <c r="MA4">
        <v>19.719292269758025</v>
      </c>
      <c r="MB4">
        <v>19.929145492307978</v>
      </c>
      <c r="MC4">
        <v>20.478688773840432</v>
      </c>
      <c r="MD4">
        <v>19.18195119767131</v>
      </c>
      <c r="ME4">
        <v>20.478688773840432</v>
      </c>
      <c r="MF4">
        <v>20.163448315399307</v>
      </c>
      <c r="MG4">
        <v>20.097550585664155</v>
      </c>
      <c r="MH4">
        <v>21.133424112621626</v>
      </c>
      <c r="MI4">
        <v>20.837197681154464</v>
      </c>
      <c r="MJ4">
        <v>20.027089777859604</v>
      </c>
      <c r="MK4">
        <v>19.985088661080542</v>
      </c>
      <c r="ML4">
        <v>20.123189455653517</v>
      </c>
      <c r="MM4">
        <v>20.184546440673881</v>
      </c>
      <c r="MN4">
        <v>19.929145492307978</v>
      </c>
      <c r="MO4">
        <v>20.478688773840432</v>
      </c>
      <c r="MP4">
        <v>19.719292269758025</v>
      </c>
      <c r="MQ4">
        <v>20.837197681154464</v>
      </c>
      <c r="MR4">
        <v>21.133424112621626</v>
      </c>
      <c r="MS4">
        <v>20.837197681154464</v>
      </c>
      <c r="MT4">
        <v>21.133424112621626</v>
      </c>
      <c r="MU4">
        <v>20.478688773840432</v>
      </c>
      <c r="MV4">
        <v>21.133424112621626</v>
      </c>
      <c r="MW4">
        <v>19.929145492307978</v>
      </c>
      <c r="MX4">
        <v>21.133424112621626</v>
      </c>
      <c r="MY4">
        <v>20.163448315399307</v>
      </c>
      <c r="MZ4">
        <v>19.929145492307978</v>
      </c>
      <c r="NA4">
        <v>20.478688773840432</v>
      </c>
      <c r="NB4">
        <v>20.163448315399307</v>
      </c>
      <c r="NC4">
        <v>20.163448315399307</v>
      </c>
      <c r="ND4">
        <v>20.478688773840432</v>
      </c>
      <c r="NE4">
        <v>20.163448315399307</v>
      </c>
      <c r="NF4">
        <v>19.18195119767131</v>
      </c>
      <c r="NG4">
        <v>19.719292269758025</v>
      </c>
      <c r="NH4">
        <v>20.184546440673881</v>
      </c>
      <c r="NI4">
        <v>20.163448315399307</v>
      </c>
      <c r="NJ4">
        <v>19.18195119767131</v>
      </c>
      <c r="NK4">
        <v>20.097550585664155</v>
      </c>
      <c r="NL4">
        <v>20.027089777859604</v>
      </c>
      <c r="NM4">
        <v>19.18195119767131</v>
      </c>
      <c r="NN4">
        <v>20.097550585664155</v>
      </c>
      <c r="NO4">
        <v>20.027089777859604</v>
      </c>
      <c r="NP4">
        <v>19.719292269758025</v>
      </c>
      <c r="NQ4">
        <v>20.163448315399307</v>
      </c>
      <c r="NR4">
        <v>19.985088661080542</v>
      </c>
      <c r="NS4">
        <v>19.985088661080542</v>
      </c>
      <c r="NT4">
        <v>19.719292269758025</v>
      </c>
      <c r="NU4">
        <v>20.837197681154464</v>
      </c>
      <c r="NV4">
        <v>20.097550585664155</v>
      </c>
      <c r="NW4">
        <v>20.837197681154464</v>
      </c>
      <c r="NX4">
        <v>19.18195119767131</v>
      </c>
      <c r="NY4">
        <v>20.837197681154464</v>
      </c>
      <c r="NZ4">
        <v>19.719292269758025</v>
      </c>
      <c r="OA4">
        <v>20.027089777859604</v>
      </c>
      <c r="OB4">
        <v>20.360234224388144</v>
      </c>
      <c r="OC4">
        <v>20.163448315399307</v>
      </c>
      <c r="OD4">
        <v>20.163448315399307</v>
      </c>
      <c r="OE4">
        <v>19.985088661080542</v>
      </c>
      <c r="OF4">
        <v>20.478688773840432</v>
      </c>
      <c r="OG4">
        <v>20.097550585664155</v>
      </c>
      <c r="OH4">
        <v>20.123189455653517</v>
      </c>
      <c r="OI4">
        <v>19.985088661080542</v>
      </c>
      <c r="OJ4">
        <v>21.133424112621626</v>
      </c>
      <c r="OK4">
        <v>20.837197681154464</v>
      </c>
      <c r="OL4">
        <v>19.929145492307978</v>
      </c>
      <c r="OM4">
        <v>20.478688773840432</v>
      </c>
      <c r="ON4">
        <v>20.837197681154464</v>
      </c>
      <c r="OO4">
        <v>19.985088661080542</v>
      </c>
      <c r="OP4">
        <v>21.133424112621626</v>
      </c>
      <c r="OQ4">
        <v>20.184546440673881</v>
      </c>
      <c r="OR4">
        <v>20.184546440673881</v>
      </c>
      <c r="OS4">
        <v>21.133424112621626</v>
      </c>
      <c r="OT4">
        <v>19.719292269758025</v>
      </c>
      <c r="OU4">
        <v>20.478688773840432</v>
      </c>
      <c r="OV4">
        <v>21.133424112621626</v>
      </c>
      <c r="OW4">
        <v>20.163448315399307</v>
      </c>
      <c r="OX4">
        <v>20.360234224388144</v>
      </c>
      <c r="OY4">
        <v>19.985088661080542</v>
      </c>
      <c r="OZ4">
        <v>21.133424112621626</v>
      </c>
      <c r="PA4">
        <v>20.163448315399307</v>
      </c>
      <c r="PB4">
        <v>20.184546440673881</v>
      </c>
      <c r="PC4">
        <v>19.929145492307978</v>
      </c>
      <c r="PD4">
        <v>19.719292269758025</v>
      </c>
      <c r="PE4">
        <v>19.18195119767131</v>
      </c>
      <c r="PF4">
        <v>20.478688773840432</v>
      </c>
      <c r="PG4">
        <v>20.027089777859604</v>
      </c>
      <c r="PH4">
        <v>19.985088661080542</v>
      </c>
      <c r="PI4">
        <v>19.719292269758025</v>
      </c>
      <c r="PJ4">
        <v>19.929145492307978</v>
      </c>
      <c r="PK4">
        <v>19.985088661080542</v>
      </c>
      <c r="PL4">
        <v>20.163448315399307</v>
      </c>
      <c r="PM4">
        <v>19.18195119767131</v>
      </c>
      <c r="PN4">
        <v>20.837197681154464</v>
      </c>
      <c r="PO4">
        <v>20.837197681154464</v>
      </c>
      <c r="PP4">
        <v>20.184546440673881</v>
      </c>
      <c r="PQ4">
        <v>20.123189455653517</v>
      </c>
      <c r="PR4">
        <v>20.123189455653517</v>
      </c>
      <c r="PS4">
        <v>20.360234224388144</v>
      </c>
      <c r="PT4">
        <v>19.985088661080542</v>
      </c>
      <c r="PU4">
        <v>20.027089777859604</v>
      </c>
      <c r="PV4">
        <v>21.133424112621626</v>
      </c>
      <c r="PW4">
        <v>20.837197681154464</v>
      </c>
      <c r="PX4">
        <v>19.929145492307978</v>
      </c>
      <c r="PY4">
        <v>20.097550585664155</v>
      </c>
      <c r="PZ4">
        <v>20.478688773840432</v>
      </c>
      <c r="QA4">
        <v>20.163448315399307</v>
      </c>
      <c r="QB4">
        <v>20.478688773840432</v>
      </c>
      <c r="QC4">
        <v>19.18195119767131</v>
      </c>
      <c r="QD4">
        <v>20.478688773840432</v>
      </c>
      <c r="QE4">
        <v>20.163448315399307</v>
      </c>
      <c r="QF4">
        <v>19.18195119767131</v>
      </c>
      <c r="QG4">
        <v>21.133424112621626</v>
      </c>
      <c r="QH4">
        <v>20.097550585664155</v>
      </c>
      <c r="QI4">
        <v>20.184546440673881</v>
      </c>
      <c r="QJ4">
        <v>19.929145492307978</v>
      </c>
      <c r="QK4">
        <v>20.478688773840432</v>
      </c>
      <c r="QL4">
        <v>20.837197681154464</v>
      </c>
      <c r="QM4">
        <v>21.133424112621626</v>
      </c>
      <c r="QN4">
        <v>19.719292269758025</v>
      </c>
      <c r="QO4">
        <v>19.985088661080542</v>
      </c>
      <c r="QP4">
        <v>19.719292269758025</v>
      </c>
      <c r="QQ4">
        <v>19.18195119767131</v>
      </c>
      <c r="QR4">
        <v>20.027089777859604</v>
      </c>
      <c r="QS4">
        <v>20.163448315399307</v>
      </c>
      <c r="QT4">
        <v>20.837197681154464</v>
      </c>
      <c r="QU4">
        <v>21.133424112621626</v>
      </c>
      <c r="QV4">
        <v>19.985088661080542</v>
      </c>
      <c r="QW4">
        <v>20.123189455653517</v>
      </c>
      <c r="QX4">
        <v>19.985088661080542</v>
      </c>
      <c r="QY4">
        <v>20.360234224388144</v>
      </c>
      <c r="QZ4">
        <v>20.184546440673881</v>
      </c>
      <c r="RA4">
        <v>19.18195119767131</v>
      </c>
      <c r="RB4">
        <v>20.360234224388144</v>
      </c>
      <c r="RC4">
        <v>20.027089777859604</v>
      </c>
      <c r="RD4">
        <v>19.18195119767131</v>
      </c>
      <c r="RE4">
        <v>20.478688773840432</v>
      </c>
      <c r="RF4">
        <v>20.163448315399307</v>
      </c>
      <c r="RG4">
        <v>20.163448315399307</v>
      </c>
      <c r="RH4">
        <v>21.133424112621626</v>
      </c>
      <c r="RI4">
        <v>19.18195119767131</v>
      </c>
      <c r="RJ4">
        <v>20.123189455653517</v>
      </c>
      <c r="RK4">
        <v>20.360234224388144</v>
      </c>
      <c r="RL4">
        <v>20.184546440673881</v>
      </c>
      <c r="RM4">
        <v>20.360234224388144</v>
      </c>
      <c r="RN4">
        <v>19.18195119767131</v>
      </c>
      <c r="RO4">
        <v>20.163448315399307</v>
      </c>
      <c r="RP4">
        <v>20.478688773840432</v>
      </c>
      <c r="RQ4">
        <v>20.478688773840432</v>
      </c>
      <c r="RR4">
        <v>20.097550585664155</v>
      </c>
      <c r="RS4">
        <v>20.097550585664155</v>
      </c>
      <c r="RT4">
        <v>21.133424112621626</v>
      </c>
      <c r="RU4">
        <v>20.360234224388144</v>
      </c>
      <c r="RV4">
        <v>20.478688773840432</v>
      </c>
      <c r="RW4">
        <v>21.133424112621626</v>
      </c>
      <c r="RX4">
        <v>20.478688773840432</v>
      </c>
      <c r="RY4">
        <v>20.027089777859604</v>
      </c>
      <c r="RZ4">
        <v>20.027089777859604</v>
      </c>
      <c r="SA4">
        <v>20.360234224388144</v>
      </c>
      <c r="SB4">
        <v>20.478688773840432</v>
      </c>
      <c r="SC4">
        <v>20.163448315399307</v>
      </c>
      <c r="SD4">
        <v>19.18195119767131</v>
      </c>
      <c r="SE4">
        <v>20.184546440673881</v>
      </c>
      <c r="SF4">
        <v>19.18195119767131</v>
      </c>
      <c r="SG4">
        <v>20.123189455653517</v>
      </c>
      <c r="SH4">
        <v>21.133424112621626</v>
      </c>
      <c r="SI4">
        <v>20.097550585664155</v>
      </c>
      <c r="SJ4">
        <v>20.027089777859604</v>
      </c>
      <c r="SK4">
        <v>20.184546440673881</v>
      </c>
      <c r="SL4">
        <v>20.837197681154464</v>
      </c>
      <c r="SM4">
        <v>20.027089777859604</v>
      </c>
      <c r="SN4">
        <v>19.985088661080542</v>
      </c>
      <c r="SO4">
        <v>20.184546440673881</v>
      </c>
      <c r="SP4">
        <v>19.18195119767131</v>
      </c>
      <c r="SQ4">
        <v>20.163448315399307</v>
      </c>
      <c r="SR4">
        <v>19.18195119767131</v>
      </c>
      <c r="SS4">
        <v>20.837197681154464</v>
      </c>
      <c r="ST4">
        <v>20.027089777859604</v>
      </c>
      <c r="SU4">
        <v>20.027089777859604</v>
      </c>
      <c r="SV4">
        <v>19.985088661080542</v>
      </c>
      <c r="SW4">
        <v>20.184546440673881</v>
      </c>
      <c r="SX4">
        <v>19.929145492307978</v>
      </c>
      <c r="SY4">
        <v>20.163448315399307</v>
      </c>
      <c r="SZ4">
        <v>19.929145492307978</v>
      </c>
      <c r="TA4">
        <v>20.027089777859604</v>
      </c>
      <c r="TB4">
        <v>20.837197681154464</v>
      </c>
      <c r="TC4">
        <v>21.133424112621626</v>
      </c>
      <c r="TD4">
        <v>20.478688773840432</v>
      </c>
      <c r="TE4">
        <v>21.133424112621626</v>
      </c>
      <c r="TF4">
        <v>20.123189455653517</v>
      </c>
      <c r="TG4">
        <v>20.027089777859604</v>
      </c>
      <c r="TH4">
        <v>20.097550585664155</v>
      </c>
      <c r="TI4">
        <v>20.123189455653517</v>
      </c>
      <c r="TJ4">
        <v>19.18195119767131</v>
      </c>
      <c r="TK4">
        <v>20.184546440673881</v>
      </c>
      <c r="TL4">
        <v>19.985088661080542</v>
      </c>
      <c r="TM4">
        <v>20.360234224388144</v>
      </c>
      <c r="TN4">
        <v>19.719292269758025</v>
      </c>
      <c r="TO4">
        <v>20.837197681154464</v>
      </c>
      <c r="TP4">
        <v>20.097550585664155</v>
      </c>
      <c r="TQ4">
        <v>20.360234224388144</v>
      </c>
      <c r="TR4">
        <v>20.184546440673881</v>
      </c>
      <c r="TS4">
        <v>20.027089777859604</v>
      </c>
      <c r="TT4">
        <v>20.163448315399307</v>
      </c>
      <c r="TU4">
        <v>19.985088661080542</v>
      </c>
      <c r="TV4">
        <v>20.478688773840432</v>
      </c>
      <c r="TW4">
        <v>20.360234224388144</v>
      </c>
      <c r="TX4">
        <v>20.097550585664155</v>
      </c>
      <c r="TY4">
        <v>20.478688773840432</v>
      </c>
      <c r="TZ4">
        <v>19.719292269758025</v>
      </c>
      <c r="UA4">
        <v>20.478688773840432</v>
      </c>
      <c r="UB4">
        <v>20.123189455653517</v>
      </c>
      <c r="UC4">
        <v>20.027089777859604</v>
      </c>
      <c r="UD4">
        <v>19.18195119767131</v>
      </c>
      <c r="UE4">
        <v>20.360234224388144</v>
      </c>
      <c r="UF4">
        <v>19.18195119767131</v>
      </c>
      <c r="UG4">
        <v>19.18195119767131</v>
      </c>
      <c r="UH4">
        <v>20.360234224388144</v>
      </c>
      <c r="UI4">
        <v>20.184546440673881</v>
      </c>
      <c r="UJ4">
        <v>20.184546440673881</v>
      </c>
      <c r="UK4">
        <v>21.133424112621626</v>
      </c>
      <c r="UL4">
        <v>20.027089777859604</v>
      </c>
      <c r="UM4">
        <v>20.837197681154464</v>
      </c>
      <c r="UN4">
        <v>20.163448315399307</v>
      </c>
      <c r="UO4">
        <v>19.719292269758025</v>
      </c>
      <c r="UP4">
        <v>19.929145492307978</v>
      </c>
      <c r="UQ4">
        <v>20.027089777859604</v>
      </c>
      <c r="UR4">
        <v>19.929145492307978</v>
      </c>
      <c r="US4">
        <v>20.360234224388144</v>
      </c>
      <c r="UT4">
        <v>20.184546440673881</v>
      </c>
      <c r="UU4">
        <v>20.097550585664155</v>
      </c>
      <c r="UV4">
        <v>21.133424112621626</v>
      </c>
      <c r="UW4">
        <v>19.719292269758025</v>
      </c>
      <c r="UX4">
        <v>19.18195119767131</v>
      </c>
      <c r="UY4">
        <v>20.123189455653517</v>
      </c>
      <c r="UZ4">
        <v>19.719292269758025</v>
      </c>
      <c r="VA4">
        <v>20.123189455653517</v>
      </c>
      <c r="VB4">
        <v>20.123189455653517</v>
      </c>
      <c r="VC4">
        <v>21.133424112621626</v>
      </c>
      <c r="VD4">
        <v>20.123189455653517</v>
      </c>
      <c r="VE4">
        <v>20.123189455653517</v>
      </c>
      <c r="VF4">
        <v>20.163448315399307</v>
      </c>
      <c r="VG4">
        <v>19.719292269758025</v>
      </c>
      <c r="VH4">
        <v>19.18195119767131</v>
      </c>
      <c r="VI4">
        <v>20.837197681154464</v>
      </c>
      <c r="VJ4">
        <v>20.097550585664155</v>
      </c>
      <c r="VK4">
        <v>20.163448315399307</v>
      </c>
      <c r="VL4">
        <v>20.837197681154464</v>
      </c>
      <c r="VM4">
        <v>20.027089777859604</v>
      </c>
      <c r="VN4">
        <v>20.123189455653517</v>
      </c>
      <c r="VO4">
        <v>19.18195119767131</v>
      </c>
      <c r="VP4">
        <v>20.184546440673881</v>
      </c>
      <c r="VQ4">
        <v>19.985088661080542</v>
      </c>
      <c r="VR4">
        <v>19.719292269758025</v>
      </c>
      <c r="VS4">
        <v>21.133424112621626</v>
      </c>
      <c r="VT4">
        <v>20.837197681154464</v>
      </c>
      <c r="VU4">
        <v>20.027089777859604</v>
      </c>
      <c r="VV4">
        <v>20.360234224388144</v>
      </c>
      <c r="VW4">
        <v>20.184546440673881</v>
      </c>
      <c r="VX4">
        <v>20.123189455653517</v>
      </c>
      <c r="VY4">
        <v>20.027089777859604</v>
      </c>
      <c r="VZ4">
        <v>19.719292269758025</v>
      </c>
      <c r="WA4">
        <v>21.133424112621626</v>
      </c>
      <c r="WB4">
        <v>19.929145492307978</v>
      </c>
      <c r="WC4">
        <v>20.478688773840432</v>
      </c>
      <c r="WD4">
        <v>20.360234224388144</v>
      </c>
      <c r="WE4">
        <v>21.133424112621626</v>
      </c>
      <c r="WF4">
        <v>19.18195119767131</v>
      </c>
      <c r="WG4">
        <v>20.184546440673881</v>
      </c>
      <c r="WH4">
        <v>20.837197681154464</v>
      </c>
      <c r="WI4">
        <v>19.929145492307978</v>
      </c>
      <c r="WJ4">
        <v>20.478688773840432</v>
      </c>
      <c r="WK4">
        <v>19.719292269758025</v>
      </c>
      <c r="WL4">
        <v>20.097550585664155</v>
      </c>
      <c r="WM4">
        <v>19.985088661080542</v>
      </c>
      <c r="WN4">
        <v>20.097550585664155</v>
      </c>
      <c r="WO4">
        <v>20.478688773840432</v>
      </c>
      <c r="WP4">
        <v>19.719292269758025</v>
      </c>
      <c r="WQ4">
        <v>19.985088661080542</v>
      </c>
      <c r="WR4">
        <v>20.027089777859604</v>
      </c>
      <c r="WS4">
        <v>19.18195119767131</v>
      </c>
      <c r="WT4">
        <v>20.360234224388144</v>
      </c>
      <c r="WU4">
        <v>21.133424112621626</v>
      </c>
      <c r="WV4">
        <v>19.18195119767131</v>
      </c>
      <c r="WW4">
        <v>20.163448315399307</v>
      </c>
      <c r="WX4">
        <v>20.478688773840432</v>
      </c>
      <c r="WY4">
        <v>19.929145492307978</v>
      </c>
      <c r="WZ4">
        <v>19.929145492307978</v>
      </c>
      <c r="XA4">
        <v>20.123189455653517</v>
      </c>
      <c r="XB4">
        <v>19.18195119767131</v>
      </c>
      <c r="XC4">
        <v>19.985088661080542</v>
      </c>
      <c r="XD4">
        <v>19.18195119767131</v>
      </c>
      <c r="XE4">
        <v>20.478688773840432</v>
      </c>
      <c r="XF4">
        <v>20.478688773840432</v>
      </c>
      <c r="XG4">
        <v>20.360234224388144</v>
      </c>
      <c r="XH4">
        <v>19.985088661080542</v>
      </c>
      <c r="XI4">
        <v>20.163448315399307</v>
      </c>
      <c r="XJ4">
        <v>20.478688773840432</v>
      </c>
      <c r="XK4">
        <v>19.18195119767131</v>
      </c>
      <c r="XL4">
        <v>21.133424112621626</v>
      </c>
      <c r="XM4">
        <v>20.478688773840432</v>
      </c>
      <c r="XN4">
        <v>20.478688773840432</v>
      </c>
      <c r="XO4">
        <v>19.985088661080542</v>
      </c>
      <c r="XP4">
        <v>20.097550585664155</v>
      </c>
      <c r="XQ4">
        <v>20.360234224388144</v>
      </c>
      <c r="XR4">
        <v>20.097550585664155</v>
      </c>
      <c r="XS4">
        <v>20.837197681154464</v>
      </c>
      <c r="XT4">
        <v>20.163448315399307</v>
      </c>
      <c r="XU4">
        <v>20.027089777859604</v>
      </c>
      <c r="XV4">
        <v>19.18195119767131</v>
      </c>
      <c r="XW4">
        <v>21.133424112621626</v>
      </c>
      <c r="XX4">
        <v>20.123189455653517</v>
      </c>
      <c r="XY4">
        <v>20.478688773840432</v>
      </c>
      <c r="XZ4">
        <v>19.719292269758025</v>
      </c>
      <c r="YA4">
        <v>19.985088661080542</v>
      </c>
      <c r="YB4">
        <v>20.837197681154464</v>
      </c>
      <c r="YC4">
        <v>20.360234224388144</v>
      </c>
      <c r="YD4">
        <v>20.478688773840432</v>
      </c>
      <c r="YE4">
        <v>20.163448315399307</v>
      </c>
      <c r="YF4">
        <v>19.985088661080542</v>
      </c>
      <c r="YG4">
        <v>20.837197681154464</v>
      </c>
      <c r="YH4">
        <v>20.360234224388144</v>
      </c>
      <c r="YI4">
        <v>20.123189455653517</v>
      </c>
      <c r="YJ4">
        <v>20.097550585664155</v>
      </c>
      <c r="YK4">
        <v>20.163448315399307</v>
      </c>
      <c r="YL4">
        <v>20.097550585664155</v>
      </c>
      <c r="YM4">
        <v>19.929145492307978</v>
      </c>
      <c r="YN4">
        <v>21.133424112621626</v>
      </c>
      <c r="YO4">
        <v>19.719292269758025</v>
      </c>
      <c r="YP4">
        <v>20.360234224388144</v>
      </c>
      <c r="YQ4">
        <v>20.360234224388144</v>
      </c>
      <c r="YR4">
        <v>19.985088661080542</v>
      </c>
      <c r="YS4">
        <v>20.837197681154464</v>
      </c>
      <c r="YT4">
        <v>19.719292269758025</v>
      </c>
      <c r="YU4">
        <v>20.163448315399307</v>
      </c>
      <c r="YV4">
        <v>20.360234224388144</v>
      </c>
      <c r="YW4">
        <v>19.985088661080542</v>
      </c>
      <c r="YX4">
        <v>19.719292269758025</v>
      </c>
      <c r="YY4">
        <v>20.097550585664155</v>
      </c>
      <c r="YZ4">
        <v>20.184546440673881</v>
      </c>
      <c r="ZA4">
        <v>20.123189455653517</v>
      </c>
      <c r="ZB4">
        <v>20.097550585664155</v>
      </c>
      <c r="ZC4">
        <v>19.18195119767131</v>
      </c>
      <c r="ZD4">
        <v>19.18195119767131</v>
      </c>
      <c r="ZE4">
        <v>20.027089777859604</v>
      </c>
      <c r="ZF4">
        <v>20.123189455653517</v>
      </c>
      <c r="ZG4">
        <v>21.133424112621626</v>
      </c>
      <c r="ZH4">
        <v>21.133424112621626</v>
      </c>
      <c r="ZI4">
        <v>20.123189455653517</v>
      </c>
      <c r="ZJ4">
        <v>19.719292269758025</v>
      </c>
      <c r="ZK4">
        <v>19.985088661080542</v>
      </c>
      <c r="ZL4">
        <v>19.719292269758025</v>
      </c>
      <c r="ZM4">
        <v>19.18195119767131</v>
      </c>
      <c r="ZN4">
        <v>20.478688773840432</v>
      </c>
      <c r="ZO4">
        <v>20.478688773840432</v>
      </c>
      <c r="ZP4">
        <v>20.478688773840432</v>
      </c>
      <c r="ZQ4">
        <v>21.133424112621626</v>
      </c>
      <c r="ZR4">
        <v>20.163448315399307</v>
      </c>
      <c r="ZS4">
        <v>19.18195119767131</v>
      </c>
      <c r="ZT4">
        <v>20.027089777859604</v>
      </c>
      <c r="ZU4">
        <v>20.837197681154464</v>
      </c>
      <c r="ZV4">
        <v>19.18195119767131</v>
      </c>
      <c r="ZW4">
        <v>20.360234224388144</v>
      </c>
      <c r="ZX4">
        <v>20.027089777859604</v>
      </c>
      <c r="ZY4">
        <v>19.18195119767131</v>
      </c>
      <c r="ZZ4">
        <v>21.133424112621626</v>
      </c>
      <c r="AAA4">
        <v>20.163448315399307</v>
      </c>
      <c r="AAB4">
        <v>20.163448315399307</v>
      </c>
      <c r="AAC4">
        <v>20.360234224388144</v>
      </c>
      <c r="AAD4">
        <v>20.163448315399307</v>
      </c>
      <c r="AAE4">
        <v>19.929145492307978</v>
      </c>
      <c r="AAF4">
        <v>20.027089777859604</v>
      </c>
      <c r="AAG4">
        <v>21.133424112621626</v>
      </c>
      <c r="AAH4">
        <v>20.478688773840432</v>
      </c>
      <c r="AAI4">
        <v>20.478688773840432</v>
      </c>
      <c r="AAJ4">
        <v>20.478688773840432</v>
      </c>
      <c r="AAK4">
        <v>21.133424112621626</v>
      </c>
      <c r="AAL4">
        <v>20.184546440673881</v>
      </c>
      <c r="AAM4">
        <v>20.027089777859604</v>
      </c>
      <c r="AAN4">
        <v>20.184546440673881</v>
      </c>
      <c r="AAO4">
        <v>19.18195119767131</v>
      </c>
      <c r="AAP4">
        <v>20.097550585664155</v>
      </c>
      <c r="AAQ4">
        <v>19.929145492307978</v>
      </c>
      <c r="AAR4">
        <v>20.837197681154464</v>
      </c>
      <c r="AAS4">
        <v>20.123189455653517</v>
      </c>
      <c r="AAT4">
        <v>20.837197681154464</v>
      </c>
      <c r="AAU4">
        <v>20.360234224388144</v>
      </c>
      <c r="AAV4">
        <v>20.097550585664155</v>
      </c>
      <c r="AAW4">
        <v>19.18195119767131</v>
      </c>
      <c r="AAX4">
        <v>20.360234224388144</v>
      </c>
      <c r="AAY4">
        <v>20.097550585664155</v>
      </c>
      <c r="AAZ4">
        <v>19.929145492307978</v>
      </c>
      <c r="ABA4">
        <v>19.929145492307978</v>
      </c>
      <c r="ABB4">
        <v>20.478688773840432</v>
      </c>
      <c r="ABC4">
        <v>19.985088661080542</v>
      </c>
      <c r="ABD4">
        <v>20.163448315399307</v>
      </c>
      <c r="ABE4">
        <v>19.719292269758025</v>
      </c>
      <c r="ABF4">
        <v>21.133424112621626</v>
      </c>
      <c r="ABG4">
        <v>20.027089777859604</v>
      </c>
      <c r="ABH4">
        <v>20.097550585664155</v>
      </c>
      <c r="ABI4">
        <v>19.929145492307978</v>
      </c>
      <c r="ABJ4">
        <v>19.18195119767131</v>
      </c>
      <c r="ABK4">
        <v>19.18195119767131</v>
      </c>
      <c r="ABL4">
        <v>19.18195119767131</v>
      </c>
      <c r="ABM4">
        <v>20.027089777859604</v>
      </c>
      <c r="ABN4">
        <v>20.184546440673881</v>
      </c>
      <c r="ABO4">
        <v>20.478688773840432</v>
      </c>
      <c r="ABP4">
        <v>20.360234224388144</v>
      </c>
      <c r="ABQ4">
        <v>19.18195119767131</v>
      </c>
      <c r="ABR4">
        <v>19.719292269758025</v>
      </c>
      <c r="ABS4">
        <v>20.163448315399307</v>
      </c>
      <c r="ABT4">
        <v>19.719292269758025</v>
      </c>
      <c r="ABU4">
        <v>20.123189455653517</v>
      </c>
      <c r="ABV4">
        <v>20.184546440673881</v>
      </c>
      <c r="ABW4">
        <v>19.929145492307978</v>
      </c>
      <c r="ABX4">
        <v>20.478688773840432</v>
      </c>
      <c r="ABY4">
        <v>19.719292269758025</v>
      </c>
      <c r="ABZ4">
        <v>20.478688773840432</v>
      </c>
      <c r="ACA4">
        <v>20.184546440673881</v>
      </c>
      <c r="ACB4">
        <v>20.184546440673881</v>
      </c>
      <c r="ACC4">
        <v>20.027089777859604</v>
      </c>
      <c r="ACD4">
        <v>20.184546440673881</v>
      </c>
      <c r="ACE4">
        <v>20.837197681154464</v>
      </c>
      <c r="ACF4">
        <v>21.133424112621626</v>
      </c>
      <c r="ACG4">
        <v>19.929145492307978</v>
      </c>
      <c r="ACH4">
        <v>21.133424112621626</v>
      </c>
      <c r="ACI4">
        <v>19.929145492307978</v>
      </c>
      <c r="ACJ4">
        <v>20.837197681154464</v>
      </c>
      <c r="ACK4">
        <v>20.184546440673881</v>
      </c>
      <c r="ACL4">
        <v>19.719292269758025</v>
      </c>
      <c r="ACM4">
        <v>20.163448315399307</v>
      </c>
      <c r="ACN4">
        <v>21.133424112621626</v>
      </c>
      <c r="ACO4">
        <v>20.163448315399307</v>
      </c>
      <c r="ACP4">
        <v>20.360234224388144</v>
      </c>
      <c r="ACQ4">
        <v>19.929145492307978</v>
      </c>
      <c r="ACR4">
        <v>19.18195119767131</v>
      </c>
      <c r="ACS4">
        <v>20.123189455653517</v>
      </c>
      <c r="ACT4">
        <v>20.360234224388144</v>
      </c>
      <c r="ACU4">
        <v>20.097550585664155</v>
      </c>
      <c r="ACV4">
        <v>20.027089777859604</v>
      </c>
      <c r="ACW4">
        <v>19.929145492307978</v>
      </c>
      <c r="ACX4">
        <v>19.18195119767131</v>
      </c>
      <c r="ACY4">
        <v>20.184546440673881</v>
      </c>
      <c r="ACZ4">
        <v>19.929145492307978</v>
      </c>
      <c r="ADA4">
        <v>19.985088661080542</v>
      </c>
      <c r="ADB4">
        <v>19.719292269758025</v>
      </c>
      <c r="ADC4">
        <v>20.027089777859604</v>
      </c>
      <c r="ADD4">
        <v>20.123189455653517</v>
      </c>
      <c r="ADE4">
        <v>21.133424112621626</v>
      </c>
      <c r="ADF4">
        <v>20.478688773840432</v>
      </c>
      <c r="ADG4">
        <v>20.163448315399307</v>
      </c>
      <c r="ADH4">
        <v>20.837197681154464</v>
      </c>
      <c r="ADI4">
        <v>21.133424112621626</v>
      </c>
      <c r="ADJ4">
        <v>19.719292269758025</v>
      </c>
      <c r="ADK4">
        <v>20.360234224388144</v>
      </c>
      <c r="ADL4">
        <v>20.837197681154464</v>
      </c>
      <c r="ADM4">
        <v>20.163448315399307</v>
      </c>
      <c r="ADN4">
        <v>20.478688773840432</v>
      </c>
      <c r="ADO4">
        <v>19.719292269758025</v>
      </c>
      <c r="ADP4">
        <v>19.929145492307978</v>
      </c>
      <c r="ADQ4">
        <v>20.360234224388144</v>
      </c>
      <c r="ADR4">
        <v>20.478688773840432</v>
      </c>
      <c r="ADS4">
        <v>20.360234224388144</v>
      </c>
      <c r="ADT4">
        <v>20.163448315399307</v>
      </c>
      <c r="ADU4">
        <v>20.097550585664155</v>
      </c>
      <c r="ADV4">
        <v>20.184546440673881</v>
      </c>
      <c r="ADW4">
        <v>20.163448315399307</v>
      </c>
      <c r="ADX4">
        <v>20.027089777859604</v>
      </c>
      <c r="ADY4">
        <v>20.184546440673881</v>
      </c>
      <c r="ADZ4">
        <v>21.133424112621626</v>
      </c>
      <c r="AEA4">
        <v>19.18195119767131</v>
      </c>
      <c r="AEB4">
        <v>20.097550585664155</v>
      </c>
      <c r="AEC4">
        <v>20.478688773840432</v>
      </c>
      <c r="AED4">
        <v>19.985088661080542</v>
      </c>
      <c r="AEE4">
        <v>20.163448315399307</v>
      </c>
      <c r="AEF4">
        <v>19.985088661080542</v>
      </c>
      <c r="AEG4">
        <v>19.18195119767131</v>
      </c>
      <c r="AEH4">
        <v>20.184546440673881</v>
      </c>
      <c r="AEI4">
        <v>20.097550585664155</v>
      </c>
      <c r="AEJ4">
        <v>20.360234224388144</v>
      </c>
      <c r="AEK4">
        <v>20.027089777859604</v>
      </c>
      <c r="AEL4">
        <v>20.123189455653517</v>
      </c>
      <c r="AEM4">
        <v>20.027089777859604</v>
      </c>
      <c r="AEN4">
        <v>20.837197681154464</v>
      </c>
      <c r="AEO4">
        <v>20.360234224388144</v>
      </c>
      <c r="AEP4">
        <v>19.18195119767131</v>
      </c>
      <c r="AEQ4">
        <v>19.719292269758025</v>
      </c>
      <c r="AER4">
        <v>19.18195119767131</v>
      </c>
      <c r="AES4">
        <v>21.133424112621626</v>
      </c>
      <c r="AET4">
        <v>19.719292269758025</v>
      </c>
      <c r="AEU4">
        <v>20.097550585664155</v>
      </c>
      <c r="AEV4">
        <v>20.837197681154464</v>
      </c>
      <c r="AEW4">
        <v>20.837197681154464</v>
      </c>
      <c r="AEX4">
        <v>19.929145492307978</v>
      </c>
      <c r="AEY4">
        <v>20.184546440673881</v>
      </c>
      <c r="AEZ4">
        <v>19.929145492307978</v>
      </c>
      <c r="AFA4">
        <v>20.123189455653517</v>
      </c>
      <c r="AFB4">
        <v>21.133424112621626</v>
      </c>
      <c r="AFC4">
        <v>20.478688773840432</v>
      </c>
      <c r="AFD4">
        <v>20.184546440673881</v>
      </c>
      <c r="AFE4">
        <v>20.837197681154464</v>
      </c>
      <c r="AFF4">
        <v>19.18195119767131</v>
      </c>
      <c r="AFG4">
        <v>21.133424112621626</v>
      </c>
      <c r="AFH4">
        <v>20.027089777859604</v>
      </c>
      <c r="AFI4">
        <v>20.360234224388144</v>
      </c>
      <c r="AFJ4">
        <v>19.18195119767131</v>
      </c>
      <c r="AFK4">
        <v>21.133424112621626</v>
      </c>
      <c r="AFL4">
        <v>20.184546440673881</v>
      </c>
      <c r="AFM4">
        <v>20.478688773840432</v>
      </c>
      <c r="AFN4">
        <v>19.929145492307978</v>
      </c>
      <c r="AFO4">
        <v>19.929145492307978</v>
      </c>
      <c r="AFP4">
        <v>21.133424112621626</v>
      </c>
      <c r="AFQ4">
        <v>20.837197681154464</v>
      </c>
      <c r="AFR4">
        <v>19.18195119767131</v>
      </c>
      <c r="AFS4">
        <v>20.837197681154464</v>
      </c>
      <c r="AFT4">
        <v>20.027089777859604</v>
      </c>
      <c r="AFU4">
        <v>19.985088661080542</v>
      </c>
      <c r="AFV4">
        <v>20.027089777859604</v>
      </c>
      <c r="AFW4">
        <v>19.929145492307978</v>
      </c>
      <c r="AFX4">
        <v>21.133424112621626</v>
      </c>
      <c r="AFY4">
        <v>20.163448315399307</v>
      </c>
      <c r="AFZ4">
        <v>20.027089777859604</v>
      </c>
      <c r="AGA4">
        <v>19.929145492307978</v>
      </c>
      <c r="AGB4">
        <v>20.163448315399307</v>
      </c>
      <c r="AGC4">
        <v>19.18195119767131</v>
      </c>
      <c r="AGD4">
        <v>20.478688773840432</v>
      </c>
      <c r="AGE4">
        <v>19.929145492307978</v>
      </c>
      <c r="AGF4">
        <v>20.027089777859604</v>
      </c>
      <c r="AGG4">
        <v>20.163448315399307</v>
      </c>
      <c r="AGH4">
        <v>20.027089777859604</v>
      </c>
      <c r="AGI4">
        <v>19.719292269758025</v>
      </c>
      <c r="AGJ4">
        <v>20.027089777859604</v>
      </c>
      <c r="AGK4">
        <v>19.719292269758025</v>
      </c>
      <c r="AGL4">
        <v>20.837197681154464</v>
      </c>
      <c r="AGM4">
        <v>20.837197681154464</v>
      </c>
      <c r="AGN4">
        <v>19.985088661080542</v>
      </c>
      <c r="AGO4">
        <v>20.837197681154464</v>
      </c>
      <c r="AGP4">
        <v>20.097550585664155</v>
      </c>
      <c r="AGQ4">
        <v>20.478688773840432</v>
      </c>
      <c r="AGR4">
        <v>20.360234224388144</v>
      </c>
      <c r="AGS4">
        <v>19.985088661080542</v>
      </c>
      <c r="AGT4">
        <v>19.719292269758025</v>
      </c>
      <c r="AGU4">
        <v>19.929145492307978</v>
      </c>
      <c r="AGV4">
        <v>20.123189455653517</v>
      </c>
      <c r="AGW4">
        <v>20.837197681154464</v>
      </c>
      <c r="AGX4">
        <v>20.478688773840432</v>
      </c>
      <c r="AGY4">
        <v>20.123189455653517</v>
      </c>
      <c r="AGZ4">
        <v>19.719292269758025</v>
      </c>
      <c r="AHA4">
        <v>20.097550585664155</v>
      </c>
      <c r="AHB4">
        <v>19.985088661080542</v>
      </c>
      <c r="AHC4">
        <v>19.18195119767131</v>
      </c>
      <c r="AHD4">
        <v>19.929145492307978</v>
      </c>
      <c r="AHE4">
        <v>20.123189455653517</v>
      </c>
      <c r="AHF4">
        <v>19.719292269758025</v>
      </c>
      <c r="AHG4">
        <v>20.184546440673881</v>
      </c>
      <c r="AHH4">
        <v>20.837197681154464</v>
      </c>
      <c r="AHI4">
        <v>20.478688773840432</v>
      </c>
      <c r="AHJ4">
        <v>20.837197681154464</v>
      </c>
      <c r="AHK4">
        <v>20.163448315399307</v>
      </c>
      <c r="AHL4">
        <v>21.133424112621626</v>
      </c>
      <c r="AHM4">
        <v>20.184546440673881</v>
      </c>
      <c r="AHN4">
        <v>20.184546440673881</v>
      </c>
      <c r="AHO4">
        <v>19.929145492307978</v>
      </c>
      <c r="AHP4">
        <v>19.719292269758025</v>
      </c>
      <c r="AHQ4">
        <v>20.360234224388144</v>
      </c>
      <c r="AHR4">
        <v>20.478688773840432</v>
      </c>
      <c r="AHS4">
        <v>21.133424112621626</v>
      </c>
      <c r="AHT4">
        <v>19.719292269758025</v>
      </c>
      <c r="AHU4">
        <v>20.097550585664155</v>
      </c>
      <c r="AHV4">
        <v>19.929145492307978</v>
      </c>
      <c r="AHW4">
        <v>20.097550585664155</v>
      </c>
      <c r="AHX4">
        <v>20.163448315399307</v>
      </c>
      <c r="AHY4">
        <v>21.133424112621626</v>
      </c>
      <c r="AHZ4">
        <v>19.929145492307978</v>
      </c>
      <c r="AIA4">
        <v>19.929145492307978</v>
      </c>
      <c r="AIB4">
        <v>20.123189455653517</v>
      </c>
      <c r="AIC4">
        <v>21.133424112621626</v>
      </c>
      <c r="AID4">
        <v>19.929145492307978</v>
      </c>
      <c r="AIE4">
        <v>20.184546440673881</v>
      </c>
      <c r="AIF4">
        <v>19.719292269758025</v>
      </c>
      <c r="AIG4">
        <v>21.133424112621626</v>
      </c>
      <c r="AIH4">
        <v>20.184546440673881</v>
      </c>
      <c r="AII4">
        <v>20.097550585664155</v>
      </c>
      <c r="AIJ4">
        <v>19.985088661080542</v>
      </c>
      <c r="AIK4">
        <v>20.184546440673881</v>
      </c>
      <c r="AIL4">
        <v>20.837197681154464</v>
      </c>
      <c r="AIM4">
        <v>20.027089777859604</v>
      </c>
      <c r="AIN4">
        <v>20.837197681154464</v>
      </c>
      <c r="AIO4">
        <v>20.163448315399307</v>
      </c>
      <c r="AIP4">
        <v>20.163448315399307</v>
      </c>
      <c r="AIQ4">
        <v>19.985088661080542</v>
      </c>
      <c r="AIR4">
        <v>19.985088661080542</v>
      </c>
      <c r="AIS4">
        <v>20.163448315399307</v>
      </c>
      <c r="AIT4">
        <v>20.184546440673881</v>
      </c>
      <c r="AIU4">
        <v>20.837197681154464</v>
      </c>
      <c r="AIV4">
        <v>19.985088661080542</v>
      </c>
      <c r="AIW4">
        <v>20.360234224388144</v>
      </c>
      <c r="AIX4">
        <v>19.719292269758025</v>
      </c>
      <c r="AIY4">
        <v>20.478688773840432</v>
      </c>
      <c r="AIZ4">
        <v>20.123189455653517</v>
      </c>
      <c r="AJA4">
        <v>20.360234224388144</v>
      </c>
      <c r="AJB4">
        <v>20.837197681154464</v>
      </c>
      <c r="AJC4">
        <v>20.184546440673881</v>
      </c>
      <c r="AJD4">
        <v>20.184546440673881</v>
      </c>
      <c r="AJE4">
        <v>20.360234224388144</v>
      </c>
      <c r="AJF4">
        <v>19.18195119767131</v>
      </c>
      <c r="AJG4">
        <v>20.097550585664155</v>
      </c>
      <c r="AJH4">
        <v>20.163448315399307</v>
      </c>
      <c r="AJI4">
        <v>20.478688773840432</v>
      </c>
      <c r="AJJ4">
        <v>21.133424112621626</v>
      </c>
      <c r="AJK4">
        <v>20.123189455653517</v>
      </c>
      <c r="AJL4">
        <v>20.163448315399307</v>
      </c>
      <c r="AJM4">
        <v>20.097550585664155</v>
      </c>
      <c r="AJN4">
        <v>20.478688773840432</v>
      </c>
      <c r="AJO4">
        <v>20.027089777859604</v>
      </c>
      <c r="AJP4">
        <v>19.18195119767131</v>
      </c>
      <c r="AJQ4">
        <v>20.184546440673881</v>
      </c>
      <c r="AJR4">
        <v>20.163448315399307</v>
      </c>
      <c r="AJS4">
        <v>20.163448315399307</v>
      </c>
      <c r="AJT4">
        <v>19.929145492307978</v>
      </c>
      <c r="AJU4">
        <v>20.360234224388144</v>
      </c>
      <c r="AJV4">
        <v>20.163448315399307</v>
      </c>
      <c r="AJW4">
        <v>19.18195119767131</v>
      </c>
      <c r="AJX4">
        <v>19.929145492307978</v>
      </c>
      <c r="AJY4">
        <v>19.18195119767131</v>
      </c>
      <c r="AJZ4">
        <v>20.163448315399307</v>
      </c>
      <c r="AKA4">
        <v>20.184546440673881</v>
      </c>
      <c r="AKB4">
        <v>19.18195119767131</v>
      </c>
      <c r="AKC4">
        <v>19.18195119767131</v>
      </c>
      <c r="AKD4">
        <v>20.097550585664155</v>
      </c>
      <c r="AKE4">
        <v>20.837197681154464</v>
      </c>
      <c r="AKF4">
        <v>20.163448315399307</v>
      </c>
      <c r="AKG4">
        <v>20.478688773840432</v>
      </c>
      <c r="AKH4">
        <v>20.478688773840432</v>
      </c>
      <c r="AKI4">
        <v>20.027089777859604</v>
      </c>
      <c r="AKJ4">
        <v>19.929145492307978</v>
      </c>
      <c r="AKK4">
        <v>19.985088661080542</v>
      </c>
      <c r="AKL4">
        <v>19.985088661080542</v>
      </c>
      <c r="AKM4">
        <v>20.097550585664155</v>
      </c>
      <c r="AKN4">
        <v>20.123189455653517</v>
      </c>
      <c r="AKO4">
        <v>19.18195119767131</v>
      </c>
      <c r="AKP4">
        <v>19.18195119767131</v>
      </c>
      <c r="AKQ4">
        <v>19.719292269758025</v>
      </c>
      <c r="AKR4">
        <v>20.360234224388144</v>
      </c>
      <c r="AKS4">
        <v>20.360234224388144</v>
      </c>
      <c r="AKT4">
        <v>20.123189455653517</v>
      </c>
      <c r="AKU4">
        <v>20.478688773840432</v>
      </c>
      <c r="AKV4">
        <v>20.184546440673881</v>
      </c>
      <c r="AKW4">
        <v>20.184546440673881</v>
      </c>
      <c r="AKX4">
        <v>20.360234224388144</v>
      </c>
      <c r="AKY4">
        <v>20.478688773840432</v>
      </c>
      <c r="AKZ4">
        <v>20.184546440673881</v>
      </c>
      <c r="ALA4">
        <v>20.123189455653517</v>
      </c>
      <c r="ALB4">
        <v>20.123189455653517</v>
      </c>
      <c r="ALC4">
        <v>19.929145492307978</v>
      </c>
      <c r="ALD4">
        <v>21.133424112621626</v>
      </c>
      <c r="ALE4">
        <v>19.719292269758025</v>
      </c>
      <c r="ALF4">
        <v>20.360234224388144</v>
      </c>
      <c r="ALG4">
        <v>20.097550585664155</v>
      </c>
      <c r="ALH4">
        <v>20.123189455653517</v>
      </c>
      <c r="ALI4">
        <v>20.097550585664155</v>
      </c>
      <c r="ALJ4">
        <v>20.360234224388144</v>
      </c>
      <c r="ALK4">
        <v>19.985088661080542</v>
      </c>
      <c r="ALL4">
        <v>20.837197681154464</v>
      </c>
      <c r="ALM4">
        <v>20.478688773840432</v>
      </c>
    </row>
    <row r="5" spans="2:1001" x14ac:dyDescent="0.25">
      <c r="B5">
        <v>20.123189455653517</v>
      </c>
      <c r="C5">
        <v>20.360234224388144</v>
      </c>
      <c r="D5">
        <v>19.985088661080542</v>
      </c>
      <c r="E5">
        <v>20.123189455653517</v>
      </c>
      <c r="F5">
        <v>20.837197681154464</v>
      </c>
      <c r="G5">
        <v>20.027089777859604</v>
      </c>
      <c r="H5">
        <v>20.123189455653517</v>
      </c>
      <c r="I5">
        <v>19.985088661080542</v>
      </c>
      <c r="J5">
        <v>19.929145492307978</v>
      </c>
      <c r="K5">
        <v>20.163448315399307</v>
      </c>
      <c r="L5">
        <v>20.184546440673881</v>
      </c>
      <c r="M5">
        <v>20.360234224388144</v>
      </c>
      <c r="N5">
        <v>20.027089777859604</v>
      </c>
      <c r="O5">
        <v>20.123189455653517</v>
      </c>
      <c r="P5">
        <v>20.360234224388144</v>
      </c>
      <c r="Q5">
        <v>20.184546440673881</v>
      </c>
      <c r="R5">
        <v>19.985088661080542</v>
      </c>
      <c r="S5">
        <v>19.719292269758025</v>
      </c>
      <c r="T5">
        <v>19.985088661080542</v>
      </c>
      <c r="U5">
        <v>20.027089777859604</v>
      </c>
      <c r="V5">
        <v>21.133424112621626</v>
      </c>
      <c r="W5">
        <v>20.360234224388144</v>
      </c>
      <c r="X5">
        <v>20.184546440673881</v>
      </c>
      <c r="Y5">
        <v>19.929145492307978</v>
      </c>
      <c r="Z5">
        <v>20.184546440673881</v>
      </c>
      <c r="AA5">
        <v>20.027089777859604</v>
      </c>
      <c r="AB5">
        <v>20.097550585664155</v>
      </c>
      <c r="AC5">
        <v>20.123189455653517</v>
      </c>
      <c r="AD5">
        <v>19.929145492307978</v>
      </c>
      <c r="AE5">
        <v>20.837197681154464</v>
      </c>
      <c r="AF5">
        <v>19.929145492307978</v>
      </c>
      <c r="AG5">
        <v>20.097550585664155</v>
      </c>
      <c r="AH5">
        <v>20.123189455653517</v>
      </c>
      <c r="AI5">
        <v>20.837197681154464</v>
      </c>
      <c r="AJ5">
        <v>19.929145492307978</v>
      </c>
      <c r="AK5">
        <v>20.097550585664155</v>
      </c>
      <c r="AL5">
        <v>21.133424112621626</v>
      </c>
      <c r="AM5">
        <v>20.097550585664155</v>
      </c>
      <c r="AN5">
        <v>20.837197681154464</v>
      </c>
      <c r="AO5">
        <v>20.360234224388144</v>
      </c>
      <c r="AP5">
        <v>20.837197681154464</v>
      </c>
      <c r="AQ5">
        <v>20.163448315399307</v>
      </c>
      <c r="AR5">
        <v>20.360234224388144</v>
      </c>
      <c r="AS5">
        <v>20.027089777859604</v>
      </c>
      <c r="AT5">
        <v>20.837197681154464</v>
      </c>
      <c r="AU5">
        <v>19.929145492307978</v>
      </c>
      <c r="AV5">
        <v>19.18195119767131</v>
      </c>
      <c r="AW5">
        <v>20.123189455653517</v>
      </c>
      <c r="AX5">
        <v>19.18195119767131</v>
      </c>
      <c r="AY5">
        <v>20.478688773840432</v>
      </c>
      <c r="AZ5">
        <v>19.719292269758025</v>
      </c>
      <c r="BA5">
        <v>20.123189455653517</v>
      </c>
      <c r="BB5">
        <v>20.360234224388144</v>
      </c>
      <c r="BC5">
        <v>20.837197681154464</v>
      </c>
      <c r="BD5">
        <v>19.719292269758025</v>
      </c>
      <c r="BE5">
        <v>19.929145492307978</v>
      </c>
      <c r="BF5">
        <v>20.184546440673881</v>
      </c>
      <c r="BG5">
        <v>20.097550585664155</v>
      </c>
      <c r="BH5">
        <v>19.985088661080542</v>
      </c>
      <c r="BI5">
        <v>20.163448315399307</v>
      </c>
      <c r="BJ5">
        <v>21.133424112621626</v>
      </c>
      <c r="BK5">
        <v>20.123189455653517</v>
      </c>
      <c r="BL5">
        <v>20.837197681154464</v>
      </c>
      <c r="BM5">
        <v>20.163448315399307</v>
      </c>
      <c r="BN5">
        <v>20.163448315399307</v>
      </c>
      <c r="BO5">
        <v>20.837197681154464</v>
      </c>
      <c r="BP5">
        <v>20.163448315399307</v>
      </c>
      <c r="BQ5">
        <v>20.123189455653517</v>
      </c>
      <c r="BR5">
        <v>20.163448315399307</v>
      </c>
      <c r="BS5">
        <v>20.123189455653517</v>
      </c>
      <c r="BT5">
        <v>19.985088661080542</v>
      </c>
      <c r="BU5">
        <v>20.027089777859604</v>
      </c>
      <c r="BV5">
        <v>20.097550585664155</v>
      </c>
      <c r="BW5">
        <v>19.18195119767131</v>
      </c>
      <c r="BX5">
        <v>20.360234224388144</v>
      </c>
      <c r="BY5">
        <v>21.133424112621626</v>
      </c>
      <c r="BZ5">
        <v>20.097550585664155</v>
      </c>
      <c r="CA5">
        <v>21.133424112621626</v>
      </c>
      <c r="CB5">
        <v>20.478688773840432</v>
      </c>
      <c r="CC5">
        <v>20.163448315399307</v>
      </c>
      <c r="CD5">
        <v>20.123189455653517</v>
      </c>
      <c r="CE5">
        <v>20.163448315399307</v>
      </c>
      <c r="CF5">
        <v>19.929145492307978</v>
      </c>
      <c r="CG5">
        <v>21.133424112621626</v>
      </c>
      <c r="CH5">
        <v>20.027089777859604</v>
      </c>
      <c r="CI5">
        <v>20.360234224388144</v>
      </c>
      <c r="CJ5">
        <v>19.18195119767131</v>
      </c>
      <c r="CK5">
        <v>20.027089777859604</v>
      </c>
      <c r="CL5">
        <v>20.837197681154464</v>
      </c>
      <c r="CM5">
        <v>20.027089777859604</v>
      </c>
      <c r="CN5">
        <v>21.133424112621626</v>
      </c>
      <c r="CO5">
        <v>19.985088661080542</v>
      </c>
      <c r="CP5">
        <v>19.985088661080542</v>
      </c>
      <c r="CQ5">
        <v>20.837197681154464</v>
      </c>
      <c r="CR5">
        <v>20.163448315399307</v>
      </c>
      <c r="CS5">
        <v>20.478688773840432</v>
      </c>
      <c r="CT5">
        <v>19.929145492307978</v>
      </c>
      <c r="CU5">
        <v>20.163448315399307</v>
      </c>
      <c r="CV5">
        <v>19.18195119767131</v>
      </c>
      <c r="CW5">
        <v>20.478688773840432</v>
      </c>
      <c r="CX5">
        <v>20.360234224388144</v>
      </c>
      <c r="CY5">
        <v>20.123189455653517</v>
      </c>
      <c r="CZ5">
        <v>20.163448315399307</v>
      </c>
      <c r="DA5">
        <v>20.837197681154464</v>
      </c>
      <c r="DB5">
        <v>20.360234224388144</v>
      </c>
      <c r="DC5">
        <v>19.929145492307978</v>
      </c>
      <c r="DD5">
        <v>20.027089777859604</v>
      </c>
      <c r="DE5">
        <v>19.18195119767131</v>
      </c>
      <c r="DF5">
        <v>20.837197681154464</v>
      </c>
      <c r="DG5">
        <v>21.133424112621626</v>
      </c>
      <c r="DH5">
        <v>19.719292269758025</v>
      </c>
      <c r="DI5">
        <v>20.123189455653517</v>
      </c>
      <c r="DJ5">
        <v>19.985088661080542</v>
      </c>
      <c r="DK5">
        <v>20.163448315399307</v>
      </c>
      <c r="DL5">
        <v>20.837197681154464</v>
      </c>
      <c r="DM5">
        <v>20.123189455653517</v>
      </c>
      <c r="DN5">
        <v>20.184546440673881</v>
      </c>
      <c r="DO5">
        <v>20.837197681154464</v>
      </c>
      <c r="DP5">
        <v>20.027089777859604</v>
      </c>
      <c r="DQ5">
        <v>20.027089777859604</v>
      </c>
      <c r="DR5">
        <v>21.133424112621626</v>
      </c>
      <c r="DS5">
        <v>20.097550585664155</v>
      </c>
      <c r="DT5">
        <v>20.163448315399307</v>
      </c>
      <c r="DU5">
        <v>20.027089777859604</v>
      </c>
      <c r="DV5">
        <v>20.163448315399307</v>
      </c>
      <c r="DW5">
        <v>20.184546440673881</v>
      </c>
      <c r="DX5">
        <v>20.123189455653517</v>
      </c>
      <c r="DY5">
        <v>20.123189455653517</v>
      </c>
      <c r="DZ5">
        <v>20.184546440673881</v>
      </c>
      <c r="EA5">
        <v>19.985088661080542</v>
      </c>
      <c r="EB5">
        <v>20.184546440673881</v>
      </c>
      <c r="EC5">
        <v>20.478688773840432</v>
      </c>
      <c r="ED5">
        <v>19.929145492307978</v>
      </c>
      <c r="EE5">
        <v>21.133424112621626</v>
      </c>
      <c r="EF5">
        <v>20.123189455653517</v>
      </c>
      <c r="EG5">
        <v>20.097550585664155</v>
      </c>
      <c r="EH5">
        <v>20.837197681154464</v>
      </c>
      <c r="EI5">
        <v>20.163448315399307</v>
      </c>
      <c r="EJ5">
        <v>21.133424112621626</v>
      </c>
      <c r="EK5">
        <v>20.184546440673881</v>
      </c>
      <c r="EL5">
        <v>19.929145492307978</v>
      </c>
      <c r="EM5">
        <v>19.18195119767131</v>
      </c>
      <c r="EN5">
        <v>20.184546440673881</v>
      </c>
      <c r="EO5">
        <v>21.133424112621626</v>
      </c>
      <c r="EP5">
        <v>19.985088661080542</v>
      </c>
      <c r="EQ5">
        <v>20.163448315399307</v>
      </c>
      <c r="ER5">
        <v>19.985088661080542</v>
      </c>
      <c r="ES5">
        <v>20.123189455653517</v>
      </c>
      <c r="ET5">
        <v>20.097550585664155</v>
      </c>
      <c r="EU5">
        <v>19.18195119767131</v>
      </c>
      <c r="EV5">
        <v>20.123189455653517</v>
      </c>
      <c r="EW5">
        <v>20.184546440673881</v>
      </c>
      <c r="EX5">
        <v>20.837197681154464</v>
      </c>
      <c r="EY5">
        <v>19.719292269758025</v>
      </c>
      <c r="EZ5">
        <v>21.133424112621626</v>
      </c>
      <c r="FA5">
        <v>20.027089777859604</v>
      </c>
      <c r="FB5">
        <v>20.837197681154464</v>
      </c>
      <c r="FC5">
        <v>21.133424112621626</v>
      </c>
      <c r="FD5">
        <v>20.184546440673881</v>
      </c>
      <c r="FE5">
        <v>20.097550585664155</v>
      </c>
      <c r="FF5">
        <v>20.097550585664155</v>
      </c>
      <c r="FG5">
        <v>21.133424112621626</v>
      </c>
      <c r="FH5">
        <v>20.163448315399307</v>
      </c>
      <c r="FI5">
        <v>20.837197681154464</v>
      </c>
      <c r="FJ5">
        <v>20.027089777859604</v>
      </c>
      <c r="FK5">
        <v>20.163448315399307</v>
      </c>
      <c r="FL5">
        <v>20.837197681154464</v>
      </c>
      <c r="FM5">
        <v>20.097550585664155</v>
      </c>
      <c r="FN5">
        <v>20.837197681154464</v>
      </c>
      <c r="FO5">
        <v>20.123189455653517</v>
      </c>
      <c r="FP5">
        <v>20.184546440673881</v>
      </c>
      <c r="FQ5">
        <v>20.837197681154464</v>
      </c>
      <c r="FR5">
        <v>20.837197681154464</v>
      </c>
      <c r="FS5">
        <v>20.837197681154464</v>
      </c>
      <c r="FT5">
        <v>20.163448315399307</v>
      </c>
      <c r="FU5">
        <v>19.719292269758025</v>
      </c>
      <c r="FV5">
        <v>20.360234224388144</v>
      </c>
      <c r="FW5">
        <v>19.18195119767131</v>
      </c>
      <c r="FX5">
        <v>19.18195119767131</v>
      </c>
      <c r="FY5">
        <v>20.123189455653517</v>
      </c>
      <c r="FZ5">
        <v>20.360234224388144</v>
      </c>
      <c r="GA5">
        <v>20.184546440673881</v>
      </c>
      <c r="GB5">
        <v>20.097550585664155</v>
      </c>
      <c r="GC5">
        <v>20.163448315399307</v>
      </c>
      <c r="GD5">
        <v>20.478688773840432</v>
      </c>
      <c r="GE5">
        <v>19.985088661080542</v>
      </c>
      <c r="GF5">
        <v>20.163448315399307</v>
      </c>
      <c r="GG5">
        <v>20.027089777859604</v>
      </c>
      <c r="GH5">
        <v>20.123189455653517</v>
      </c>
      <c r="GI5">
        <v>19.929145492307978</v>
      </c>
      <c r="GJ5">
        <v>20.360234224388144</v>
      </c>
      <c r="GK5">
        <v>20.837197681154464</v>
      </c>
      <c r="GL5">
        <v>20.027089777859604</v>
      </c>
      <c r="GM5">
        <v>19.985088661080542</v>
      </c>
      <c r="GN5">
        <v>20.478688773840432</v>
      </c>
      <c r="GO5">
        <v>20.027089777859604</v>
      </c>
      <c r="GP5">
        <v>19.929145492307978</v>
      </c>
      <c r="GQ5">
        <v>19.985088661080542</v>
      </c>
      <c r="GR5">
        <v>20.184546440673881</v>
      </c>
      <c r="GS5">
        <v>19.18195119767131</v>
      </c>
      <c r="GT5">
        <v>20.097550585664155</v>
      </c>
      <c r="GU5">
        <v>19.18195119767131</v>
      </c>
      <c r="GV5">
        <v>20.123189455653517</v>
      </c>
      <c r="GW5">
        <v>20.163448315399307</v>
      </c>
      <c r="GX5">
        <v>20.123189455653517</v>
      </c>
      <c r="GY5">
        <v>20.184546440673881</v>
      </c>
      <c r="GZ5">
        <v>21.133424112621626</v>
      </c>
      <c r="HA5">
        <v>20.163448315399307</v>
      </c>
      <c r="HB5">
        <v>19.985088661080542</v>
      </c>
      <c r="HC5">
        <v>20.360234224388144</v>
      </c>
      <c r="HD5">
        <v>21.133424112621626</v>
      </c>
      <c r="HE5">
        <v>19.985088661080542</v>
      </c>
      <c r="HF5">
        <v>19.18195119767131</v>
      </c>
      <c r="HG5">
        <v>20.360234224388144</v>
      </c>
      <c r="HH5">
        <v>20.184546440673881</v>
      </c>
      <c r="HI5">
        <v>19.929145492307978</v>
      </c>
      <c r="HJ5">
        <v>19.929145492307978</v>
      </c>
      <c r="HK5">
        <v>20.163448315399307</v>
      </c>
      <c r="HL5">
        <v>20.478688773840432</v>
      </c>
      <c r="HM5">
        <v>20.123189455653517</v>
      </c>
      <c r="HN5">
        <v>20.163448315399307</v>
      </c>
      <c r="HO5">
        <v>20.360234224388144</v>
      </c>
      <c r="HP5">
        <v>19.985088661080542</v>
      </c>
      <c r="HQ5">
        <v>21.133424112621626</v>
      </c>
      <c r="HR5">
        <v>19.18195119767131</v>
      </c>
      <c r="HS5">
        <v>19.985088661080542</v>
      </c>
      <c r="HT5">
        <v>20.097550585664155</v>
      </c>
      <c r="HU5">
        <v>20.097550585664155</v>
      </c>
      <c r="HV5">
        <v>20.027089777859604</v>
      </c>
      <c r="HW5">
        <v>19.985088661080542</v>
      </c>
      <c r="HX5">
        <v>19.985088661080542</v>
      </c>
      <c r="HY5">
        <v>20.163448315399307</v>
      </c>
      <c r="HZ5">
        <v>19.985088661080542</v>
      </c>
      <c r="IA5">
        <v>20.027089777859604</v>
      </c>
      <c r="IB5">
        <v>20.478688773840432</v>
      </c>
      <c r="IC5">
        <v>20.360234224388144</v>
      </c>
      <c r="ID5">
        <v>20.163448315399307</v>
      </c>
      <c r="IE5">
        <v>19.18195119767131</v>
      </c>
      <c r="IF5">
        <v>21.133424112621626</v>
      </c>
      <c r="IG5">
        <v>20.123189455653517</v>
      </c>
      <c r="IH5">
        <v>20.163448315399307</v>
      </c>
      <c r="II5">
        <v>20.478688773840432</v>
      </c>
      <c r="IJ5">
        <v>20.163448315399307</v>
      </c>
      <c r="IK5">
        <v>20.360234224388144</v>
      </c>
      <c r="IL5">
        <v>19.929145492307978</v>
      </c>
      <c r="IM5">
        <v>20.837197681154464</v>
      </c>
      <c r="IN5">
        <v>19.719292269758025</v>
      </c>
      <c r="IO5">
        <v>20.478688773840432</v>
      </c>
      <c r="IP5">
        <v>20.837197681154464</v>
      </c>
      <c r="IQ5">
        <v>19.18195119767131</v>
      </c>
      <c r="IR5">
        <v>20.163448315399307</v>
      </c>
      <c r="IS5">
        <v>19.18195119767131</v>
      </c>
      <c r="IT5">
        <v>20.184546440673881</v>
      </c>
      <c r="IU5">
        <v>20.097550585664155</v>
      </c>
      <c r="IV5">
        <v>20.837197681154464</v>
      </c>
      <c r="IW5">
        <v>20.163448315399307</v>
      </c>
      <c r="IX5">
        <v>19.719292269758025</v>
      </c>
      <c r="IY5">
        <v>20.478688773840432</v>
      </c>
      <c r="IZ5">
        <v>20.478688773840432</v>
      </c>
      <c r="JA5">
        <v>19.719292269758025</v>
      </c>
      <c r="JB5">
        <v>20.123189455653517</v>
      </c>
      <c r="JC5">
        <v>21.133424112621626</v>
      </c>
      <c r="JD5">
        <v>19.929145492307978</v>
      </c>
      <c r="JE5">
        <v>20.837197681154464</v>
      </c>
      <c r="JF5">
        <v>20.184546440673881</v>
      </c>
      <c r="JG5">
        <v>20.478688773840432</v>
      </c>
      <c r="JH5">
        <v>20.360234224388144</v>
      </c>
      <c r="JI5">
        <v>20.123189455653517</v>
      </c>
      <c r="JJ5">
        <v>20.123189455653517</v>
      </c>
      <c r="JK5">
        <v>20.478688773840432</v>
      </c>
      <c r="JL5">
        <v>20.184546440673881</v>
      </c>
      <c r="JM5">
        <v>21.133424112621626</v>
      </c>
      <c r="JN5">
        <v>20.478688773840432</v>
      </c>
      <c r="JO5">
        <v>20.097550585664155</v>
      </c>
      <c r="JP5">
        <v>19.719292269758025</v>
      </c>
      <c r="JQ5">
        <v>20.027089777859604</v>
      </c>
      <c r="JR5">
        <v>20.184546440673881</v>
      </c>
      <c r="JS5">
        <v>20.097550585664155</v>
      </c>
      <c r="JT5">
        <v>19.929145492307978</v>
      </c>
      <c r="JU5">
        <v>20.163448315399307</v>
      </c>
      <c r="JV5">
        <v>20.123189455653517</v>
      </c>
      <c r="JW5">
        <v>19.719292269758025</v>
      </c>
      <c r="JX5">
        <v>20.163448315399307</v>
      </c>
      <c r="JY5">
        <v>20.837197681154464</v>
      </c>
      <c r="JZ5">
        <v>21.133424112621626</v>
      </c>
      <c r="KA5">
        <v>20.478688773840432</v>
      </c>
      <c r="KB5">
        <v>20.478688773840432</v>
      </c>
      <c r="KC5">
        <v>20.097550585664155</v>
      </c>
      <c r="KD5">
        <v>20.123189455653517</v>
      </c>
      <c r="KE5">
        <v>20.478688773840432</v>
      </c>
      <c r="KF5">
        <v>20.184546440673881</v>
      </c>
      <c r="KG5">
        <v>19.18195119767131</v>
      </c>
      <c r="KH5">
        <v>20.097550585664155</v>
      </c>
      <c r="KI5">
        <v>20.163448315399307</v>
      </c>
      <c r="KJ5">
        <v>21.133424112621626</v>
      </c>
      <c r="KK5">
        <v>20.123189455653517</v>
      </c>
      <c r="KL5">
        <v>20.360234224388144</v>
      </c>
      <c r="KM5">
        <v>19.985088661080542</v>
      </c>
      <c r="KN5">
        <v>20.097550585664155</v>
      </c>
      <c r="KO5">
        <v>19.18195119767131</v>
      </c>
      <c r="KP5">
        <v>20.837197681154464</v>
      </c>
      <c r="KQ5">
        <v>21.133424112621626</v>
      </c>
      <c r="KR5">
        <v>20.478688773840432</v>
      </c>
      <c r="KS5">
        <v>20.163448315399307</v>
      </c>
      <c r="KT5">
        <v>20.184546440673881</v>
      </c>
      <c r="KU5">
        <v>19.18195119767131</v>
      </c>
      <c r="KV5">
        <v>20.097550585664155</v>
      </c>
      <c r="KW5">
        <v>19.719292269758025</v>
      </c>
      <c r="KX5">
        <v>20.478688773840432</v>
      </c>
      <c r="KY5">
        <v>20.837197681154464</v>
      </c>
      <c r="KZ5">
        <v>19.985088661080542</v>
      </c>
      <c r="LA5">
        <v>20.123189455653517</v>
      </c>
      <c r="LB5">
        <v>20.027089777859604</v>
      </c>
      <c r="LC5">
        <v>20.360234224388144</v>
      </c>
      <c r="LD5">
        <v>20.163448315399307</v>
      </c>
      <c r="LE5">
        <v>20.478688773840432</v>
      </c>
      <c r="LF5">
        <v>20.184546440673881</v>
      </c>
      <c r="LG5">
        <v>20.123189455653517</v>
      </c>
      <c r="LH5">
        <v>19.985088661080542</v>
      </c>
      <c r="LI5">
        <v>20.027089777859604</v>
      </c>
      <c r="LJ5">
        <v>19.929145492307978</v>
      </c>
      <c r="LK5">
        <v>20.360234224388144</v>
      </c>
      <c r="LL5">
        <v>20.184546440673881</v>
      </c>
      <c r="LM5">
        <v>20.163448315399307</v>
      </c>
      <c r="LN5">
        <v>20.123189455653517</v>
      </c>
      <c r="LO5">
        <v>20.184546440673881</v>
      </c>
      <c r="LP5">
        <v>20.123189455653517</v>
      </c>
      <c r="LQ5">
        <v>19.18195119767131</v>
      </c>
      <c r="LR5">
        <v>20.163448315399307</v>
      </c>
      <c r="LS5">
        <v>20.184546440673881</v>
      </c>
      <c r="LT5">
        <v>20.360234224388144</v>
      </c>
      <c r="LU5">
        <v>20.027089777859604</v>
      </c>
      <c r="LV5">
        <v>20.027089777859604</v>
      </c>
      <c r="LW5">
        <v>20.360234224388144</v>
      </c>
      <c r="LX5">
        <v>20.184546440673881</v>
      </c>
      <c r="LY5">
        <v>20.097550585664155</v>
      </c>
      <c r="LZ5">
        <v>19.985088661080542</v>
      </c>
      <c r="MA5">
        <v>19.985088661080542</v>
      </c>
      <c r="MB5">
        <v>20.478688773840432</v>
      </c>
      <c r="MC5">
        <v>20.184546440673881</v>
      </c>
      <c r="MD5">
        <v>20.097550585664155</v>
      </c>
      <c r="ME5">
        <v>20.360234224388144</v>
      </c>
      <c r="MF5">
        <v>20.184546440673881</v>
      </c>
      <c r="MG5">
        <v>20.837197681154464</v>
      </c>
      <c r="MH5">
        <v>20.184546440673881</v>
      </c>
      <c r="MI5">
        <v>20.478688773840432</v>
      </c>
      <c r="MJ5">
        <v>20.837197681154464</v>
      </c>
      <c r="MK5">
        <v>19.929145492307978</v>
      </c>
      <c r="ML5">
        <v>20.027089777859604</v>
      </c>
      <c r="MM5">
        <v>20.184546440673881</v>
      </c>
      <c r="MN5">
        <v>20.027089777859604</v>
      </c>
      <c r="MO5">
        <v>20.123189455653517</v>
      </c>
      <c r="MP5">
        <v>20.097550585664155</v>
      </c>
      <c r="MQ5">
        <v>20.184546440673881</v>
      </c>
      <c r="MR5">
        <v>20.163448315399307</v>
      </c>
      <c r="MS5">
        <v>20.163448315399307</v>
      </c>
      <c r="MT5">
        <v>19.985088661080542</v>
      </c>
      <c r="MU5">
        <v>21.133424112621626</v>
      </c>
      <c r="MV5">
        <v>21.133424112621626</v>
      </c>
      <c r="MW5">
        <v>20.027089777859604</v>
      </c>
      <c r="MX5">
        <v>19.18195119767131</v>
      </c>
      <c r="MY5">
        <v>20.837197681154464</v>
      </c>
      <c r="MZ5">
        <v>20.097550585664155</v>
      </c>
      <c r="NA5">
        <v>20.837197681154464</v>
      </c>
      <c r="NB5">
        <v>20.163448315399307</v>
      </c>
      <c r="NC5">
        <v>20.163448315399307</v>
      </c>
      <c r="ND5">
        <v>21.133424112621626</v>
      </c>
      <c r="NE5">
        <v>20.027089777859604</v>
      </c>
      <c r="NF5">
        <v>20.027089777859604</v>
      </c>
      <c r="NG5">
        <v>20.837197681154464</v>
      </c>
      <c r="NH5">
        <v>20.184546440673881</v>
      </c>
      <c r="NI5">
        <v>20.360234224388144</v>
      </c>
      <c r="NJ5">
        <v>19.929145492307978</v>
      </c>
      <c r="NK5">
        <v>20.360234224388144</v>
      </c>
      <c r="NL5">
        <v>20.478688773840432</v>
      </c>
      <c r="NM5">
        <v>19.719292269758025</v>
      </c>
      <c r="NN5">
        <v>19.18195119767131</v>
      </c>
      <c r="NO5">
        <v>19.929145492307978</v>
      </c>
      <c r="NP5">
        <v>19.719292269758025</v>
      </c>
      <c r="NQ5">
        <v>20.027089777859604</v>
      </c>
      <c r="NR5">
        <v>20.837197681154464</v>
      </c>
      <c r="NS5">
        <v>19.18195119767131</v>
      </c>
      <c r="NT5">
        <v>20.360234224388144</v>
      </c>
      <c r="NU5">
        <v>21.133424112621626</v>
      </c>
      <c r="NV5">
        <v>19.985088661080542</v>
      </c>
      <c r="NW5">
        <v>19.18195119767131</v>
      </c>
      <c r="NX5">
        <v>19.985088661080542</v>
      </c>
      <c r="NY5">
        <v>19.929145492307978</v>
      </c>
      <c r="NZ5">
        <v>20.184546440673881</v>
      </c>
      <c r="OA5">
        <v>19.18195119767131</v>
      </c>
      <c r="OB5">
        <v>20.027089777859604</v>
      </c>
      <c r="OC5">
        <v>20.027089777859604</v>
      </c>
      <c r="OD5">
        <v>20.027089777859604</v>
      </c>
      <c r="OE5">
        <v>19.985088661080542</v>
      </c>
      <c r="OF5">
        <v>20.360234224388144</v>
      </c>
      <c r="OG5">
        <v>20.027089777859604</v>
      </c>
      <c r="OH5">
        <v>20.097550585664155</v>
      </c>
      <c r="OI5">
        <v>20.027089777859604</v>
      </c>
      <c r="OJ5">
        <v>20.184546440673881</v>
      </c>
      <c r="OK5">
        <v>20.027089777859604</v>
      </c>
      <c r="OL5">
        <v>20.184546440673881</v>
      </c>
      <c r="OM5">
        <v>20.478688773840432</v>
      </c>
      <c r="ON5">
        <v>20.478688773840432</v>
      </c>
      <c r="OO5">
        <v>19.985088661080542</v>
      </c>
      <c r="OP5">
        <v>20.837197681154464</v>
      </c>
      <c r="OQ5">
        <v>20.123189455653517</v>
      </c>
      <c r="OR5">
        <v>19.18195119767131</v>
      </c>
      <c r="OS5">
        <v>19.18195119767131</v>
      </c>
      <c r="OT5">
        <v>20.837197681154464</v>
      </c>
      <c r="OU5">
        <v>19.929145492307978</v>
      </c>
      <c r="OV5">
        <v>20.837197681154464</v>
      </c>
      <c r="OW5">
        <v>20.184546440673881</v>
      </c>
      <c r="OX5">
        <v>20.027089777859604</v>
      </c>
      <c r="OY5">
        <v>19.719292269758025</v>
      </c>
      <c r="OZ5">
        <v>20.184546440673881</v>
      </c>
      <c r="PA5">
        <v>20.478688773840432</v>
      </c>
      <c r="PB5">
        <v>20.097550585664155</v>
      </c>
      <c r="PC5">
        <v>20.163448315399307</v>
      </c>
      <c r="PD5">
        <v>21.133424112621626</v>
      </c>
      <c r="PE5">
        <v>21.133424112621626</v>
      </c>
      <c r="PF5">
        <v>19.719292269758025</v>
      </c>
      <c r="PG5">
        <v>19.929145492307978</v>
      </c>
      <c r="PH5">
        <v>19.929145492307978</v>
      </c>
      <c r="PI5">
        <v>20.184546440673881</v>
      </c>
      <c r="PJ5">
        <v>20.123189455653517</v>
      </c>
      <c r="PK5">
        <v>20.097550585664155</v>
      </c>
      <c r="PL5">
        <v>20.478688773840432</v>
      </c>
      <c r="PM5">
        <v>20.184546440673881</v>
      </c>
      <c r="PN5">
        <v>20.163448315399307</v>
      </c>
      <c r="PO5">
        <v>21.133424112621626</v>
      </c>
      <c r="PP5">
        <v>20.163448315399307</v>
      </c>
      <c r="PQ5">
        <v>19.929145492307978</v>
      </c>
      <c r="PR5">
        <v>20.360234224388144</v>
      </c>
      <c r="PS5">
        <v>20.027089777859604</v>
      </c>
      <c r="PT5">
        <v>20.184546440673881</v>
      </c>
      <c r="PU5">
        <v>20.478688773840432</v>
      </c>
      <c r="PV5">
        <v>19.929145492307978</v>
      </c>
      <c r="PW5">
        <v>20.123189455653517</v>
      </c>
      <c r="PX5">
        <v>21.133424112621626</v>
      </c>
      <c r="PY5">
        <v>20.097550585664155</v>
      </c>
      <c r="PZ5">
        <v>20.837197681154464</v>
      </c>
      <c r="QA5">
        <v>20.097550585664155</v>
      </c>
      <c r="QB5">
        <v>19.18195119767131</v>
      </c>
      <c r="QC5">
        <v>20.163448315399307</v>
      </c>
      <c r="QD5">
        <v>20.163448315399307</v>
      </c>
      <c r="QE5">
        <v>20.360234224388144</v>
      </c>
      <c r="QF5">
        <v>20.027089777859604</v>
      </c>
      <c r="QG5">
        <v>20.837197681154464</v>
      </c>
      <c r="QH5">
        <v>19.719292269758025</v>
      </c>
      <c r="QI5">
        <v>20.163448315399307</v>
      </c>
      <c r="QJ5">
        <v>20.360234224388144</v>
      </c>
      <c r="QK5">
        <v>20.027089777859604</v>
      </c>
      <c r="QL5">
        <v>19.18195119767131</v>
      </c>
      <c r="QM5">
        <v>19.18195119767131</v>
      </c>
      <c r="QN5">
        <v>19.719292269758025</v>
      </c>
      <c r="QO5">
        <v>20.360234224388144</v>
      </c>
      <c r="QP5">
        <v>20.360234224388144</v>
      </c>
      <c r="QQ5">
        <v>20.837197681154464</v>
      </c>
      <c r="QR5">
        <v>19.985088661080542</v>
      </c>
      <c r="QS5">
        <v>19.929145492307978</v>
      </c>
      <c r="QT5">
        <v>20.837197681154464</v>
      </c>
      <c r="QU5">
        <v>20.163448315399307</v>
      </c>
      <c r="QV5">
        <v>20.163448315399307</v>
      </c>
      <c r="QW5">
        <v>21.133424112621626</v>
      </c>
      <c r="QX5">
        <v>19.719292269758025</v>
      </c>
      <c r="QY5">
        <v>19.18195119767131</v>
      </c>
      <c r="QZ5">
        <v>20.837197681154464</v>
      </c>
      <c r="RA5">
        <v>20.478688773840432</v>
      </c>
      <c r="RB5">
        <v>21.133424112621626</v>
      </c>
      <c r="RC5">
        <v>19.985088661080542</v>
      </c>
      <c r="RD5">
        <v>20.123189455653517</v>
      </c>
      <c r="RE5">
        <v>19.18195119767131</v>
      </c>
      <c r="RF5">
        <v>20.478688773840432</v>
      </c>
      <c r="RG5">
        <v>19.985088661080542</v>
      </c>
      <c r="RH5">
        <v>19.985088661080542</v>
      </c>
      <c r="RI5">
        <v>20.478688773840432</v>
      </c>
      <c r="RJ5">
        <v>19.719292269758025</v>
      </c>
      <c r="RK5">
        <v>20.837197681154464</v>
      </c>
      <c r="RL5">
        <v>20.163448315399307</v>
      </c>
      <c r="RM5">
        <v>20.184546440673881</v>
      </c>
      <c r="RN5">
        <v>20.360234224388144</v>
      </c>
      <c r="RO5">
        <v>19.985088661080542</v>
      </c>
      <c r="RP5">
        <v>20.027089777859604</v>
      </c>
      <c r="RQ5">
        <v>19.719292269758025</v>
      </c>
      <c r="RR5">
        <v>19.985088661080542</v>
      </c>
      <c r="RS5">
        <v>20.478688773840432</v>
      </c>
      <c r="RT5">
        <v>19.18195119767131</v>
      </c>
      <c r="RU5">
        <v>20.478688773840432</v>
      </c>
      <c r="RV5">
        <v>20.163448315399307</v>
      </c>
      <c r="RW5">
        <v>20.163448315399307</v>
      </c>
      <c r="RX5">
        <v>20.360234224388144</v>
      </c>
      <c r="RY5">
        <v>19.929145492307978</v>
      </c>
      <c r="RZ5">
        <v>20.360234224388144</v>
      </c>
      <c r="SA5">
        <v>21.133424112621626</v>
      </c>
      <c r="SB5">
        <v>20.184546440673881</v>
      </c>
      <c r="SC5">
        <v>21.133424112621626</v>
      </c>
      <c r="SD5">
        <v>19.18195119767131</v>
      </c>
      <c r="SE5">
        <v>19.18195119767131</v>
      </c>
      <c r="SF5">
        <v>20.027089777859604</v>
      </c>
      <c r="SG5">
        <v>19.985088661080542</v>
      </c>
      <c r="SH5">
        <v>19.18195119767131</v>
      </c>
      <c r="SI5">
        <v>19.719292269758025</v>
      </c>
      <c r="SJ5">
        <v>19.18195119767131</v>
      </c>
      <c r="SK5">
        <v>20.360234224388144</v>
      </c>
      <c r="SL5">
        <v>20.837197681154464</v>
      </c>
      <c r="SM5">
        <v>19.719292269758025</v>
      </c>
      <c r="SN5">
        <v>19.929145492307978</v>
      </c>
      <c r="SO5">
        <v>20.123189455653517</v>
      </c>
      <c r="SP5">
        <v>21.133424112621626</v>
      </c>
      <c r="SQ5">
        <v>20.478688773840432</v>
      </c>
      <c r="SR5">
        <v>20.027089777859604</v>
      </c>
      <c r="SS5">
        <v>20.163448315399307</v>
      </c>
      <c r="ST5">
        <v>20.360234224388144</v>
      </c>
      <c r="SU5">
        <v>20.097550585664155</v>
      </c>
      <c r="SV5">
        <v>20.837197681154464</v>
      </c>
      <c r="SW5">
        <v>20.163448315399307</v>
      </c>
      <c r="SX5">
        <v>20.360234224388144</v>
      </c>
      <c r="SY5">
        <v>20.478688773840432</v>
      </c>
      <c r="SZ5">
        <v>20.123189455653517</v>
      </c>
      <c r="TA5">
        <v>20.097550585664155</v>
      </c>
      <c r="TB5">
        <v>19.985088661080542</v>
      </c>
      <c r="TC5">
        <v>19.985088661080542</v>
      </c>
      <c r="TD5">
        <v>19.985088661080542</v>
      </c>
      <c r="TE5">
        <v>20.123189455653517</v>
      </c>
      <c r="TF5">
        <v>19.719292269758025</v>
      </c>
      <c r="TG5">
        <v>20.360234224388144</v>
      </c>
      <c r="TH5">
        <v>19.719292269758025</v>
      </c>
      <c r="TI5">
        <v>19.719292269758025</v>
      </c>
      <c r="TJ5">
        <v>21.133424112621626</v>
      </c>
      <c r="TK5">
        <v>20.123189455653517</v>
      </c>
      <c r="TL5">
        <v>20.478688773840432</v>
      </c>
      <c r="TM5">
        <v>20.123189455653517</v>
      </c>
      <c r="TN5">
        <v>20.837197681154464</v>
      </c>
      <c r="TO5">
        <v>20.097550585664155</v>
      </c>
      <c r="TP5">
        <v>19.719292269758025</v>
      </c>
      <c r="TQ5">
        <v>19.985088661080542</v>
      </c>
      <c r="TR5">
        <v>20.478688773840432</v>
      </c>
      <c r="TS5">
        <v>19.985088661080542</v>
      </c>
      <c r="TT5">
        <v>20.163448315399307</v>
      </c>
      <c r="TU5">
        <v>20.123189455653517</v>
      </c>
      <c r="TV5">
        <v>20.184546440673881</v>
      </c>
      <c r="TW5">
        <v>21.133424112621626</v>
      </c>
      <c r="TX5">
        <v>19.18195119767131</v>
      </c>
      <c r="TY5">
        <v>20.478688773840432</v>
      </c>
      <c r="TZ5">
        <v>20.184546440673881</v>
      </c>
      <c r="UA5">
        <v>20.163448315399307</v>
      </c>
      <c r="UB5">
        <v>20.184546440673881</v>
      </c>
      <c r="UC5">
        <v>21.133424112621626</v>
      </c>
      <c r="UD5">
        <v>20.123189455653517</v>
      </c>
      <c r="UE5">
        <v>20.184546440673881</v>
      </c>
      <c r="UF5">
        <v>20.097550585664155</v>
      </c>
      <c r="UG5">
        <v>20.097550585664155</v>
      </c>
      <c r="UH5">
        <v>20.184546440673881</v>
      </c>
      <c r="UI5">
        <v>20.184546440673881</v>
      </c>
      <c r="UJ5">
        <v>20.837197681154464</v>
      </c>
      <c r="UK5">
        <v>20.837197681154464</v>
      </c>
      <c r="UL5">
        <v>21.133424112621626</v>
      </c>
      <c r="UM5">
        <v>20.837197681154464</v>
      </c>
      <c r="UN5">
        <v>20.123189455653517</v>
      </c>
      <c r="UO5">
        <v>20.360234224388144</v>
      </c>
      <c r="UP5">
        <v>20.837197681154464</v>
      </c>
      <c r="UQ5">
        <v>19.985088661080542</v>
      </c>
      <c r="UR5">
        <v>20.123189455653517</v>
      </c>
      <c r="US5">
        <v>20.123189455653517</v>
      </c>
      <c r="UT5">
        <v>19.985088661080542</v>
      </c>
      <c r="UU5">
        <v>19.929145492307978</v>
      </c>
      <c r="UV5">
        <v>20.360234224388144</v>
      </c>
      <c r="UW5">
        <v>21.133424112621626</v>
      </c>
      <c r="UX5">
        <v>19.985088661080542</v>
      </c>
      <c r="UY5">
        <v>20.123189455653517</v>
      </c>
      <c r="UZ5">
        <v>20.478688773840432</v>
      </c>
      <c r="VA5">
        <v>20.360234224388144</v>
      </c>
      <c r="VB5">
        <v>20.184546440673881</v>
      </c>
      <c r="VC5">
        <v>19.719292269758025</v>
      </c>
      <c r="VD5">
        <v>21.133424112621626</v>
      </c>
      <c r="VE5">
        <v>20.123189455653517</v>
      </c>
      <c r="VF5">
        <v>20.837197681154464</v>
      </c>
      <c r="VG5">
        <v>20.184546440673881</v>
      </c>
      <c r="VH5">
        <v>20.184546440673881</v>
      </c>
      <c r="VI5">
        <v>20.360234224388144</v>
      </c>
      <c r="VJ5">
        <v>19.18195119767131</v>
      </c>
      <c r="VK5">
        <v>20.097550585664155</v>
      </c>
      <c r="VL5">
        <v>20.123189455653517</v>
      </c>
      <c r="VM5">
        <v>21.133424112621626</v>
      </c>
      <c r="VN5">
        <v>20.360234224388144</v>
      </c>
      <c r="VO5">
        <v>19.18195119767131</v>
      </c>
      <c r="VP5">
        <v>20.478688773840432</v>
      </c>
      <c r="VQ5">
        <v>20.123189455653517</v>
      </c>
      <c r="VR5">
        <v>20.027089777859604</v>
      </c>
      <c r="VS5">
        <v>20.837197681154464</v>
      </c>
      <c r="VT5">
        <v>20.478688773840432</v>
      </c>
      <c r="VU5">
        <v>20.360234224388144</v>
      </c>
      <c r="VV5">
        <v>20.163448315399307</v>
      </c>
      <c r="VW5">
        <v>20.163448315399307</v>
      </c>
      <c r="VX5">
        <v>20.184546440673881</v>
      </c>
      <c r="VY5">
        <v>20.837197681154464</v>
      </c>
      <c r="VZ5">
        <v>19.18195119767131</v>
      </c>
      <c r="WA5">
        <v>20.027089777859604</v>
      </c>
      <c r="WB5">
        <v>20.097550585664155</v>
      </c>
      <c r="WC5">
        <v>20.360234224388144</v>
      </c>
      <c r="WD5">
        <v>20.837197681154464</v>
      </c>
      <c r="WE5">
        <v>20.027089777859604</v>
      </c>
      <c r="WF5">
        <v>19.18195119767131</v>
      </c>
      <c r="WG5">
        <v>19.929145492307978</v>
      </c>
      <c r="WH5">
        <v>20.123189455653517</v>
      </c>
      <c r="WI5">
        <v>20.184546440673881</v>
      </c>
      <c r="WJ5">
        <v>20.837197681154464</v>
      </c>
      <c r="WK5">
        <v>19.929145492307978</v>
      </c>
      <c r="WL5">
        <v>20.027089777859604</v>
      </c>
      <c r="WM5">
        <v>20.360234224388144</v>
      </c>
      <c r="WN5">
        <v>19.18195119767131</v>
      </c>
      <c r="WO5">
        <v>20.360234224388144</v>
      </c>
      <c r="WP5">
        <v>20.097550585664155</v>
      </c>
      <c r="WQ5">
        <v>19.985088661080542</v>
      </c>
      <c r="WR5">
        <v>20.163448315399307</v>
      </c>
      <c r="WS5">
        <v>20.837197681154464</v>
      </c>
      <c r="WT5">
        <v>19.929145492307978</v>
      </c>
      <c r="WU5">
        <v>20.837197681154464</v>
      </c>
      <c r="WV5">
        <v>21.133424112621626</v>
      </c>
      <c r="WW5">
        <v>20.123189455653517</v>
      </c>
      <c r="WX5">
        <v>20.027089777859604</v>
      </c>
      <c r="WY5">
        <v>20.123189455653517</v>
      </c>
      <c r="WZ5">
        <v>20.097550585664155</v>
      </c>
      <c r="XA5">
        <v>19.719292269758025</v>
      </c>
      <c r="XB5">
        <v>20.027089777859604</v>
      </c>
      <c r="XC5">
        <v>19.985088661080542</v>
      </c>
      <c r="XD5">
        <v>20.027089777859604</v>
      </c>
      <c r="XE5">
        <v>20.478688773840432</v>
      </c>
      <c r="XF5">
        <v>20.478688773840432</v>
      </c>
      <c r="XG5">
        <v>19.929145492307978</v>
      </c>
      <c r="XH5">
        <v>19.929145492307978</v>
      </c>
      <c r="XI5">
        <v>20.360234224388144</v>
      </c>
      <c r="XJ5">
        <v>19.18195119767131</v>
      </c>
      <c r="XK5">
        <v>20.097550585664155</v>
      </c>
      <c r="XL5">
        <v>19.985088661080542</v>
      </c>
      <c r="XM5">
        <v>19.985088661080542</v>
      </c>
      <c r="XN5">
        <v>20.184546440673881</v>
      </c>
      <c r="XO5">
        <v>20.360234224388144</v>
      </c>
      <c r="XP5">
        <v>20.123189455653517</v>
      </c>
      <c r="XQ5">
        <v>20.163448315399307</v>
      </c>
      <c r="XR5">
        <v>20.027089777859604</v>
      </c>
      <c r="XS5">
        <v>20.184546440673881</v>
      </c>
      <c r="XT5">
        <v>19.985088661080542</v>
      </c>
      <c r="XU5">
        <v>21.133424112621626</v>
      </c>
      <c r="XV5">
        <v>19.18195119767131</v>
      </c>
      <c r="XW5">
        <v>19.929145492307978</v>
      </c>
      <c r="XX5">
        <v>20.097550585664155</v>
      </c>
      <c r="XY5">
        <v>20.163448315399307</v>
      </c>
      <c r="XZ5">
        <v>20.163448315399307</v>
      </c>
      <c r="YA5">
        <v>19.929145492307978</v>
      </c>
      <c r="YB5">
        <v>20.837197681154464</v>
      </c>
      <c r="YC5">
        <v>19.719292269758025</v>
      </c>
      <c r="YD5">
        <v>21.133424112621626</v>
      </c>
      <c r="YE5">
        <v>20.097550585664155</v>
      </c>
      <c r="YF5">
        <v>20.837197681154464</v>
      </c>
      <c r="YG5">
        <v>19.18195119767131</v>
      </c>
      <c r="YH5">
        <v>19.719292269758025</v>
      </c>
      <c r="YI5">
        <v>20.163448315399307</v>
      </c>
      <c r="YJ5">
        <v>19.719292269758025</v>
      </c>
      <c r="YK5">
        <v>20.360234224388144</v>
      </c>
      <c r="YL5">
        <v>20.097550585664155</v>
      </c>
      <c r="YM5">
        <v>20.478688773840432</v>
      </c>
      <c r="YN5">
        <v>21.133424112621626</v>
      </c>
      <c r="YO5">
        <v>20.478688773840432</v>
      </c>
      <c r="YP5">
        <v>19.719292269758025</v>
      </c>
      <c r="YQ5">
        <v>19.18195119767131</v>
      </c>
      <c r="YR5">
        <v>20.837197681154464</v>
      </c>
      <c r="YS5">
        <v>20.123189455653517</v>
      </c>
      <c r="YT5">
        <v>20.184546440673881</v>
      </c>
      <c r="YU5">
        <v>20.360234224388144</v>
      </c>
      <c r="YV5">
        <v>20.184546440673881</v>
      </c>
      <c r="YW5">
        <v>20.123189455653517</v>
      </c>
      <c r="YX5">
        <v>20.097550585664155</v>
      </c>
      <c r="YY5">
        <v>19.719292269758025</v>
      </c>
      <c r="YZ5">
        <v>19.18195119767131</v>
      </c>
      <c r="ZA5">
        <v>20.097550585664155</v>
      </c>
      <c r="ZB5">
        <v>20.027089777859604</v>
      </c>
      <c r="ZC5">
        <v>20.837197681154464</v>
      </c>
      <c r="ZD5">
        <v>20.123189455653517</v>
      </c>
      <c r="ZE5">
        <v>21.133424112621626</v>
      </c>
      <c r="ZF5">
        <v>19.719292269758025</v>
      </c>
      <c r="ZG5">
        <v>20.184546440673881</v>
      </c>
      <c r="ZH5">
        <v>20.184546440673881</v>
      </c>
      <c r="ZI5">
        <v>20.097550585664155</v>
      </c>
      <c r="ZJ5">
        <v>20.163448315399307</v>
      </c>
      <c r="ZK5">
        <v>19.929145492307978</v>
      </c>
      <c r="ZL5">
        <v>20.184546440673881</v>
      </c>
      <c r="ZM5">
        <v>19.985088661080542</v>
      </c>
      <c r="ZN5">
        <v>21.133424112621626</v>
      </c>
      <c r="ZO5">
        <v>19.985088661080542</v>
      </c>
      <c r="ZP5">
        <v>20.360234224388144</v>
      </c>
      <c r="ZQ5">
        <v>20.478688773840432</v>
      </c>
      <c r="ZR5">
        <v>20.097550585664155</v>
      </c>
      <c r="ZS5">
        <v>19.985088661080542</v>
      </c>
      <c r="ZT5">
        <v>19.719292269758025</v>
      </c>
      <c r="ZU5">
        <v>20.123189455653517</v>
      </c>
      <c r="ZV5">
        <v>20.360234224388144</v>
      </c>
      <c r="ZW5">
        <v>20.360234224388144</v>
      </c>
      <c r="ZX5">
        <v>20.123189455653517</v>
      </c>
      <c r="ZY5">
        <v>20.097550585664155</v>
      </c>
      <c r="ZZ5">
        <v>19.929145492307978</v>
      </c>
      <c r="AAA5">
        <v>20.097550585664155</v>
      </c>
      <c r="AAB5">
        <v>20.123189455653517</v>
      </c>
      <c r="AAC5">
        <v>19.719292269758025</v>
      </c>
      <c r="AAD5">
        <v>20.478688773840432</v>
      </c>
      <c r="AAE5">
        <v>19.18195119767131</v>
      </c>
      <c r="AAF5">
        <v>21.133424112621626</v>
      </c>
      <c r="AAG5">
        <v>19.929145492307978</v>
      </c>
      <c r="AAH5">
        <v>20.097550585664155</v>
      </c>
      <c r="AAI5">
        <v>19.719292269758025</v>
      </c>
      <c r="AAJ5">
        <v>20.360234224388144</v>
      </c>
      <c r="AAK5">
        <v>20.184546440673881</v>
      </c>
      <c r="AAL5">
        <v>20.837197681154464</v>
      </c>
      <c r="AAM5">
        <v>19.18195119767131</v>
      </c>
      <c r="AAN5">
        <v>20.163448315399307</v>
      </c>
      <c r="AAO5">
        <v>19.719292269758025</v>
      </c>
      <c r="AAP5">
        <v>20.184546440673881</v>
      </c>
      <c r="AAQ5">
        <v>20.837197681154464</v>
      </c>
      <c r="AAR5">
        <v>20.184546440673881</v>
      </c>
      <c r="AAS5">
        <v>20.163448315399307</v>
      </c>
      <c r="AAT5">
        <v>20.837197681154464</v>
      </c>
      <c r="AAU5">
        <v>20.027089777859604</v>
      </c>
      <c r="AAV5">
        <v>20.097550585664155</v>
      </c>
      <c r="AAW5">
        <v>19.985088661080542</v>
      </c>
      <c r="AAX5">
        <v>21.133424112621626</v>
      </c>
      <c r="AAY5">
        <v>20.478688773840432</v>
      </c>
      <c r="AAZ5">
        <v>20.123189455653517</v>
      </c>
      <c r="ABA5">
        <v>20.097550585664155</v>
      </c>
      <c r="ABB5">
        <v>20.360234224388144</v>
      </c>
      <c r="ABC5">
        <v>20.123189455653517</v>
      </c>
      <c r="ABD5">
        <v>20.027089777859604</v>
      </c>
      <c r="ABE5">
        <v>19.985088661080542</v>
      </c>
      <c r="ABF5">
        <v>20.478688773840432</v>
      </c>
      <c r="ABG5">
        <v>20.123189455653517</v>
      </c>
      <c r="ABH5">
        <v>20.837197681154464</v>
      </c>
      <c r="ABI5">
        <v>21.133424112621626</v>
      </c>
      <c r="ABJ5">
        <v>20.478688773840432</v>
      </c>
      <c r="ABK5">
        <v>20.837197681154464</v>
      </c>
      <c r="ABL5">
        <v>21.133424112621626</v>
      </c>
      <c r="ABM5">
        <v>20.478688773840432</v>
      </c>
      <c r="ABN5">
        <v>20.123189455653517</v>
      </c>
      <c r="ABO5">
        <v>19.985088661080542</v>
      </c>
      <c r="ABP5">
        <v>20.478688773840432</v>
      </c>
      <c r="ABQ5">
        <v>20.478688773840432</v>
      </c>
      <c r="ABR5">
        <v>21.133424112621626</v>
      </c>
      <c r="ABS5">
        <v>21.133424112621626</v>
      </c>
      <c r="ABT5">
        <v>21.133424112621626</v>
      </c>
      <c r="ABU5">
        <v>19.719292269758025</v>
      </c>
      <c r="ABV5">
        <v>19.985088661080542</v>
      </c>
      <c r="ABW5">
        <v>19.929145492307978</v>
      </c>
      <c r="ABX5">
        <v>20.478688773840432</v>
      </c>
      <c r="ABY5">
        <v>20.123189455653517</v>
      </c>
      <c r="ABZ5">
        <v>19.719292269758025</v>
      </c>
      <c r="ACA5">
        <v>20.837197681154464</v>
      </c>
      <c r="ACB5">
        <v>19.18195119767131</v>
      </c>
      <c r="ACC5">
        <v>20.097550585664155</v>
      </c>
      <c r="ACD5">
        <v>20.163448315399307</v>
      </c>
      <c r="ACE5">
        <v>19.985088661080542</v>
      </c>
      <c r="ACF5">
        <v>19.719292269758025</v>
      </c>
      <c r="ACG5">
        <v>20.027089777859604</v>
      </c>
      <c r="ACH5">
        <v>19.929145492307978</v>
      </c>
      <c r="ACI5">
        <v>19.719292269758025</v>
      </c>
      <c r="ACJ5">
        <v>20.123189455653517</v>
      </c>
      <c r="ACK5">
        <v>20.184546440673881</v>
      </c>
      <c r="ACL5">
        <v>20.478688773840432</v>
      </c>
      <c r="ACM5">
        <v>20.097550585664155</v>
      </c>
      <c r="ACN5">
        <v>20.163448315399307</v>
      </c>
      <c r="ACO5">
        <v>21.133424112621626</v>
      </c>
      <c r="ACP5">
        <v>21.133424112621626</v>
      </c>
      <c r="ACQ5">
        <v>20.360234224388144</v>
      </c>
      <c r="ACR5">
        <v>19.719292269758025</v>
      </c>
      <c r="ACS5">
        <v>20.097550585664155</v>
      </c>
      <c r="ACT5">
        <v>19.18195119767131</v>
      </c>
      <c r="ACU5">
        <v>19.18195119767131</v>
      </c>
      <c r="ACV5">
        <v>19.18195119767131</v>
      </c>
      <c r="ACW5">
        <v>20.478688773840432</v>
      </c>
      <c r="ACX5">
        <v>20.123189455653517</v>
      </c>
      <c r="ACY5">
        <v>20.123189455653517</v>
      </c>
      <c r="ACZ5">
        <v>20.360234224388144</v>
      </c>
      <c r="ADA5">
        <v>20.360234224388144</v>
      </c>
      <c r="ADB5">
        <v>20.097550585664155</v>
      </c>
      <c r="ADC5">
        <v>20.360234224388144</v>
      </c>
      <c r="ADD5">
        <v>19.929145492307978</v>
      </c>
      <c r="ADE5">
        <v>20.123189455653517</v>
      </c>
      <c r="ADF5">
        <v>20.097550585664155</v>
      </c>
      <c r="ADG5">
        <v>20.360234224388144</v>
      </c>
      <c r="ADH5">
        <v>20.184546440673881</v>
      </c>
      <c r="ADI5">
        <v>19.18195119767131</v>
      </c>
      <c r="ADJ5">
        <v>20.097550585664155</v>
      </c>
      <c r="ADK5">
        <v>20.123189455653517</v>
      </c>
      <c r="ADL5">
        <v>19.719292269758025</v>
      </c>
      <c r="ADM5">
        <v>20.184546440673881</v>
      </c>
      <c r="ADN5">
        <v>19.985088661080542</v>
      </c>
      <c r="ADO5">
        <v>20.027089777859604</v>
      </c>
      <c r="ADP5">
        <v>19.719292269758025</v>
      </c>
      <c r="ADQ5">
        <v>19.929145492307978</v>
      </c>
      <c r="ADR5">
        <v>19.719292269758025</v>
      </c>
      <c r="ADS5">
        <v>19.18195119767131</v>
      </c>
      <c r="ADT5">
        <v>19.18195119767131</v>
      </c>
      <c r="ADU5">
        <v>20.478688773840432</v>
      </c>
      <c r="ADV5">
        <v>19.719292269758025</v>
      </c>
      <c r="ADW5">
        <v>19.929145492307978</v>
      </c>
      <c r="ADX5">
        <v>20.027089777859604</v>
      </c>
      <c r="ADY5">
        <v>20.184546440673881</v>
      </c>
      <c r="ADZ5">
        <v>19.719292269758025</v>
      </c>
      <c r="AEA5">
        <v>20.837197681154464</v>
      </c>
      <c r="AEB5">
        <v>21.133424112621626</v>
      </c>
      <c r="AEC5">
        <v>19.719292269758025</v>
      </c>
      <c r="AED5">
        <v>20.163448315399307</v>
      </c>
      <c r="AEE5">
        <v>20.478688773840432</v>
      </c>
      <c r="AEF5">
        <v>20.097550585664155</v>
      </c>
      <c r="AEG5">
        <v>20.097550585664155</v>
      </c>
      <c r="AEH5">
        <v>20.184546440673881</v>
      </c>
      <c r="AEI5">
        <v>19.719292269758025</v>
      </c>
      <c r="AEJ5">
        <v>19.985088661080542</v>
      </c>
      <c r="AEK5">
        <v>19.18195119767131</v>
      </c>
      <c r="AEL5">
        <v>19.929145492307978</v>
      </c>
      <c r="AEM5">
        <v>20.027089777859604</v>
      </c>
      <c r="AEN5">
        <v>21.133424112621626</v>
      </c>
      <c r="AEO5">
        <v>20.097550585664155</v>
      </c>
      <c r="AEP5">
        <v>20.478688773840432</v>
      </c>
      <c r="AEQ5">
        <v>20.163448315399307</v>
      </c>
      <c r="AER5">
        <v>20.123189455653517</v>
      </c>
      <c r="AES5">
        <v>20.360234224388144</v>
      </c>
      <c r="AET5">
        <v>20.163448315399307</v>
      </c>
      <c r="AEU5">
        <v>20.478688773840432</v>
      </c>
      <c r="AEV5">
        <v>20.184546440673881</v>
      </c>
      <c r="AEW5">
        <v>20.027089777859604</v>
      </c>
      <c r="AEX5">
        <v>20.123189455653517</v>
      </c>
      <c r="AEY5">
        <v>20.123189455653517</v>
      </c>
      <c r="AEZ5">
        <v>19.929145492307978</v>
      </c>
      <c r="AFA5">
        <v>19.929145492307978</v>
      </c>
      <c r="AFB5">
        <v>19.985088661080542</v>
      </c>
      <c r="AFC5">
        <v>19.929145492307978</v>
      </c>
      <c r="AFD5">
        <v>20.478688773840432</v>
      </c>
      <c r="AFE5">
        <v>20.478688773840432</v>
      </c>
      <c r="AFF5">
        <v>20.478688773840432</v>
      </c>
      <c r="AFG5">
        <v>19.719292269758025</v>
      </c>
      <c r="AFH5">
        <v>20.123189455653517</v>
      </c>
      <c r="AFI5">
        <v>20.163448315399307</v>
      </c>
      <c r="AFJ5">
        <v>19.985088661080542</v>
      </c>
      <c r="AFK5">
        <v>20.097550585664155</v>
      </c>
      <c r="AFL5">
        <v>20.123189455653517</v>
      </c>
      <c r="AFM5">
        <v>20.097550585664155</v>
      </c>
      <c r="AFN5">
        <v>20.027089777859604</v>
      </c>
      <c r="AFO5">
        <v>20.360234224388144</v>
      </c>
      <c r="AFP5">
        <v>20.097550585664155</v>
      </c>
      <c r="AFQ5">
        <v>20.163448315399307</v>
      </c>
      <c r="AFR5">
        <v>19.985088661080542</v>
      </c>
      <c r="AFS5">
        <v>20.837197681154464</v>
      </c>
      <c r="AFT5">
        <v>20.097550585664155</v>
      </c>
      <c r="AFU5">
        <v>19.985088661080542</v>
      </c>
      <c r="AFV5">
        <v>19.929145492307978</v>
      </c>
      <c r="AFW5">
        <v>19.985088661080542</v>
      </c>
      <c r="AFX5">
        <v>20.184546440673881</v>
      </c>
      <c r="AFY5">
        <v>19.18195119767131</v>
      </c>
      <c r="AFZ5">
        <v>20.837197681154464</v>
      </c>
      <c r="AGA5">
        <v>20.360234224388144</v>
      </c>
      <c r="AGB5">
        <v>19.929145492307978</v>
      </c>
      <c r="AGC5">
        <v>19.719292269758025</v>
      </c>
      <c r="AGD5">
        <v>19.985088661080542</v>
      </c>
      <c r="AGE5">
        <v>20.123189455653517</v>
      </c>
      <c r="AGF5">
        <v>21.133424112621626</v>
      </c>
      <c r="AGG5">
        <v>20.123189455653517</v>
      </c>
      <c r="AGH5">
        <v>20.123189455653517</v>
      </c>
      <c r="AGI5">
        <v>20.123189455653517</v>
      </c>
      <c r="AGJ5">
        <v>19.929145492307978</v>
      </c>
      <c r="AGK5">
        <v>19.18195119767131</v>
      </c>
      <c r="AGL5">
        <v>21.133424112621626</v>
      </c>
      <c r="AGM5">
        <v>20.360234224388144</v>
      </c>
      <c r="AGN5">
        <v>19.719292269758025</v>
      </c>
      <c r="AGO5">
        <v>20.360234224388144</v>
      </c>
      <c r="AGP5">
        <v>20.837197681154464</v>
      </c>
      <c r="AGQ5">
        <v>20.123189455653517</v>
      </c>
      <c r="AGR5">
        <v>21.133424112621626</v>
      </c>
      <c r="AGS5">
        <v>21.133424112621626</v>
      </c>
      <c r="AGT5">
        <v>20.184546440673881</v>
      </c>
      <c r="AGU5">
        <v>20.478688773840432</v>
      </c>
      <c r="AGV5">
        <v>20.837197681154464</v>
      </c>
      <c r="AGW5">
        <v>20.360234224388144</v>
      </c>
      <c r="AGX5">
        <v>20.027089777859604</v>
      </c>
      <c r="AGY5">
        <v>21.133424112621626</v>
      </c>
      <c r="AGZ5">
        <v>20.478688773840432</v>
      </c>
      <c r="AHA5">
        <v>20.837197681154464</v>
      </c>
      <c r="AHB5">
        <v>21.133424112621626</v>
      </c>
      <c r="AHC5">
        <v>20.837197681154464</v>
      </c>
      <c r="AHD5">
        <v>19.719292269758025</v>
      </c>
      <c r="AHE5">
        <v>20.097550585664155</v>
      </c>
      <c r="AHF5">
        <v>19.929145492307978</v>
      </c>
      <c r="AHG5">
        <v>20.837197681154464</v>
      </c>
      <c r="AHH5">
        <v>20.184546440673881</v>
      </c>
      <c r="AHI5">
        <v>20.027089777859604</v>
      </c>
      <c r="AHJ5">
        <v>20.123189455653517</v>
      </c>
      <c r="AHK5">
        <v>20.123189455653517</v>
      </c>
      <c r="AHL5">
        <v>20.184546440673881</v>
      </c>
      <c r="AHM5">
        <v>19.929145492307978</v>
      </c>
      <c r="AHN5">
        <v>20.360234224388144</v>
      </c>
      <c r="AHO5">
        <v>20.027089777859604</v>
      </c>
      <c r="AHP5">
        <v>20.163448315399307</v>
      </c>
      <c r="AHQ5">
        <v>20.837197681154464</v>
      </c>
      <c r="AHR5">
        <v>19.719292269758025</v>
      </c>
      <c r="AHS5">
        <v>20.360234224388144</v>
      </c>
      <c r="AHT5">
        <v>20.478688773840432</v>
      </c>
      <c r="AHU5">
        <v>19.18195119767131</v>
      </c>
      <c r="AHV5">
        <v>19.18195119767131</v>
      </c>
      <c r="AHW5">
        <v>20.097550585664155</v>
      </c>
      <c r="AHX5">
        <v>19.929145492307978</v>
      </c>
      <c r="AHY5">
        <v>19.929145492307978</v>
      </c>
      <c r="AHZ5">
        <v>20.163448315399307</v>
      </c>
      <c r="AIA5">
        <v>19.719292269758025</v>
      </c>
      <c r="AIB5">
        <v>19.719292269758025</v>
      </c>
      <c r="AIC5">
        <v>19.18195119767131</v>
      </c>
      <c r="AID5">
        <v>20.360234224388144</v>
      </c>
      <c r="AIE5">
        <v>19.929145492307978</v>
      </c>
      <c r="AIF5">
        <v>20.360234224388144</v>
      </c>
      <c r="AIG5">
        <v>21.133424112621626</v>
      </c>
      <c r="AIH5">
        <v>19.929145492307978</v>
      </c>
      <c r="AII5">
        <v>20.027089777859604</v>
      </c>
      <c r="AIJ5">
        <v>21.133424112621626</v>
      </c>
      <c r="AIK5">
        <v>20.097550585664155</v>
      </c>
      <c r="AIL5">
        <v>20.123189455653517</v>
      </c>
      <c r="AIM5">
        <v>20.123189455653517</v>
      </c>
      <c r="AIN5">
        <v>20.163448315399307</v>
      </c>
      <c r="AIO5">
        <v>21.133424112621626</v>
      </c>
      <c r="AIP5">
        <v>20.184546440673881</v>
      </c>
      <c r="AIQ5">
        <v>20.184546440673881</v>
      </c>
      <c r="AIR5">
        <v>19.719292269758025</v>
      </c>
      <c r="AIS5">
        <v>19.929145492307978</v>
      </c>
      <c r="AIT5">
        <v>20.027089777859604</v>
      </c>
      <c r="AIU5">
        <v>21.133424112621626</v>
      </c>
      <c r="AIV5">
        <v>19.18195119767131</v>
      </c>
      <c r="AIW5">
        <v>20.360234224388144</v>
      </c>
      <c r="AIX5">
        <v>20.478688773840432</v>
      </c>
      <c r="AIY5">
        <v>20.027089777859604</v>
      </c>
      <c r="AIZ5">
        <v>19.18195119767131</v>
      </c>
      <c r="AJA5">
        <v>20.163448315399307</v>
      </c>
      <c r="AJB5">
        <v>20.360234224388144</v>
      </c>
      <c r="AJC5">
        <v>20.027089777859604</v>
      </c>
      <c r="AJD5">
        <v>21.133424112621626</v>
      </c>
      <c r="AJE5">
        <v>20.184546440673881</v>
      </c>
      <c r="AJF5">
        <v>20.027089777859604</v>
      </c>
      <c r="AJG5">
        <v>19.18195119767131</v>
      </c>
      <c r="AJH5">
        <v>21.133424112621626</v>
      </c>
      <c r="AJI5">
        <v>19.719292269758025</v>
      </c>
      <c r="AJJ5">
        <v>19.929145492307978</v>
      </c>
      <c r="AJK5">
        <v>21.133424112621626</v>
      </c>
      <c r="AJL5">
        <v>20.478688773840432</v>
      </c>
      <c r="AJM5">
        <v>20.184546440673881</v>
      </c>
      <c r="AJN5">
        <v>20.184546440673881</v>
      </c>
      <c r="AJO5">
        <v>20.360234224388144</v>
      </c>
      <c r="AJP5">
        <v>20.163448315399307</v>
      </c>
      <c r="AJQ5">
        <v>20.123189455653517</v>
      </c>
      <c r="AJR5">
        <v>19.719292269758025</v>
      </c>
      <c r="AJS5">
        <v>20.184546440673881</v>
      </c>
      <c r="AJT5">
        <v>20.837197681154464</v>
      </c>
      <c r="AJU5">
        <v>20.163448315399307</v>
      </c>
      <c r="AJV5">
        <v>21.133424112621626</v>
      </c>
      <c r="AJW5">
        <v>19.719292269758025</v>
      </c>
      <c r="AJX5">
        <v>20.027089777859604</v>
      </c>
      <c r="AJY5">
        <v>20.027089777859604</v>
      </c>
      <c r="AJZ5">
        <v>20.123189455653517</v>
      </c>
      <c r="AKA5">
        <v>20.478688773840432</v>
      </c>
      <c r="AKB5">
        <v>19.719292269758025</v>
      </c>
      <c r="AKC5">
        <v>20.837197681154464</v>
      </c>
      <c r="AKD5">
        <v>19.929145492307978</v>
      </c>
      <c r="AKE5">
        <v>20.184546440673881</v>
      </c>
      <c r="AKF5">
        <v>19.719292269758025</v>
      </c>
      <c r="AKG5">
        <v>19.985088661080542</v>
      </c>
      <c r="AKH5">
        <v>19.929145492307978</v>
      </c>
      <c r="AKI5">
        <v>20.027089777859604</v>
      </c>
      <c r="AKJ5">
        <v>20.478688773840432</v>
      </c>
      <c r="AKK5">
        <v>19.719292269758025</v>
      </c>
      <c r="AKL5">
        <v>21.133424112621626</v>
      </c>
      <c r="AKM5">
        <v>20.027089777859604</v>
      </c>
      <c r="AKN5">
        <v>20.123189455653517</v>
      </c>
      <c r="AKO5">
        <v>20.163448315399307</v>
      </c>
      <c r="AKP5">
        <v>20.163448315399307</v>
      </c>
      <c r="AKQ5">
        <v>20.837197681154464</v>
      </c>
      <c r="AKR5">
        <v>20.360234224388144</v>
      </c>
      <c r="AKS5">
        <v>20.097550585664155</v>
      </c>
      <c r="AKT5">
        <v>19.719292269758025</v>
      </c>
      <c r="AKU5">
        <v>20.360234224388144</v>
      </c>
      <c r="AKV5">
        <v>19.18195119767131</v>
      </c>
      <c r="AKW5">
        <v>20.123189455653517</v>
      </c>
      <c r="AKX5">
        <v>20.097550585664155</v>
      </c>
      <c r="AKY5">
        <v>19.929145492307978</v>
      </c>
      <c r="AKZ5">
        <v>20.184546440673881</v>
      </c>
      <c r="ALA5">
        <v>20.837197681154464</v>
      </c>
      <c r="ALB5">
        <v>20.163448315399307</v>
      </c>
      <c r="ALC5">
        <v>20.097550585664155</v>
      </c>
      <c r="ALD5">
        <v>19.719292269758025</v>
      </c>
      <c r="ALE5">
        <v>20.360234224388144</v>
      </c>
      <c r="ALF5">
        <v>20.123189455653517</v>
      </c>
      <c r="ALG5">
        <v>19.18195119767131</v>
      </c>
      <c r="ALH5">
        <v>20.027089777859604</v>
      </c>
      <c r="ALI5">
        <v>20.027089777859604</v>
      </c>
      <c r="ALJ5">
        <v>20.163448315399307</v>
      </c>
      <c r="ALK5">
        <v>20.478688773840432</v>
      </c>
      <c r="ALL5">
        <v>19.929145492307978</v>
      </c>
      <c r="ALM5">
        <v>20.097550585664155</v>
      </c>
    </row>
    <row r="6" spans="2:1001" x14ac:dyDescent="0.25">
      <c r="B6">
        <v>20.123189455653517</v>
      </c>
      <c r="C6">
        <v>20.163448315399307</v>
      </c>
      <c r="D6">
        <v>20.163448315399307</v>
      </c>
      <c r="E6">
        <v>20.123189455653517</v>
      </c>
      <c r="F6">
        <v>19.18195119767131</v>
      </c>
      <c r="G6">
        <v>20.163448315399307</v>
      </c>
      <c r="H6">
        <v>19.18195119767131</v>
      </c>
      <c r="I6">
        <v>19.985088661080542</v>
      </c>
      <c r="J6">
        <v>20.097550585664155</v>
      </c>
      <c r="K6">
        <v>19.985088661080542</v>
      </c>
      <c r="L6">
        <v>20.123189455653517</v>
      </c>
      <c r="M6">
        <v>20.123189455653517</v>
      </c>
      <c r="N6">
        <v>19.985088661080542</v>
      </c>
      <c r="O6">
        <v>19.719292269758025</v>
      </c>
      <c r="P6">
        <v>19.929145492307978</v>
      </c>
      <c r="Q6">
        <v>19.929145492307978</v>
      </c>
      <c r="R6">
        <v>19.985088661080542</v>
      </c>
      <c r="S6">
        <v>19.929145492307978</v>
      </c>
      <c r="T6">
        <v>20.184546440673881</v>
      </c>
      <c r="U6">
        <v>20.360234224388144</v>
      </c>
      <c r="V6">
        <v>20.184546440673881</v>
      </c>
      <c r="W6">
        <v>20.163448315399307</v>
      </c>
      <c r="X6">
        <v>20.097550585664155</v>
      </c>
      <c r="Y6">
        <v>19.929145492307978</v>
      </c>
      <c r="Z6">
        <v>19.719292269758025</v>
      </c>
      <c r="AA6">
        <v>20.163448315399307</v>
      </c>
      <c r="AB6">
        <v>20.163448315399307</v>
      </c>
      <c r="AC6">
        <v>19.985088661080542</v>
      </c>
      <c r="AD6">
        <v>19.719292269758025</v>
      </c>
      <c r="AE6">
        <v>20.027089777859604</v>
      </c>
      <c r="AF6">
        <v>19.929145492307978</v>
      </c>
      <c r="AG6">
        <v>20.837197681154464</v>
      </c>
      <c r="AH6">
        <v>19.985088661080542</v>
      </c>
      <c r="AI6">
        <v>20.360234224388144</v>
      </c>
      <c r="AJ6">
        <v>20.837197681154464</v>
      </c>
      <c r="AK6">
        <v>21.133424112621626</v>
      </c>
      <c r="AL6">
        <v>19.18195119767131</v>
      </c>
      <c r="AM6">
        <v>21.133424112621626</v>
      </c>
      <c r="AN6">
        <v>19.18195119767131</v>
      </c>
      <c r="AO6">
        <v>20.184546440673881</v>
      </c>
      <c r="AP6">
        <v>20.837197681154464</v>
      </c>
      <c r="AQ6">
        <v>20.360234224388144</v>
      </c>
      <c r="AR6">
        <v>19.929145492307978</v>
      </c>
      <c r="AS6">
        <v>19.719292269758025</v>
      </c>
      <c r="AT6">
        <v>20.027089777859604</v>
      </c>
      <c r="AU6">
        <v>19.719292269758025</v>
      </c>
      <c r="AV6">
        <v>20.360234224388144</v>
      </c>
      <c r="AW6">
        <v>19.18195119767131</v>
      </c>
      <c r="AX6">
        <v>20.184546440673881</v>
      </c>
      <c r="AY6">
        <v>19.18195119767131</v>
      </c>
      <c r="AZ6">
        <v>20.163448315399307</v>
      </c>
      <c r="BA6">
        <v>20.097550585664155</v>
      </c>
      <c r="BB6">
        <v>20.184546440673881</v>
      </c>
      <c r="BC6">
        <v>20.478688773840432</v>
      </c>
      <c r="BD6">
        <v>21.133424112621626</v>
      </c>
      <c r="BE6">
        <v>20.837197681154464</v>
      </c>
      <c r="BF6">
        <v>19.985088661080542</v>
      </c>
      <c r="BG6">
        <v>21.133424112621626</v>
      </c>
      <c r="BH6">
        <v>20.478688773840432</v>
      </c>
      <c r="BI6">
        <v>19.985088661080542</v>
      </c>
      <c r="BJ6">
        <v>20.123189455653517</v>
      </c>
      <c r="BK6">
        <v>21.133424112621626</v>
      </c>
      <c r="BL6">
        <v>20.163448315399307</v>
      </c>
      <c r="BM6">
        <v>20.360234224388144</v>
      </c>
      <c r="BN6">
        <v>19.985088661080542</v>
      </c>
      <c r="BO6">
        <v>20.027089777859604</v>
      </c>
      <c r="BP6">
        <v>20.478688773840432</v>
      </c>
      <c r="BQ6">
        <v>19.719292269758025</v>
      </c>
      <c r="BR6">
        <v>19.929145492307978</v>
      </c>
      <c r="BS6">
        <v>20.097550585664155</v>
      </c>
      <c r="BT6">
        <v>20.478688773840432</v>
      </c>
      <c r="BU6">
        <v>19.929145492307978</v>
      </c>
      <c r="BV6">
        <v>20.027089777859604</v>
      </c>
      <c r="BW6">
        <v>20.027089777859604</v>
      </c>
      <c r="BX6">
        <v>21.133424112621626</v>
      </c>
      <c r="BY6">
        <v>20.027089777859604</v>
      </c>
      <c r="BZ6">
        <v>20.184546440673881</v>
      </c>
      <c r="CA6">
        <v>20.184546440673881</v>
      </c>
      <c r="CB6">
        <v>20.123189455653517</v>
      </c>
      <c r="CC6">
        <v>19.719292269758025</v>
      </c>
      <c r="CD6">
        <v>19.18195119767131</v>
      </c>
      <c r="CE6">
        <v>20.027089777859604</v>
      </c>
      <c r="CF6">
        <v>21.133424112621626</v>
      </c>
      <c r="CG6">
        <v>20.123189455653517</v>
      </c>
      <c r="CH6">
        <v>20.163448315399307</v>
      </c>
      <c r="CI6">
        <v>20.360234224388144</v>
      </c>
      <c r="CJ6">
        <v>20.837197681154464</v>
      </c>
      <c r="CK6">
        <v>20.027089777859604</v>
      </c>
      <c r="CL6">
        <v>19.929145492307978</v>
      </c>
      <c r="CM6">
        <v>20.027089777859604</v>
      </c>
      <c r="CN6">
        <v>20.837197681154464</v>
      </c>
      <c r="CO6">
        <v>21.133424112621626</v>
      </c>
      <c r="CP6">
        <v>20.184546440673881</v>
      </c>
      <c r="CQ6">
        <v>20.163448315399307</v>
      </c>
      <c r="CR6">
        <v>20.184546440673881</v>
      </c>
      <c r="CS6">
        <v>19.18195119767131</v>
      </c>
      <c r="CT6">
        <v>19.985088661080542</v>
      </c>
      <c r="CU6">
        <v>19.985088661080542</v>
      </c>
      <c r="CV6">
        <v>20.097550585664155</v>
      </c>
      <c r="CW6">
        <v>20.027089777859604</v>
      </c>
      <c r="CX6">
        <v>20.123189455653517</v>
      </c>
      <c r="CY6">
        <v>19.929145492307978</v>
      </c>
      <c r="CZ6">
        <v>20.360234224388144</v>
      </c>
      <c r="DA6">
        <v>20.184546440673881</v>
      </c>
      <c r="DB6">
        <v>20.184546440673881</v>
      </c>
      <c r="DC6">
        <v>19.985088661080542</v>
      </c>
      <c r="DD6">
        <v>20.837197681154464</v>
      </c>
      <c r="DE6">
        <v>21.133424112621626</v>
      </c>
      <c r="DF6">
        <v>20.184546440673881</v>
      </c>
      <c r="DG6">
        <v>20.027089777859604</v>
      </c>
      <c r="DH6">
        <v>20.184546440673881</v>
      </c>
      <c r="DI6">
        <v>20.097550585664155</v>
      </c>
      <c r="DJ6">
        <v>19.985088661080542</v>
      </c>
      <c r="DK6">
        <v>20.360234224388144</v>
      </c>
      <c r="DL6">
        <v>20.097550585664155</v>
      </c>
      <c r="DM6">
        <v>20.123189455653517</v>
      </c>
      <c r="DN6">
        <v>19.719292269758025</v>
      </c>
      <c r="DO6">
        <v>19.18195119767131</v>
      </c>
      <c r="DP6">
        <v>19.18195119767131</v>
      </c>
      <c r="DQ6">
        <v>20.360234224388144</v>
      </c>
      <c r="DR6">
        <v>20.027089777859604</v>
      </c>
      <c r="DS6">
        <v>21.133424112621626</v>
      </c>
      <c r="DT6">
        <v>20.027089777859604</v>
      </c>
      <c r="DU6">
        <v>20.360234224388144</v>
      </c>
      <c r="DV6">
        <v>19.985088661080542</v>
      </c>
      <c r="DW6">
        <v>20.478688773840432</v>
      </c>
      <c r="DX6">
        <v>20.478688773840432</v>
      </c>
      <c r="DY6">
        <v>19.18195119767131</v>
      </c>
      <c r="DZ6">
        <v>20.123189455653517</v>
      </c>
      <c r="EA6">
        <v>19.929145492307978</v>
      </c>
      <c r="EB6">
        <v>20.360234224388144</v>
      </c>
      <c r="EC6">
        <v>20.837197681154464</v>
      </c>
      <c r="ED6">
        <v>20.097550585664155</v>
      </c>
      <c r="EE6">
        <v>19.719292269758025</v>
      </c>
      <c r="EF6">
        <v>20.184546440673881</v>
      </c>
      <c r="EG6">
        <v>20.097550585664155</v>
      </c>
      <c r="EH6">
        <v>20.097550585664155</v>
      </c>
      <c r="EI6">
        <v>19.985088661080542</v>
      </c>
      <c r="EJ6">
        <v>20.163448315399307</v>
      </c>
      <c r="EK6">
        <v>20.097550585664155</v>
      </c>
      <c r="EL6">
        <v>20.097550585664155</v>
      </c>
      <c r="EM6">
        <v>21.133424112621626</v>
      </c>
      <c r="EN6">
        <v>20.163448315399307</v>
      </c>
      <c r="EO6">
        <v>20.163448315399307</v>
      </c>
      <c r="EP6">
        <v>20.837197681154464</v>
      </c>
      <c r="EQ6">
        <v>19.18195119767131</v>
      </c>
      <c r="ER6">
        <v>19.18195119767131</v>
      </c>
      <c r="ES6">
        <v>19.929145492307978</v>
      </c>
      <c r="ET6">
        <v>20.163448315399307</v>
      </c>
      <c r="EU6">
        <v>20.097550585664155</v>
      </c>
      <c r="EV6">
        <v>20.837197681154464</v>
      </c>
      <c r="EW6">
        <v>20.184546440673881</v>
      </c>
      <c r="EX6">
        <v>20.184546440673881</v>
      </c>
      <c r="EY6">
        <v>20.184546440673881</v>
      </c>
      <c r="EZ6">
        <v>20.837197681154464</v>
      </c>
      <c r="FA6">
        <v>21.133424112621626</v>
      </c>
      <c r="FB6">
        <v>20.097550585664155</v>
      </c>
      <c r="FC6">
        <v>20.097550585664155</v>
      </c>
      <c r="FD6">
        <v>19.719292269758025</v>
      </c>
      <c r="FE6">
        <v>20.123189455653517</v>
      </c>
      <c r="FF6">
        <v>20.123189455653517</v>
      </c>
      <c r="FG6">
        <v>19.929145492307978</v>
      </c>
      <c r="FH6">
        <v>20.123189455653517</v>
      </c>
      <c r="FI6">
        <v>20.163448315399307</v>
      </c>
      <c r="FJ6">
        <v>19.18195119767131</v>
      </c>
      <c r="FK6">
        <v>20.184546440673881</v>
      </c>
      <c r="FL6">
        <v>19.985088661080542</v>
      </c>
      <c r="FM6">
        <v>20.360234224388144</v>
      </c>
      <c r="FN6">
        <v>19.719292269758025</v>
      </c>
      <c r="FO6">
        <v>19.929145492307978</v>
      </c>
      <c r="FP6">
        <v>19.719292269758025</v>
      </c>
      <c r="FQ6">
        <v>20.478688773840432</v>
      </c>
      <c r="FR6">
        <v>20.184546440673881</v>
      </c>
      <c r="FS6">
        <v>20.478688773840432</v>
      </c>
      <c r="FT6">
        <v>20.097550585664155</v>
      </c>
      <c r="FU6">
        <v>20.163448315399307</v>
      </c>
      <c r="FV6">
        <v>20.360234224388144</v>
      </c>
      <c r="FW6">
        <v>20.163448315399307</v>
      </c>
      <c r="FX6">
        <v>20.837197681154464</v>
      </c>
      <c r="FY6">
        <v>20.184546440673881</v>
      </c>
      <c r="FZ6">
        <v>20.097550585664155</v>
      </c>
      <c r="GA6">
        <v>20.360234224388144</v>
      </c>
      <c r="GB6">
        <v>20.163448315399307</v>
      </c>
      <c r="GC6">
        <v>20.837197681154464</v>
      </c>
      <c r="GD6">
        <v>21.133424112621626</v>
      </c>
      <c r="GE6">
        <v>20.837197681154464</v>
      </c>
      <c r="GF6">
        <v>19.929145492307978</v>
      </c>
      <c r="GG6">
        <v>20.184546440673881</v>
      </c>
      <c r="GH6">
        <v>19.18195119767131</v>
      </c>
      <c r="GI6">
        <v>21.133424112621626</v>
      </c>
      <c r="GJ6">
        <v>21.133424112621626</v>
      </c>
      <c r="GK6">
        <v>21.133424112621626</v>
      </c>
      <c r="GL6">
        <v>19.18195119767131</v>
      </c>
      <c r="GM6">
        <v>19.929145492307978</v>
      </c>
      <c r="GN6">
        <v>20.123189455653517</v>
      </c>
      <c r="GO6">
        <v>20.097550585664155</v>
      </c>
      <c r="GP6">
        <v>20.184546440673881</v>
      </c>
      <c r="GQ6">
        <v>20.837197681154464</v>
      </c>
      <c r="GR6">
        <v>20.184546440673881</v>
      </c>
      <c r="GS6">
        <v>20.837197681154464</v>
      </c>
      <c r="GT6">
        <v>20.837197681154464</v>
      </c>
      <c r="GU6">
        <v>20.837197681154464</v>
      </c>
      <c r="GV6">
        <v>19.929145492307978</v>
      </c>
      <c r="GW6">
        <v>20.097550585664155</v>
      </c>
      <c r="GX6">
        <v>20.163448315399307</v>
      </c>
      <c r="GY6">
        <v>20.097550585664155</v>
      </c>
      <c r="GZ6">
        <v>19.18195119767131</v>
      </c>
      <c r="HA6">
        <v>20.027089777859604</v>
      </c>
      <c r="HB6">
        <v>20.478688773840432</v>
      </c>
      <c r="HC6">
        <v>21.133424112621626</v>
      </c>
      <c r="HD6">
        <v>20.027089777859604</v>
      </c>
      <c r="HE6">
        <v>20.097550585664155</v>
      </c>
      <c r="HF6">
        <v>21.133424112621626</v>
      </c>
      <c r="HG6">
        <v>20.478688773840432</v>
      </c>
      <c r="HH6">
        <v>20.123189455653517</v>
      </c>
      <c r="HI6">
        <v>20.184546440673881</v>
      </c>
      <c r="HJ6">
        <v>20.163448315399307</v>
      </c>
      <c r="HK6">
        <v>20.027089777859604</v>
      </c>
      <c r="HL6">
        <v>20.097550585664155</v>
      </c>
      <c r="HM6">
        <v>20.837197681154464</v>
      </c>
      <c r="HN6">
        <v>20.163448315399307</v>
      </c>
      <c r="HO6">
        <v>20.360234224388144</v>
      </c>
      <c r="HP6">
        <v>20.184546440673881</v>
      </c>
      <c r="HQ6">
        <v>20.184546440673881</v>
      </c>
      <c r="HR6">
        <v>21.133424112621626</v>
      </c>
      <c r="HS6">
        <v>20.184546440673881</v>
      </c>
      <c r="HT6">
        <v>19.985088661080542</v>
      </c>
      <c r="HU6">
        <v>20.123189455653517</v>
      </c>
      <c r="HV6">
        <v>20.478688773840432</v>
      </c>
      <c r="HW6">
        <v>20.837197681154464</v>
      </c>
      <c r="HX6">
        <v>19.719292269758025</v>
      </c>
      <c r="HY6">
        <v>20.123189455653517</v>
      </c>
      <c r="HZ6">
        <v>20.478688773840432</v>
      </c>
      <c r="IA6">
        <v>20.360234224388144</v>
      </c>
      <c r="IB6">
        <v>20.163448315399307</v>
      </c>
      <c r="IC6">
        <v>19.18195119767131</v>
      </c>
      <c r="ID6">
        <v>20.837197681154464</v>
      </c>
      <c r="IE6">
        <v>20.360234224388144</v>
      </c>
      <c r="IF6">
        <v>19.985088661080542</v>
      </c>
      <c r="IG6">
        <v>20.027089777859604</v>
      </c>
      <c r="IH6">
        <v>19.719292269758025</v>
      </c>
      <c r="II6">
        <v>21.133424112621626</v>
      </c>
      <c r="IJ6">
        <v>20.097550585664155</v>
      </c>
      <c r="IK6">
        <v>19.985088661080542</v>
      </c>
      <c r="IL6">
        <v>19.719292269758025</v>
      </c>
      <c r="IM6">
        <v>19.929145492307978</v>
      </c>
      <c r="IN6">
        <v>20.123189455653517</v>
      </c>
      <c r="IO6">
        <v>20.478688773840432</v>
      </c>
      <c r="IP6">
        <v>19.929145492307978</v>
      </c>
      <c r="IQ6">
        <v>19.929145492307978</v>
      </c>
      <c r="IR6">
        <v>20.027089777859604</v>
      </c>
      <c r="IS6">
        <v>20.184546440673881</v>
      </c>
      <c r="IT6">
        <v>19.929145492307978</v>
      </c>
      <c r="IU6">
        <v>20.184546440673881</v>
      </c>
      <c r="IV6">
        <v>20.837197681154464</v>
      </c>
      <c r="IW6">
        <v>20.360234224388144</v>
      </c>
      <c r="IX6">
        <v>21.133424112621626</v>
      </c>
      <c r="IY6">
        <v>20.123189455653517</v>
      </c>
      <c r="IZ6">
        <v>20.360234224388144</v>
      </c>
      <c r="JA6">
        <v>20.360234224388144</v>
      </c>
      <c r="JB6">
        <v>20.360234224388144</v>
      </c>
      <c r="JC6">
        <v>20.184546440673881</v>
      </c>
      <c r="JD6">
        <v>20.163448315399307</v>
      </c>
      <c r="JE6">
        <v>20.184546440673881</v>
      </c>
      <c r="JF6">
        <v>20.027089777859604</v>
      </c>
      <c r="JG6">
        <v>19.985088661080542</v>
      </c>
      <c r="JH6">
        <v>20.163448315399307</v>
      </c>
      <c r="JI6">
        <v>20.097550585664155</v>
      </c>
      <c r="JJ6">
        <v>20.163448315399307</v>
      </c>
      <c r="JK6">
        <v>20.184546440673881</v>
      </c>
      <c r="JL6">
        <v>19.929145492307978</v>
      </c>
      <c r="JM6">
        <v>20.163448315399307</v>
      </c>
      <c r="JN6">
        <v>20.097550585664155</v>
      </c>
      <c r="JO6">
        <v>19.719292269758025</v>
      </c>
      <c r="JP6">
        <v>21.133424112621626</v>
      </c>
      <c r="JQ6">
        <v>21.133424112621626</v>
      </c>
      <c r="JR6">
        <v>21.133424112621626</v>
      </c>
      <c r="JS6">
        <v>20.097550585664155</v>
      </c>
      <c r="JT6">
        <v>20.163448315399307</v>
      </c>
      <c r="JU6">
        <v>19.719292269758025</v>
      </c>
      <c r="JV6">
        <v>19.719292269758025</v>
      </c>
      <c r="JW6">
        <v>20.360234224388144</v>
      </c>
      <c r="JX6">
        <v>20.123189455653517</v>
      </c>
      <c r="JY6">
        <v>20.123189455653517</v>
      </c>
      <c r="JZ6">
        <v>20.184546440673881</v>
      </c>
      <c r="KA6">
        <v>20.478688773840432</v>
      </c>
      <c r="KB6">
        <v>21.133424112621626</v>
      </c>
      <c r="KC6">
        <v>19.18195119767131</v>
      </c>
      <c r="KD6">
        <v>19.985088661080542</v>
      </c>
      <c r="KE6">
        <v>20.027089777859604</v>
      </c>
      <c r="KF6">
        <v>20.163448315399307</v>
      </c>
      <c r="KG6">
        <v>20.123189455653517</v>
      </c>
      <c r="KH6">
        <v>20.097550585664155</v>
      </c>
      <c r="KI6">
        <v>20.027089777859604</v>
      </c>
      <c r="KJ6">
        <v>19.18195119767131</v>
      </c>
      <c r="KK6">
        <v>20.163448315399307</v>
      </c>
      <c r="KL6">
        <v>19.719292269758025</v>
      </c>
      <c r="KM6">
        <v>19.985088661080542</v>
      </c>
      <c r="KN6">
        <v>20.027089777859604</v>
      </c>
      <c r="KO6">
        <v>20.163448315399307</v>
      </c>
      <c r="KP6">
        <v>20.184546440673881</v>
      </c>
      <c r="KQ6">
        <v>19.18195119767131</v>
      </c>
      <c r="KR6">
        <v>20.360234224388144</v>
      </c>
      <c r="KS6">
        <v>20.123189455653517</v>
      </c>
      <c r="KT6">
        <v>20.478688773840432</v>
      </c>
      <c r="KU6">
        <v>20.163448315399307</v>
      </c>
      <c r="KV6">
        <v>19.719292269758025</v>
      </c>
      <c r="KW6">
        <v>20.027089777859604</v>
      </c>
      <c r="KX6">
        <v>20.097550585664155</v>
      </c>
      <c r="KY6">
        <v>20.837197681154464</v>
      </c>
      <c r="KZ6">
        <v>19.985088661080542</v>
      </c>
      <c r="LA6">
        <v>19.985088661080542</v>
      </c>
      <c r="LB6">
        <v>20.097550585664155</v>
      </c>
      <c r="LC6">
        <v>20.360234224388144</v>
      </c>
      <c r="LD6">
        <v>19.929145492307978</v>
      </c>
      <c r="LE6">
        <v>21.133424112621626</v>
      </c>
      <c r="LF6">
        <v>20.123189455653517</v>
      </c>
      <c r="LG6">
        <v>20.123189455653517</v>
      </c>
      <c r="LH6">
        <v>20.123189455653517</v>
      </c>
      <c r="LI6">
        <v>21.133424112621626</v>
      </c>
      <c r="LJ6">
        <v>19.929145492307978</v>
      </c>
      <c r="LK6">
        <v>19.985088661080542</v>
      </c>
      <c r="LL6">
        <v>20.163448315399307</v>
      </c>
      <c r="LM6">
        <v>19.929145492307978</v>
      </c>
      <c r="LN6">
        <v>20.123189455653517</v>
      </c>
      <c r="LO6">
        <v>21.133424112621626</v>
      </c>
      <c r="LP6">
        <v>20.478688773840432</v>
      </c>
      <c r="LQ6">
        <v>20.097550585664155</v>
      </c>
      <c r="LR6">
        <v>20.184546440673881</v>
      </c>
      <c r="LS6">
        <v>19.719292269758025</v>
      </c>
      <c r="LT6">
        <v>20.478688773840432</v>
      </c>
      <c r="LU6">
        <v>20.360234224388144</v>
      </c>
      <c r="LV6">
        <v>20.478688773840432</v>
      </c>
      <c r="LW6">
        <v>20.027089777859604</v>
      </c>
      <c r="LX6">
        <v>20.027089777859604</v>
      </c>
      <c r="LY6">
        <v>20.097550585664155</v>
      </c>
      <c r="LZ6">
        <v>19.719292269758025</v>
      </c>
      <c r="MA6">
        <v>20.027089777859604</v>
      </c>
      <c r="MB6">
        <v>20.027089777859604</v>
      </c>
      <c r="MC6">
        <v>20.478688773840432</v>
      </c>
      <c r="MD6">
        <v>19.985088661080542</v>
      </c>
      <c r="ME6">
        <v>20.163448315399307</v>
      </c>
      <c r="MF6">
        <v>20.360234224388144</v>
      </c>
      <c r="MG6">
        <v>21.133424112621626</v>
      </c>
      <c r="MH6">
        <v>20.097550585664155</v>
      </c>
      <c r="MI6">
        <v>20.163448315399307</v>
      </c>
      <c r="MJ6">
        <v>20.027089777859604</v>
      </c>
      <c r="MK6">
        <v>20.163448315399307</v>
      </c>
      <c r="ML6">
        <v>20.360234224388144</v>
      </c>
      <c r="MM6">
        <v>20.097550585664155</v>
      </c>
      <c r="MN6">
        <v>20.360234224388144</v>
      </c>
      <c r="MO6">
        <v>20.097550585664155</v>
      </c>
      <c r="MP6">
        <v>20.837197681154464</v>
      </c>
      <c r="MQ6">
        <v>20.360234224388144</v>
      </c>
      <c r="MR6">
        <v>20.123189455653517</v>
      </c>
      <c r="MS6">
        <v>20.184546440673881</v>
      </c>
      <c r="MT6">
        <v>20.027089777859604</v>
      </c>
      <c r="MU6">
        <v>20.837197681154464</v>
      </c>
      <c r="MV6">
        <v>20.478688773840432</v>
      </c>
      <c r="MW6">
        <v>19.18195119767131</v>
      </c>
      <c r="MX6">
        <v>20.478688773840432</v>
      </c>
      <c r="MY6">
        <v>20.478688773840432</v>
      </c>
      <c r="MZ6">
        <v>20.837197681154464</v>
      </c>
      <c r="NA6">
        <v>19.719292269758025</v>
      </c>
      <c r="NB6">
        <v>20.123189455653517</v>
      </c>
      <c r="NC6">
        <v>20.097550585664155</v>
      </c>
      <c r="ND6">
        <v>20.123189455653517</v>
      </c>
      <c r="NE6">
        <v>20.027089777859604</v>
      </c>
      <c r="NF6">
        <v>20.837197681154464</v>
      </c>
      <c r="NG6">
        <v>19.18195119767131</v>
      </c>
      <c r="NH6">
        <v>20.478688773840432</v>
      </c>
      <c r="NI6">
        <v>19.719292269758025</v>
      </c>
      <c r="NJ6">
        <v>20.478688773840432</v>
      </c>
      <c r="NK6">
        <v>19.18195119767131</v>
      </c>
      <c r="NL6">
        <v>20.163448315399307</v>
      </c>
      <c r="NM6">
        <v>20.027089777859604</v>
      </c>
      <c r="NN6">
        <v>20.360234224388144</v>
      </c>
      <c r="NO6">
        <v>19.929145492307978</v>
      </c>
      <c r="NP6">
        <v>19.929145492307978</v>
      </c>
      <c r="NQ6">
        <v>20.837197681154464</v>
      </c>
      <c r="NR6">
        <v>20.478688773840432</v>
      </c>
      <c r="NS6">
        <v>19.18195119767131</v>
      </c>
      <c r="NT6">
        <v>19.719292269758025</v>
      </c>
      <c r="NU6">
        <v>19.719292269758025</v>
      </c>
      <c r="NV6">
        <v>20.837197681154464</v>
      </c>
      <c r="NW6">
        <v>20.027089777859604</v>
      </c>
      <c r="NX6">
        <v>19.719292269758025</v>
      </c>
      <c r="NY6">
        <v>20.478688773840432</v>
      </c>
      <c r="NZ6">
        <v>20.123189455653517</v>
      </c>
      <c r="OA6">
        <v>19.929145492307978</v>
      </c>
      <c r="OB6">
        <v>21.133424112621626</v>
      </c>
      <c r="OC6">
        <v>20.123189455653517</v>
      </c>
      <c r="OD6">
        <v>19.719292269758025</v>
      </c>
      <c r="OE6">
        <v>20.360234224388144</v>
      </c>
      <c r="OF6">
        <v>19.18195119767131</v>
      </c>
      <c r="OG6">
        <v>19.985088661080542</v>
      </c>
      <c r="OH6">
        <v>19.18195119767131</v>
      </c>
      <c r="OI6">
        <v>19.18195119767131</v>
      </c>
      <c r="OJ6">
        <v>20.163448315399307</v>
      </c>
      <c r="OK6">
        <v>21.133424112621626</v>
      </c>
      <c r="OL6">
        <v>20.478688773840432</v>
      </c>
      <c r="OM6">
        <v>19.719292269758025</v>
      </c>
      <c r="ON6">
        <v>20.097550585664155</v>
      </c>
      <c r="OO6">
        <v>20.184546440673881</v>
      </c>
      <c r="OP6">
        <v>21.133424112621626</v>
      </c>
      <c r="OQ6">
        <v>20.097550585664155</v>
      </c>
      <c r="OR6">
        <v>20.163448315399307</v>
      </c>
      <c r="OS6">
        <v>20.027089777859604</v>
      </c>
      <c r="OT6">
        <v>19.719292269758025</v>
      </c>
      <c r="OU6">
        <v>19.985088661080542</v>
      </c>
      <c r="OV6">
        <v>19.719292269758025</v>
      </c>
      <c r="OW6">
        <v>20.478688773840432</v>
      </c>
      <c r="OX6">
        <v>20.027089777859604</v>
      </c>
      <c r="OY6">
        <v>19.719292269758025</v>
      </c>
      <c r="OZ6">
        <v>20.184546440673881</v>
      </c>
      <c r="PA6">
        <v>20.027089777859604</v>
      </c>
      <c r="PB6">
        <v>19.18195119767131</v>
      </c>
      <c r="PC6">
        <v>20.184546440673881</v>
      </c>
      <c r="PD6">
        <v>21.133424112621626</v>
      </c>
      <c r="PE6">
        <v>20.163448315399307</v>
      </c>
      <c r="PF6">
        <v>21.133424112621626</v>
      </c>
      <c r="PG6">
        <v>19.985088661080542</v>
      </c>
      <c r="PH6">
        <v>20.360234224388144</v>
      </c>
      <c r="PI6">
        <v>21.133424112621626</v>
      </c>
      <c r="PJ6">
        <v>19.929145492307978</v>
      </c>
      <c r="PK6">
        <v>20.027089777859604</v>
      </c>
      <c r="PL6">
        <v>20.027089777859604</v>
      </c>
      <c r="PM6">
        <v>20.027089777859604</v>
      </c>
      <c r="PN6">
        <v>20.097550585664155</v>
      </c>
      <c r="PO6">
        <v>20.837197681154464</v>
      </c>
      <c r="PP6">
        <v>20.027089777859604</v>
      </c>
      <c r="PQ6">
        <v>19.929145492307978</v>
      </c>
      <c r="PR6">
        <v>19.719292269758025</v>
      </c>
      <c r="PS6">
        <v>20.184546440673881</v>
      </c>
      <c r="PT6">
        <v>20.027089777859604</v>
      </c>
      <c r="PU6">
        <v>20.097550585664155</v>
      </c>
      <c r="PV6">
        <v>19.929145492307978</v>
      </c>
      <c r="PW6">
        <v>20.837197681154464</v>
      </c>
      <c r="PX6">
        <v>20.478688773840432</v>
      </c>
      <c r="PY6">
        <v>20.184546440673881</v>
      </c>
      <c r="PZ6">
        <v>19.985088661080542</v>
      </c>
      <c r="QA6">
        <v>19.985088661080542</v>
      </c>
      <c r="QB6">
        <v>20.478688773840432</v>
      </c>
      <c r="QC6">
        <v>20.360234224388144</v>
      </c>
      <c r="QD6">
        <v>19.985088661080542</v>
      </c>
      <c r="QE6">
        <v>20.027089777859604</v>
      </c>
      <c r="QF6">
        <v>20.478688773840432</v>
      </c>
      <c r="QG6">
        <v>20.360234224388144</v>
      </c>
      <c r="QH6">
        <v>19.985088661080542</v>
      </c>
      <c r="QI6">
        <v>19.985088661080542</v>
      </c>
      <c r="QJ6">
        <v>20.097550585664155</v>
      </c>
      <c r="QK6">
        <v>20.163448315399307</v>
      </c>
      <c r="QL6">
        <v>20.097550585664155</v>
      </c>
      <c r="QM6">
        <v>20.360234224388144</v>
      </c>
      <c r="QN6">
        <v>20.097550585664155</v>
      </c>
      <c r="QO6">
        <v>21.133424112621626</v>
      </c>
      <c r="QP6">
        <v>21.133424112621626</v>
      </c>
      <c r="QQ6">
        <v>20.360234224388144</v>
      </c>
      <c r="QR6">
        <v>20.478688773840432</v>
      </c>
      <c r="QS6">
        <v>20.360234224388144</v>
      </c>
      <c r="QT6">
        <v>19.18195119767131</v>
      </c>
      <c r="QU6">
        <v>19.929145492307978</v>
      </c>
      <c r="QV6">
        <v>19.18195119767131</v>
      </c>
      <c r="QW6">
        <v>20.184546440673881</v>
      </c>
      <c r="QX6">
        <v>20.123189455653517</v>
      </c>
      <c r="QY6">
        <v>20.837197681154464</v>
      </c>
      <c r="QZ6">
        <v>20.027089777859604</v>
      </c>
      <c r="RA6">
        <v>19.985088661080542</v>
      </c>
      <c r="RB6">
        <v>21.133424112621626</v>
      </c>
      <c r="RC6">
        <v>20.360234224388144</v>
      </c>
      <c r="RD6">
        <v>20.478688773840432</v>
      </c>
      <c r="RE6">
        <v>20.478688773840432</v>
      </c>
      <c r="RF6">
        <v>19.985088661080542</v>
      </c>
      <c r="RG6">
        <v>20.837197681154464</v>
      </c>
      <c r="RH6">
        <v>20.097550585664155</v>
      </c>
      <c r="RI6">
        <v>20.097550585664155</v>
      </c>
      <c r="RJ6">
        <v>21.133424112621626</v>
      </c>
      <c r="RK6">
        <v>20.163448315399307</v>
      </c>
      <c r="RL6">
        <v>20.184546440673881</v>
      </c>
      <c r="RM6">
        <v>20.478688773840432</v>
      </c>
      <c r="RN6">
        <v>20.184546440673881</v>
      </c>
      <c r="RO6">
        <v>21.133424112621626</v>
      </c>
      <c r="RP6">
        <v>20.837197681154464</v>
      </c>
      <c r="RQ6">
        <v>19.18195119767131</v>
      </c>
      <c r="RR6">
        <v>19.929145492307978</v>
      </c>
      <c r="RS6">
        <v>19.18195119767131</v>
      </c>
      <c r="RT6">
        <v>20.360234224388144</v>
      </c>
      <c r="RU6">
        <v>20.478688773840432</v>
      </c>
      <c r="RV6">
        <v>20.184546440673881</v>
      </c>
      <c r="RW6">
        <v>19.985088661080542</v>
      </c>
      <c r="RX6">
        <v>19.985088661080542</v>
      </c>
      <c r="RY6">
        <v>19.929145492307978</v>
      </c>
      <c r="RZ6">
        <v>19.929145492307978</v>
      </c>
      <c r="SA6">
        <v>19.985088661080542</v>
      </c>
      <c r="SB6">
        <v>20.837197681154464</v>
      </c>
      <c r="SC6">
        <v>19.985088661080542</v>
      </c>
      <c r="SD6">
        <v>19.985088661080542</v>
      </c>
      <c r="SE6">
        <v>19.18195119767131</v>
      </c>
      <c r="SF6">
        <v>20.123189455653517</v>
      </c>
      <c r="SG6">
        <v>19.929145492307978</v>
      </c>
      <c r="SH6">
        <v>20.123189455653517</v>
      </c>
      <c r="SI6">
        <v>20.097550585664155</v>
      </c>
      <c r="SJ6">
        <v>19.719292269758025</v>
      </c>
      <c r="SK6">
        <v>20.837197681154464</v>
      </c>
      <c r="SL6">
        <v>20.360234224388144</v>
      </c>
      <c r="SM6">
        <v>19.18195119767131</v>
      </c>
      <c r="SN6">
        <v>20.097550585664155</v>
      </c>
      <c r="SO6">
        <v>20.837197681154464</v>
      </c>
      <c r="SP6">
        <v>20.097550585664155</v>
      </c>
      <c r="SQ6">
        <v>20.478688773840432</v>
      </c>
      <c r="SR6">
        <v>20.163448315399307</v>
      </c>
      <c r="SS6">
        <v>19.985088661080542</v>
      </c>
      <c r="ST6">
        <v>21.133424112621626</v>
      </c>
      <c r="SU6">
        <v>20.360234224388144</v>
      </c>
      <c r="SV6">
        <v>19.929145492307978</v>
      </c>
      <c r="SW6">
        <v>20.123189455653517</v>
      </c>
      <c r="SX6">
        <v>19.719292269758025</v>
      </c>
      <c r="SY6">
        <v>19.719292269758025</v>
      </c>
      <c r="SZ6">
        <v>19.719292269758025</v>
      </c>
      <c r="TA6">
        <v>20.027089777859604</v>
      </c>
      <c r="TB6">
        <v>20.163448315399307</v>
      </c>
      <c r="TC6">
        <v>20.163448315399307</v>
      </c>
      <c r="TD6">
        <v>20.097550585664155</v>
      </c>
      <c r="TE6">
        <v>19.929145492307978</v>
      </c>
      <c r="TF6">
        <v>20.184546440673881</v>
      </c>
      <c r="TG6">
        <v>20.027089777859604</v>
      </c>
      <c r="TH6">
        <v>20.027089777859604</v>
      </c>
      <c r="TI6">
        <v>20.123189455653517</v>
      </c>
      <c r="TJ6">
        <v>20.478688773840432</v>
      </c>
      <c r="TK6">
        <v>21.133424112621626</v>
      </c>
      <c r="TL6">
        <v>20.163448315399307</v>
      </c>
      <c r="TM6">
        <v>21.133424112621626</v>
      </c>
      <c r="TN6">
        <v>20.837197681154464</v>
      </c>
      <c r="TO6">
        <v>19.18195119767131</v>
      </c>
      <c r="TP6">
        <v>20.184546440673881</v>
      </c>
      <c r="TQ6">
        <v>19.929145492307978</v>
      </c>
      <c r="TR6">
        <v>19.719292269758025</v>
      </c>
      <c r="TS6">
        <v>19.18195119767131</v>
      </c>
      <c r="TT6">
        <v>20.123189455653517</v>
      </c>
      <c r="TU6">
        <v>20.837197681154464</v>
      </c>
      <c r="TV6">
        <v>19.929145492307978</v>
      </c>
      <c r="TW6">
        <v>20.360234224388144</v>
      </c>
      <c r="TX6">
        <v>20.478688773840432</v>
      </c>
      <c r="TY6">
        <v>19.18195119767131</v>
      </c>
      <c r="TZ6">
        <v>20.097550585664155</v>
      </c>
      <c r="UA6">
        <v>20.478688773840432</v>
      </c>
      <c r="UB6">
        <v>20.027089777859604</v>
      </c>
      <c r="UC6">
        <v>20.478688773840432</v>
      </c>
      <c r="UD6">
        <v>19.929145492307978</v>
      </c>
      <c r="UE6">
        <v>20.163448315399307</v>
      </c>
      <c r="UF6">
        <v>20.360234224388144</v>
      </c>
      <c r="UG6">
        <v>20.837197681154464</v>
      </c>
      <c r="UH6">
        <v>19.985088661080542</v>
      </c>
      <c r="UI6">
        <v>19.985088661080542</v>
      </c>
      <c r="UJ6">
        <v>19.719292269758025</v>
      </c>
      <c r="UK6">
        <v>20.837197681154464</v>
      </c>
      <c r="UL6">
        <v>20.478688773840432</v>
      </c>
      <c r="UM6">
        <v>21.133424112621626</v>
      </c>
      <c r="UN6">
        <v>20.123189455653517</v>
      </c>
      <c r="UO6">
        <v>19.929145492307978</v>
      </c>
      <c r="UP6">
        <v>19.719292269758025</v>
      </c>
      <c r="UQ6">
        <v>20.360234224388144</v>
      </c>
      <c r="UR6">
        <v>20.478688773840432</v>
      </c>
      <c r="US6">
        <v>20.097550585664155</v>
      </c>
      <c r="UT6">
        <v>20.123189455653517</v>
      </c>
      <c r="UU6">
        <v>20.837197681154464</v>
      </c>
      <c r="UV6">
        <v>21.133424112621626</v>
      </c>
      <c r="UW6">
        <v>19.929145492307978</v>
      </c>
      <c r="UX6">
        <v>21.133424112621626</v>
      </c>
      <c r="UY6">
        <v>21.133424112621626</v>
      </c>
      <c r="UZ6">
        <v>19.985088661080542</v>
      </c>
      <c r="VA6">
        <v>20.478688773840432</v>
      </c>
      <c r="VB6">
        <v>19.929145492307978</v>
      </c>
      <c r="VC6">
        <v>21.133424112621626</v>
      </c>
      <c r="VD6">
        <v>20.097550585664155</v>
      </c>
      <c r="VE6">
        <v>20.360234224388144</v>
      </c>
      <c r="VF6">
        <v>19.18195119767131</v>
      </c>
      <c r="VG6">
        <v>20.163448315399307</v>
      </c>
      <c r="VH6">
        <v>19.985088661080542</v>
      </c>
      <c r="VI6">
        <v>20.478688773840432</v>
      </c>
      <c r="VJ6">
        <v>20.184546440673881</v>
      </c>
      <c r="VK6">
        <v>20.478688773840432</v>
      </c>
      <c r="VL6">
        <v>20.837197681154464</v>
      </c>
      <c r="VM6">
        <v>20.097550585664155</v>
      </c>
      <c r="VN6">
        <v>19.719292269758025</v>
      </c>
      <c r="VO6">
        <v>19.929145492307978</v>
      </c>
      <c r="VP6">
        <v>20.478688773840432</v>
      </c>
      <c r="VQ6">
        <v>19.985088661080542</v>
      </c>
      <c r="VR6">
        <v>19.18195119767131</v>
      </c>
      <c r="VS6">
        <v>19.985088661080542</v>
      </c>
      <c r="VT6">
        <v>20.184546440673881</v>
      </c>
      <c r="VU6">
        <v>20.097550585664155</v>
      </c>
      <c r="VV6">
        <v>20.163448315399307</v>
      </c>
      <c r="VW6">
        <v>19.719292269758025</v>
      </c>
      <c r="VX6">
        <v>19.929145492307978</v>
      </c>
      <c r="VY6">
        <v>19.18195119767131</v>
      </c>
      <c r="VZ6">
        <v>20.123189455653517</v>
      </c>
      <c r="WA6">
        <v>19.985088661080542</v>
      </c>
      <c r="WB6">
        <v>19.719292269758025</v>
      </c>
      <c r="WC6">
        <v>19.929145492307978</v>
      </c>
      <c r="WD6">
        <v>19.929145492307978</v>
      </c>
      <c r="WE6">
        <v>20.123189455653517</v>
      </c>
      <c r="WF6">
        <v>19.929145492307978</v>
      </c>
      <c r="WG6">
        <v>20.163448315399307</v>
      </c>
      <c r="WH6">
        <v>20.123189455653517</v>
      </c>
      <c r="WI6">
        <v>20.360234224388144</v>
      </c>
      <c r="WJ6">
        <v>21.133424112621626</v>
      </c>
      <c r="WK6">
        <v>19.929145492307978</v>
      </c>
      <c r="WL6">
        <v>20.163448315399307</v>
      </c>
      <c r="WM6">
        <v>21.133424112621626</v>
      </c>
      <c r="WN6">
        <v>21.133424112621626</v>
      </c>
      <c r="WO6">
        <v>20.163448315399307</v>
      </c>
      <c r="WP6">
        <v>21.133424112621626</v>
      </c>
      <c r="WQ6">
        <v>20.163448315399307</v>
      </c>
      <c r="WR6">
        <v>20.837197681154464</v>
      </c>
      <c r="WS6">
        <v>19.18195119767131</v>
      </c>
      <c r="WT6">
        <v>20.097550585664155</v>
      </c>
      <c r="WU6">
        <v>20.184546440673881</v>
      </c>
      <c r="WV6">
        <v>20.123189455653517</v>
      </c>
      <c r="WW6">
        <v>19.18195119767131</v>
      </c>
      <c r="WX6">
        <v>20.837197681154464</v>
      </c>
      <c r="WY6">
        <v>20.184546440673881</v>
      </c>
      <c r="WZ6">
        <v>20.163448315399307</v>
      </c>
      <c r="XA6">
        <v>20.027089777859604</v>
      </c>
      <c r="XB6">
        <v>20.184546440673881</v>
      </c>
      <c r="XC6">
        <v>20.097550585664155</v>
      </c>
      <c r="XD6">
        <v>20.837197681154464</v>
      </c>
      <c r="XE6">
        <v>19.929145492307978</v>
      </c>
      <c r="XF6">
        <v>20.478688773840432</v>
      </c>
      <c r="XG6">
        <v>20.123189455653517</v>
      </c>
      <c r="XH6">
        <v>19.719292269758025</v>
      </c>
      <c r="XI6">
        <v>20.163448315399307</v>
      </c>
      <c r="XJ6">
        <v>19.18195119767131</v>
      </c>
      <c r="XK6">
        <v>19.719292269758025</v>
      </c>
      <c r="XL6">
        <v>20.360234224388144</v>
      </c>
      <c r="XM6">
        <v>20.360234224388144</v>
      </c>
      <c r="XN6">
        <v>19.929145492307978</v>
      </c>
      <c r="XO6">
        <v>20.837197681154464</v>
      </c>
      <c r="XP6">
        <v>19.929145492307978</v>
      </c>
      <c r="XQ6">
        <v>20.184546440673881</v>
      </c>
      <c r="XR6">
        <v>20.027089777859604</v>
      </c>
      <c r="XS6">
        <v>20.123189455653517</v>
      </c>
      <c r="XT6">
        <v>19.18195119767131</v>
      </c>
      <c r="XU6">
        <v>21.133424112621626</v>
      </c>
      <c r="XV6">
        <v>20.163448315399307</v>
      </c>
      <c r="XW6">
        <v>21.133424112621626</v>
      </c>
      <c r="XX6">
        <v>19.719292269758025</v>
      </c>
      <c r="XY6">
        <v>20.097550585664155</v>
      </c>
      <c r="XZ6">
        <v>19.985088661080542</v>
      </c>
      <c r="YA6">
        <v>19.929145492307978</v>
      </c>
      <c r="YB6">
        <v>20.837197681154464</v>
      </c>
      <c r="YC6">
        <v>20.027089777859604</v>
      </c>
      <c r="YD6">
        <v>20.097550585664155</v>
      </c>
      <c r="YE6">
        <v>19.719292269758025</v>
      </c>
      <c r="YF6">
        <v>21.133424112621626</v>
      </c>
      <c r="YG6">
        <v>20.478688773840432</v>
      </c>
      <c r="YH6">
        <v>20.163448315399307</v>
      </c>
      <c r="YI6">
        <v>19.985088661080542</v>
      </c>
      <c r="YJ6">
        <v>20.163448315399307</v>
      </c>
      <c r="YK6">
        <v>21.133424112621626</v>
      </c>
      <c r="YL6">
        <v>20.027089777859604</v>
      </c>
      <c r="YM6">
        <v>19.929145492307978</v>
      </c>
      <c r="YN6">
        <v>20.123189455653517</v>
      </c>
      <c r="YO6">
        <v>20.478688773840432</v>
      </c>
      <c r="YP6">
        <v>20.027089777859604</v>
      </c>
      <c r="YQ6">
        <v>19.719292269758025</v>
      </c>
      <c r="YR6">
        <v>21.133424112621626</v>
      </c>
      <c r="YS6">
        <v>19.985088661080542</v>
      </c>
      <c r="YT6">
        <v>19.929145492307978</v>
      </c>
      <c r="YU6">
        <v>20.097550585664155</v>
      </c>
      <c r="YV6">
        <v>19.985088661080542</v>
      </c>
      <c r="YW6">
        <v>21.133424112621626</v>
      </c>
      <c r="YX6">
        <v>20.184546440673881</v>
      </c>
      <c r="YY6">
        <v>20.027089777859604</v>
      </c>
      <c r="YZ6">
        <v>19.18195119767131</v>
      </c>
      <c r="ZA6">
        <v>20.123189455653517</v>
      </c>
      <c r="ZB6">
        <v>20.123189455653517</v>
      </c>
      <c r="ZC6">
        <v>20.478688773840432</v>
      </c>
      <c r="ZD6">
        <v>19.719292269758025</v>
      </c>
      <c r="ZE6">
        <v>19.985088661080542</v>
      </c>
      <c r="ZF6">
        <v>20.097550585664155</v>
      </c>
      <c r="ZG6">
        <v>20.027089777859604</v>
      </c>
      <c r="ZH6">
        <v>20.837197681154464</v>
      </c>
      <c r="ZI6">
        <v>20.027089777859604</v>
      </c>
      <c r="ZJ6">
        <v>20.184546440673881</v>
      </c>
      <c r="ZK6">
        <v>20.184546440673881</v>
      </c>
      <c r="ZL6">
        <v>20.027089777859604</v>
      </c>
      <c r="ZM6">
        <v>20.123189455653517</v>
      </c>
      <c r="ZN6">
        <v>20.837197681154464</v>
      </c>
      <c r="ZO6">
        <v>20.097550585664155</v>
      </c>
      <c r="ZP6">
        <v>20.027089777859604</v>
      </c>
      <c r="ZQ6">
        <v>19.18195119767131</v>
      </c>
      <c r="ZR6">
        <v>19.985088661080542</v>
      </c>
      <c r="ZS6">
        <v>19.18195119767131</v>
      </c>
      <c r="ZT6">
        <v>20.837197681154464</v>
      </c>
      <c r="ZU6">
        <v>20.123189455653517</v>
      </c>
      <c r="ZV6">
        <v>19.985088661080542</v>
      </c>
      <c r="ZW6">
        <v>20.184546440673881</v>
      </c>
      <c r="ZX6">
        <v>20.123189455653517</v>
      </c>
      <c r="ZY6">
        <v>20.478688773840432</v>
      </c>
      <c r="ZZ6">
        <v>20.027089777859604</v>
      </c>
      <c r="AAA6">
        <v>20.027089777859604</v>
      </c>
      <c r="AAB6">
        <v>19.985088661080542</v>
      </c>
      <c r="AAC6">
        <v>20.097550585664155</v>
      </c>
      <c r="AAD6">
        <v>19.18195119767131</v>
      </c>
      <c r="AAE6">
        <v>20.478688773840432</v>
      </c>
      <c r="AAF6">
        <v>20.837197681154464</v>
      </c>
      <c r="AAG6">
        <v>20.097550585664155</v>
      </c>
      <c r="AAH6">
        <v>20.184546440673881</v>
      </c>
      <c r="AAI6">
        <v>19.985088661080542</v>
      </c>
      <c r="AAJ6">
        <v>21.133424112621626</v>
      </c>
      <c r="AAK6">
        <v>20.184546440673881</v>
      </c>
      <c r="AAL6">
        <v>20.478688773840432</v>
      </c>
      <c r="AAM6">
        <v>20.837197681154464</v>
      </c>
      <c r="AAN6">
        <v>20.837197681154464</v>
      </c>
      <c r="AAO6">
        <v>20.478688773840432</v>
      </c>
      <c r="AAP6">
        <v>19.18195119767131</v>
      </c>
      <c r="AAQ6">
        <v>20.163448315399307</v>
      </c>
      <c r="AAR6">
        <v>20.837197681154464</v>
      </c>
      <c r="AAS6">
        <v>20.027089777859604</v>
      </c>
      <c r="AAT6">
        <v>20.097550585664155</v>
      </c>
      <c r="AAU6">
        <v>19.719292269758025</v>
      </c>
      <c r="AAV6">
        <v>20.123189455653517</v>
      </c>
      <c r="AAW6">
        <v>20.184546440673881</v>
      </c>
      <c r="AAX6">
        <v>20.478688773840432</v>
      </c>
      <c r="AAY6">
        <v>20.360234224388144</v>
      </c>
      <c r="AAZ6">
        <v>19.929145492307978</v>
      </c>
      <c r="ABA6">
        <v>19.18195119767131</v>
      </c>
      <c r="ABB6">
        <v>19.719292269758025</v>
      </c>
      <c r="ABC6">
        <v>19.719292269758025</v>
      </c>
      <c r="ABD6">
        <v>21.133424112621626</v>
      </c>
      <c r="ABE6">
        <v>20.097550585664155</v>
      </c>
      <c r="ABF6">
        <v>21.133424112621626</v>
      </c>
      <c r="ABG6">
        <v>19.929145492307978</v>
      </c>
      <c r="ABH6">
        <v>19.18195119767131</v>
      </c>
      <c r="ABI6">
        <v>20.097550585664155</v>
      </c>
      <c r="ABJ6">
        <v>20.097550585664155</v>
      </c>
      <c r="ABK6">
        <v>20.478688773840432</v>
      </c>
      <c r="ABL6">
        <v>21.133424112621626</v>
      </c>
      <c r="ABM6">
        <v>21.133424112621626</v>
      </c>
      <c r="ABN6">
        <v>20.027089777859604</v>
      </c>
      <c r="ABO6">
        <v>21.133424112621626</v>
      </c>
      <c r="ABP6">
        <v>20.360234224388144</v>
      </c>
      <c r="ABQ6">
        <v>21.133424112621626</v>
      </c>
      <c r="ABR6">
        <v>20.837197681154464</v>
      </c>
      <c r="ABS6">
        <v>19.929145492307978</v>
      </c>
      <c r="ABT6">
        <v>20.097550585664155</v>
      </c>
      <c r="ABU6">
        <v>19.985088661080542</v>
      </c>
      <c r="ABV6">
        <v>20.184546440673881</v>
      </c>
      <c r="ABW6">
        <v>20.027089777859604</v>
      </c>
      <c r="ABX6">
        <v>19.985088661080542</v>
      </c>
      <c r="ABY6">
        <v>20.163448315399307</v>
      </c>
      <c r="ABZ6">
        <v>20.837197681154464</v>
      </c>
      <c r="ACA6">
        <v>20.360234224388144</v>
      </c>
      <c r="ACB6">
        <v>21.133424112621626</v>
      </c>
      <c r="ACC6">
        <v>21.133424112621626</v>
      </c>
      <c r="ACD6">
        <v>20.360234224388144</v>
      </c>
      <c r="ACE6">
        <v>20.163448315399307</v>
      </c>
      <c r="ACF6">
        <v>20.837197681154464</v>
      </c>
      <c r="ACG6">
        <v>19.985088661080542</v>
      </c>
      <c r="ACH6">
        <v>20.097550585664155</v>
      </c>
      <c r="ACI6">
        <v>19.18195119767131</v>
      </c>
      <c r="ACJ6">
        <v>21.133424112621626</v>
      </c>
      <c r="ACK6">
        <v>19.929145492307978</v>
      </c>
      <c r="ACL6">
        <v>19.929145492307978</v>
      </c>
      <c r="ACM6">
        <v>20.163448315399307</v>
      </c>
      <c r="ACN6">
        <v>20.123189455653517</v>
      </c>
      <c r="ACO6">
        <v>20.837197681154464</v>
      </c>
      <c r="ACP6">
        <v>19.929145492307978</v>
      </c>
      <c r="ACQ6">
        <v>20.360234224388144</v>
      </c>
      <c r="ACR6">
        <v>20.360234224388144</v>
      </c>
      <c r="ACS6">
        <v>20.184546440673881</v>
      </c>
      <c r="ACT6">
        <v>20.097550585664155</v>
      </c>
      <c r="ACU6">
        <v>19.719292269758025</v>
      </c>
      <c r="ACV6">
        <v>20.837197681154464</v>
      </c>
      <c r="ACW6">
        <v>20.837197681154464</v>
      </c>
      <c r="ACX6">
        <v>19.985088661080542</v>
      </c>
      <c r="ACY6">
        <v>20.837197681154464</v>
      </c>
      <c r="ACZ6">
        <v>20.123189455653517</v>
      </c>
      <c r="ADA6">
        <v>20.184546440673881</v>
      </c>
      <c r="ADB6">
        <v>19.719292269758025</v>
      </c>
      <c r="ADC6">
        <v>19.985088661080542</v>
      </c>
      <c r="ADD6">
        <v>20.097550585664155</v>
      </c>
      <c r="ADE6">
        <v>20.478688773840432</v>
      </c>
      <c r="ADF6">
        <v>20.163448315399307</v>
      </c>
      <c r="ADG6">
        <v>21.133424112621626</v>
      </c>
      <c r="ADH6">
        <v>19.929145492307978</v>
      </c>
      <c r="ADI6">
        <v>20.163448315399307</v>
      </c>
      <c r="ADJ6">
        <v>20.097550585664155</v>
      </c>
      <c r="ADK6">
        <v>20.097550585664155</v>
      </c>
      <c r="ADL6">
        <v>19.18195119767131</v>
      </c>
      <c r="ADM6">
        <v>20.097550585664155</v>
      </c>
      <c r="ADN6">
        <v>19.985088661080542</v>
      </c>
      <c r="ADO6">
        <v>20.123189455653517</v>
      </c>
      <c r="ADP6">
        <v>19.929145492307978</v>
      </c>
      <c r="ADQ6">
        <v>20.184546440673881</v>
      </c>
      <c r="ADR6">
        <v>20.027089777859604</v>
      </c>
      <c r="ADS6">
        <v>20.837197681154464</v>
      </c>
      <c r="ADT6">
        <v>19.985088661080542</v>
      </c>
      <c r="ADU6">
        <v>20.478688773840432</v>
      </c>
      <c r="ADV6">
        <v>19.719292269758025</v>
      </c>
      <c r="ADW6">
        <v>21.133424112621626</v>
      </c>
      <c r="ADX6">
        <v>19.18195119767131</v>
      </c>
      <c r="ADY6">
        <v>20.097550585664155</v>
      </c>
      <c r="ADZ6">
        <v>21.133424112621626</v>
      </c>
      <c r="AEA6">
        <v>19.985088661080542</v>
      </c>
      <c r="AEB6">
        <v>20.163448315399307</v>
      </c>
      <c r="AEC6">
        <v>21.133424112621626</v>
      </c>
      <c r="AED6">
        <v>20.478688773840432</v>
      </c>
      <c r="AEE6">
        <v>20.123189455653517</v>
      </c>
      <c r="AEF6">
        <v>20.163448315399307</v>
      </c>
      <c r="AEG6">
        <v>19.929145492307978</v>
      </c>
      <c r="AEH6">
        <v>20.360234224388144</v>
      </c>
      <c r="AEI6">
        <v>19.719292269758025</v>
      </c>
      <c r="AEJ6">
        <v>20.163448315399307</v>
      </c>
      <c r="AEK6">
        <v>21.133424112621626</v>
      </c>
      <c r="AEL6">
        <v>19.929145492307978</v>
      </c>
      <c r="AEM6">
        <v>20.027089777859604</v>
      </c>
      <c r="AEN6">
        <v>20.360234224388144</v>
      </c>
      <c r="AEO6">
        <v>20.163448315399307</v>
      </c>
      <c r="AEP6">
        <v>19.18195119767131</v>
      </c>
      <c r="AEQ6">
        <v>20.163448315399307</v>
      </c>
      <c r="AER6">
        <v>19.719292269758025</v>
      </c>
      <c r="AES6">
        <v>20.837197681154464</v>
      </c>
      <c r="AET6">
        <v>20.184546440673881</v>
      </c>
      <c r="AEU6">
        <v>20.123189455653517</v>
      </c>
      <c r="AEV6">
        <v>19.719292269758025</v>
      </c>
      <c r="AEW6">
        <v>20.123189455653517</v>
      </c>
      <c r="AEX6">
        <v>20.184546440673881</v>
      </c>
      <c r="AEY6">
        <v>20.184546440673881</v>
      </c>
      <c r="AEZ6">
        <v>20.163448315399307</v>
      </c>
      <c r="AFA6">
        <v>20.478688773840432</v>
      </c>
      <c r="AFB6">
        <v>20.478688773840432</v>
      </c>
      <c r="AFC6">
        <v>19.719292269758025</v>
      </c>
      <c r="AFD6">
        <v>19.18195119767131</v>
      </c>
      <c r="AFE6">
        <v>20.097550585664155</v>
      </c>
      <c r="AFF6">
        <v>20.163448315399307</v>
      </c>
      <c r="AFG6">
        <v>20.478688773840432</v>
      </c>
      <c r="AFH6">
        <v>19.719292269758025</v>
      </c>
      <c r="AFI6">
        <v>20.123189455653517</v>
      </c>
      <c r="AFJ6">
        <v>21.133424112621626</v>
      </c>
      <c r="AFK6">
        <v>20.837197681154464</v>
      </c>
      <c r="AFL6">
        <v>20.027089777859604</v>
      </c>
      <c r="AFM6">
        <v>20.163448315399307</v>
      </c>
      <c r="AFN6">
        <v>20.163448315399307</v>
      </c>
      <c r="AFO6">
        <v>19.719292269758025</v>
      </c>
      <c r="AFP6">
        <v>20.184546440673881</v>
      </c>
      <c r="AFQ6">
        <v>19.929145492307978</v>
      </c>
      <c r="AFR6">
        <v>21.133424112621626</v>
      </c>
      <c r="AFS6">
        <v>19.929145492307978</v>
      </c>
      <c r="AFT6">
        <v>21.133424112621626</v>
      </c>
      <c r="AFU6">
        <v>19.719292269758025</v>
      </c>
      <c r="AFV6">
        <v>19.719292269758025</v>
      </c>
      <c r="AFW6">
        <v>20.360234224388144</v>
      </c>
      <c r="AFX6">
        <v>19.985088661080542</v>
      </c>
      <c r="AFY6">
        <v>19.929145492307978</v>
      </c>
      <c r="AFZ6">
        <v>20.837197681154464</v>
      </c>
      <c r="AGA6">
        <v>20.097550585664155</v>
      </c>
      <c r="AGB6">
        <v>20.027089777859604</v>
      </c>
      <c r="AGC6">
        <v>20.478688773840432</v>
      </c>
      <c r="AGD6">
        <v>20.360234224388144</v>
      </c>
      <c r="AGE6">
        <v>19.18195119767131</v>
      </c>
      <c r="AGF6">
        <v>19.18195119767131</v>
      </c>
      <c r="AGG6">
        <v>20.184546440673881</v>
      </c>
      <c r="AGH6">
        <v>20.360234224388144</v>
      </c>
      <c r="AGI6">
        <v>20.027089777859604</v>
      </c>
      <c r="AGJ6">
        <v>20.097550585664155</v>
      </c>
      <c r="AGK6">
        <v>19.929145492307978</v>
      </c>
      <c r="AGL6">
        <v>20.837197681154464</v>
      </c>
      <c r="AGM6">
        <v>19.929145492307978</v>
      </c>
      <c r="AGN6">
        <v>20.097550585664155</v>
      </c>
      <c r="AGO6">
        <v>19.985088661080542</v>
      </c>
      <c r="AGP6">
        <v>20.163448315399307</v>
      </c>
      <c r="AGQ6">
        <v>20.478688773840432</v>
      </c>
      <c r="AGR6">
        <v>19.18195119767131</v>
      </c>
      <c r="AGS6">
        <v>19.18195119767131</v>
      </c>
      <c r="AGT6">
        <v>20.184546440673881</v>
      </c>
      <c r="AGU6">
        <v>19.18195119767131</v>
      </c>
      <c r="AGV6">
        <v>20.360234224388144</v>
      </c>
      <c r="AGW6">
        <v>19.929145492307978</v>
      </c>
      <c r="AGX6">
        <v>21.133424112621626</v>
      </c>
      <c r="AGY6">
        <v>20.184546440673881</v>
      </c>
      <c r="AGZ6">
        <v>20.478688773840432</v>
      </c>
      <c r="AHA6">
        <v>20.360234224388144</v>
      </c>
      <c r="AHB6">
        <v>20.163448315399307</v>
      </c>
      <c r="AHC6">
        <v>20.360234224388144</v>
      </c>
      <c r="AHD6">
        <v>19.985088661080542</v>
      </c>
      <c r="AHE6">
        <v>19.719292269758025</v>
      </c>
      <c r="AHF6">
        <v>20.163448315399307</v>
      </c>
      <c r="AHG6">
        <v>20.360234224388144</v>
      </c>
      <c r="AHH6">
        <v>20.027089777859604</v>
      </c>
      <c r="AHI6">
        <v>19.18195119767131</v>
      </c>
      <c r="AHJ6">
        <v>19.719292269758025</v>
      </c>
      <c r="AHK6">
        <v>20.837197681154464</v>
      </c>
      <c r="AHL6">
        <v>19.985088661080542</v>
      </c>
      <c r="AHM6">
        <v>20.184546440673881</v>
      </c>
      <c r="AHN6">
        <v>20.097550585664155</v>
      </c>
      <c r="AHO6">
        <v>20.163448315399307</v>
      </c>
      <c r="AHP6">
        <v>20.123189455653517</v>
      </c>
      <c r="AHQ6">
        <v>20.097550585664155</v>
      </c>
      <c r="AHR6">
        <v>19.719292269758025</v>
      </c>
      <c r="AHS6">
        <v>20.360234224388144</v>
      </c>
      <c r="AHT6">
        <v>20.027089777859604</v>
      </c>
      <c r="AHU6">
        <v>20.837197681154464</v>
      </c>
      <c r="AHV6">
        <v>19.18195119767131</v>
      </c>
      <c r="AHW6">
        <v>19.985088661080542</v>
      </c>
      <c r="AHX6">
        <v>19.18195119767131</v>
      </c>
      <c r="AHY6">
        <v>20.123189455653517</v>
      </c>
      <c r="AHZ6">
        <v>19.18195119767131</v>
      </c>
      <c r="AIA6">
        <v>20.163448315399307</v>
      </c>
      <c r="AIB6">
        <v>21.133424112621626</v>
      </c>
      <c r="AIC6">
        <v>20.478688773840432</v>
      </c>
      <c r="AID6">
        <v>20.123189455653517</v>
      </c>
      <c r="AIE6">
        <v>20.163448315399307</v>
      </c>
      <c r="AIF6">
        <v>21.133424112621626</v>
      </c>
      <c r="AIG6">
        <v>20.027089777859604</v>
      </c>
      <c r="AIH6">
        <v>20.360234224388144</v>
      </c>
      <c r="AII6">
        <v>19.929145492307978</v>
      </c>
      <c r="AIJ6">
        <v>20.163448315399307</v>
      </c>
      <c r="AIK6">
        <v>19.985088661080542</v>
      </c>
      <c r="AIL6">
        <v>19.719292269758025</v>
      </c>
      <c r="AIM6">
        <v>20.097550585664155</v>
      </c>
      <c r="AIN6">
        <v>19.929145492307978</v>
      </c>
      <c r="AIO6">
        <v>19.985088661080542</v>
      </c>
      <c r="AIP6">
        <v>19.18195119767131</v>
      </c>
      <c r="AIQ6">
        <v>19.18195119767131</v>
      </c>
      <c r="AIR6">
        <v>19.929145492307978</v>
      </c>
      <c r="AIS6">
        <v>20.163448315399307</v>
      </c>
      <c r="AIT6">
        <v>20.184546440673881</v>
      </c>
      <c r="AIU6">
        <v>19.18195119767131</v>
      </c>
      <c r="AIV6">
        <v>20.837197681154464</v>
      </c>
      <c r="AIW6">
        <v>20.478688773840432</v>
      </c>
      <c r="AIX6">
        <v>19.929145492307978</v>
      </c>
      <c r="AIY6">
        <v>19.985088661080542</v>
      </c>
      <c r="AIZ6">
        <v>20.184546440673881</v>
      </c>
      <c r="AJA6">
        <v>20.837197681154464</v>
      </c>
      <c r="AJB6">
        <v>20.097550585664155</v>
      </c>
      <c r="AJC6">
        <v>20.184546440673881</v>
      </c>
      <c r="AJD6">
        <v>19.929145492307978</v>
      </c>
      <c r="AJE6">
        <v>20.478688773840432</v>
      </c>
      <c r="AJF6">
        <v>19.985088661080542</v>
      </c>
      <c r="AJG6">
        <v>20.360234224388144</v>
      </c>
      <c r="AJH6">
        <v>20.360234224388144</v>
      </c>
      <c r="AJI6">
        <v>20.360234224388144</v>
      </c>
      <c r="AJJ6">
        <v>20.360234224388144</v>
      </c>
      <c r="AJK6">
        <v>19.719292269758025</v>
      </c>
      <c r="AJL6">
        <v>21.133424112621626</v>
      </c>
      <c r="AJM6">
        <v>20.837197681154464</v>
      </c>
      <c r="AJN6">
        <v>19.18195119767131</v>
      </c>
      <c r="AJO6">
        <v>19.985088661080542</v>
      </c>
      <c r="AJP6">
        <v>20.163448315399307</v>
      </c>
      <c r="AJQ6">
        <v>19.18195119767131</v>
      </c>
      <c r="AJR6">
        <v>20.478688773840432</v>
      </c>
      <c r="AJS6">
        <v>20.027089777859604</v>
      </c>
      <c r="AJT6">
        <v>21.133424112621626</v>
      </c>
      <c r="AJU6">
        <v>21.133424112621626</v>
      </c>
      <c r="AJV6">
        <v>19.929145492307978</v>
      </c>
      <c r="AJW6">
        <v>20.163448315399307</v>
      </c>
      <c r="AJX6">
        <v>19.985088661080542</v>
      </c>
      <c r="AJY6">
        <v>20.097550585664155</v>
      </c>
      <c r="AJZ6">
        <v>20.360234224388144</v>
      </c>
      <c r="AKA6">
        <v>20.027089777859604</v>
      </c>
      <c r="AKB6">
        <v>20.478688773840432</v>
      </c>
      <c r="AKC6">
        <v>20.163448315399307</v>
      </c>
      <c r="AKD6">
        <v>20.837197681154464</v>
      </c>
      <c r="AKE6">
        <v>20.837197681154464</v>
      </c>
      <c r="AKF6">
        <v>20.123189455653517</v>
      </c>
      <c r="AKG6">
        <v>20.163448315399307</v>
      </c>
      <c r="AKH6">
        <v>19.985088661080542</v>
      </c>
      <c r="AKI6">
        <v>20.123189455653517</v>
      </c>
      <c r="AKJ6">
        <v>20.360234224388144</v>
      </c>
      <c r="AKK6">
        <v>19.929145492307978</v>
      </c>
      <c r="AKL6">
        <v>20.097550585664155</v>
      </c>
      <c r="AKM6">
        <v>19.985088661080542</v>
      </c>
      <c r="AKN6">
        <v>20.097550585664155</v>
      </c>
      <c r="AKO6">
        <v>20.123189455653517</v>
      </c>
      <c r="AKP6">
        <v>19.985088661080542</v>
      </c>
      <c r="AKQ6">
        <v>19.985088661080542</v>
      </c>
      <c r="AKR6">
        <v>20.027089777859604</v>
      </c>
      <c r="AKS6">
        <v>19.985088661080542</v>
      </c>
      <c r="AKT6">
        <v>20.478688773840432</v>
      </c>
      <c r="AKU6">
        <v>20.478688773840432</v>
      </c>
      <c r="AKV6">
        <v>20.027089777859604</v>
      </c>
      <c r="AKW6">
        <v>19.929145492307978</v>
      </c>
      <c r="AKX6">
        <v>20.163448315399307</v>
      </c>
      <c r="AKY6">
        <v>20.027089777859604</v>
      </c>
      <c r="AKZ6">
        <v>20.163448315399307</v>
      </c>
      <c r="ALA6">
        <v>19.719292269758025</v>
      </c>
      <c r="ALB6">
        <v>20.123189455653517</v>
      </c>
      <c r="ALC6">
        <v>19.18195119767131</v>
      </c>
      <c r="ALD6">
        <v>20.163448315399307</v>
      </c>
      <c r="ALE6">
        <v>20.027089777859604</v>
      </c>
      <c r="ALF6">
        <v>20.184546440673881</v>
      </c>
      <c r="ALG6">
        <v>19.929145492307978</v>
      </c>
      <c r="ALH6">
        <v>20.027089777859604</v>
      </c>
      <c r="ALI6">
        <v>19.929145492307978</v>
      </c>
      <c r="ALJ6">
        <v>20.837197681154464</v>
      </c>
      <c r="ALK6">
        <v>20.123189455653517</v>
      </c>
      <c r="ALL6">
        <v>19.985088661080542</v>
      </c>
      <c r="ALM6">
        <v>20.837197681154464</v>
      </c>
    </row>
    <row r="7" spans="2:1001" x14ac:dyDescent="0.25">
      <c r="B7">
        <v>20.097550585664155</v>
      </c>
      <c r="C7">
        <v>20.184546440673881</v>
      </c>
      <c r="D7">
        <v>19.18195119767131</v>
      </c>
      <c r="E7">
        <v>20.123189455653517</v>
      </c>
      <c r="F7">
        <v>19.985088661080542</v>
      </c>
      <c r="G7">
        <v>20.097550585664155</v>
      </c>
      <c r="H7">
        <v>20.123189455653517</v>
      </c>
      <c r="I7">
        <v>20.184546440673881</v>
      </c>
      <c r="J7">
        <v>19.929145492307978</v>
      </c>
      <c r="K7">
        <v>19.18195119767131</v>
      </c>
      <c r="L7">
        <v>20.097550585664155</v>
      </c>
      <c r="M7">
        <v>20.184546440673881</v>
      </c>
      <c r="N7">
        <v>20.478688773840432</v>
      </c>
      <c r="O7">
        <v>20.163448315399307</v>
      </c>
      <c r="P7">
        <v>20.097550585664155</v>
      </c>
      <c r="Q7">
        <v>19.985088661080542</v>
      </c>
      <c r="R7">
        <v>19.985088661080542</v>
      </c>
      <c r="S7">
        <v>19.929145492307978</v>
      </c>
      <c r="T7">
        <v>20.123189455653517</v>
      </c>
      <c r="U7">
        <v>19.985088661080542</v>
      </c>
      <c r="V7">
        <v>19.985088661080542</v>
      </c>
      <c r="W7">
        <v>20.027089777859604</v>
      </c>
      <c r="X7">
        <v>20.478688773840432</v>
      </c>
      <c r="Y7">
        <v>20.360234224388144</v>
      </c>
      <c r="Z7">
        <v>21.133424112621626</v>
      </c>
      <c r="AA7">
        <v>20.184546440673881</v>
      </c>
      <c r="AB7">
        <v>20.184546440673881</v>
      </c>
      <c r="AC7">
        <v>20.360234224388144</v>
      </c>
      <c r="AD7">
        <v>20.478688773840432</v>
      </c>
      <c r="AE7">
        <v>20.163448315399307</v>
      </c>
      <c r="AF7">
        <v>19.18195119767131</v>
      </c>
      <c r="AG7">
        <v>19.985088661080542</v>
      </c>
      <c r="AH7">
        <v>20.097550585664155</v>
      </c>
      <c r="AI7">
        <v>20.478688773840432</v>
      </c>
      <c r="AJ7">
        <v>20.360234224388144</v>
      </c>
      <c r="AK7">
        <v>20.837197681154464</v>
      </c>
      <c r="AL7">
        <v>20.027089777859604</v>
      </c>
      <c r="AM7">
        <v>20.097550585664155</v>
      </c>
      <c r="AN7">
        <v>20.163448315399307</v>
      </c>
      <c r="AO7">
        <v>19.929145492307978</v>
      </c>
      <c r="AP7">
        <v>21.133424112621626</v>
      </c>
      <c r="AQ7">
        <v>20.184546440673881</v>
      </c>
      <c r="AR7">
        <v>19.929145492307978</v>
      </c>
      <c r="AS7">
        <v>20.163448315399307</v>
      </c>
      <c r="AT7">
        <v>20.837197681154464</v>
      </c>
      <c r="AU7">
        <v>20.027089777859604</v>
      </c>
      <c r="AV7">
        <v>19.18195119767131</v>
      </c>
      <c r="AW7">
        <v>20.123189455653517</v>
      </c>
      <c r="AX7">
        <v>20.837197681154464</v>
      </c>
      <c r="AY7">
        <v>20.163448315399307</v>
      </c>
      <c r="AZ7">
        <v>20.478688773840432</v>
      </c>
      <c r="BA7">
        <v>20.097550585664155</v>
      </c>
      <c r="BB7">
        <v>20.478688773840432</v>
      </c>
      <c r="BC7">
        <v>19.929145492307978</v>
      </c>
      <c r="BD7">
        <v>20.123189455653517</v>
      </c>
      <c r="BE7">
        <v>20.184546440673881</v>
      </c>
      <c r="BF7">
        <v>19.719292269758025</v>
      </c>
      <c r="BG7">
        <v>20.184546440673881</v>
      </c>
      <c r="BH7">
        <v>20.097550585664155</v>
      </c>
      <c r="BI7">
        <v>20.478688773840432</v>
      </c>
      <c r="BJ7">
        <v>19.719292269758025</v>
      </c>
      <c r="BK7">
        <v>20.123189455653517</v>
      </c>
      <c r="BL7">
        <v>21.133424112621626</v>
      </c>
      <c r="BM7">
        <v>19.18195119767131</v>
      </c>
      <c r="BN7">
        <v>21.133424112621626</v>
      </c>
      <c r="BO7">
        <v>19.985088661080542</v>
      </c>
      <c r="BP7">
        <v>20.184546440673881</v>
      </c>
      <c r="BQ7">
        <v>19.929145492307978</v>
      </c>
      <c r="BR7">
        <v>19.719292269758025</v>
      </c>
      <c r="BS7">
        <v>20.184546440673881</v>
      </c>
      <c r="BT7">
        <v>19.985088661080542</v>
      </c>
      <c r="BU7">
        <v>19.18195119767131</v>
      </c>
      <c r="BV7">
        <v>20.184546440673881</v>
      </c>
      <c r="BW7">
        <v>20.184546440673881</v>
      </c>
      <c r="BX7">
        <v>20.837197681154464</v>
      </c>
      <c r="BY7">
        <v>20.478688773840432</v>
      </c>
      <c r="BZ7">
        <v>20.123189455653517</v>
      </c>
      <c r="CA7">
        <v>20.123189455653517</v>
      </c>
      <c r="CB7">
        <v>20.837197681154464</v>
      </c>
      <c r="CC7">
        <v>19.985088661080542</v>
      </c>
      <c r="CD7">
        <v>19.719292269758025</v>
      </c>
      <c r="CE7">
        <v>20.184546440673881</v>
      </c>
      <c r="CF7">
        <v>20.163448315399307</v>
      </c>
      <c r="CG7">
        <v>19.719292269758025</v>
      </c>
      <c r="CH7">
        <v>20.360234224388144</v>
      </c>
      <c r="CI7">
        <v>20.837197681154464</v>
      </c>
      <c r="CJ7">
        <v>20.478688773840432</v>
      </c>
      <c r="CK7">
        <v>21.133424112621626</v>
      </c>
      <c r="CL7">
        <v>19.985088661080542</v>
      </c>
      <c r="CM7">
        <v>19.929145492307978</v>
      </c>
      <c r="CN7">
        <v>21.133424112621626</v>
      </c>
      <c r="CO7">
        <v>20.097550585664155</v>
      </c>
      <c r="CP7">
        <v>19.929145492307978</v>
      </c>
      <c r="CQ7">
        <v>19.719292269758025</v>
      </c>
      <c r="CR7">
        <v>20.163448315399307</v>
      </c>
      <c r="CS7">
        <v>19.18195119767131</v>
      </c>
      <c r="CT7">
        <v>21.133424112621626</v>
      </c>
      <c r="CU7">
        <v>20.027089777859604</v>
      </c>
      <c r="CV7">
        <v>20.097550585664155</v>
      </c>
      <c r="CW7">
        <v>20.027089777859604</v>
      </c>
      <c r="CX7">
        <v>20.027089777859604</v>
      </c>
      <c r="CY7">
        <v>19.719292269758025</v>
      </c>
      <c r="CZ7">
        <v>20.097550585664155</v>
      </c>
      <c r="DA7">
        <v>20.184546440673881</v>
      </c>
      <c r="DB7">
        <v>19.985088661080542</v>
      </c>
      <c r="DC7">
        <v>20.027089777859604</v>
      </c>
      <c r="DD7">
        <v>20.478688773840432</v>
      </c>
      <c r="DE7">
        <v>20.027089777859604</v>
      </c>
      <c r="DF7">
        <v>20.027089777859604</v>
      </c>
      <c r="DG7">
        <v>20.163448315399307</v>
      </c>
      <c r="DH7">
        <v>20.837197681154464</v>
      </c>
      <c r="DI7">
        <v>20.478688773840432</v>
      </c>
      <c r="DJ7">
        <v>19.929145492307978</v>
      </c>
      <c r="DK7">
        <v>20.360234224388144</v>
      </c>
      <c r="DL7">
        <v>19.929145492307978</v>
      </c>
      <c r="DM7">
        <v>20.027089777859604</v>
      </c>
      <c r="DN7">
        <v>20.163448315399307</v>
      </c>
      <c r="DO7">
        <v>21.133424112621626</v>
      </c>
      <c r="DP7">
        <v>20.184546440673881</v>
      </c>
      <c r="DQ7">
        <v>20.123189455653517</v>
      </c>
      <c r="DR7">
        <v>20.027089777859604</v>
      </c>
      <c r="DS7">
        <v>20.027089777859604</v>
      </c>
      <c r="DT7">
        <v>20.837197681154464</v>
      </c>
      <c r="DU7">
        <v>20.123189455653517</v>
      </c>
      <c r="DV7">
        <v>20.123189455653517</v>
      </c>
      <c r="DW7">
        <v>19.719292269758025</v>
      </c>
      <c r="DX7">
        <v>20.478688773840432</v>
      </c>
      <c r="DY7">
        <v>19.719292269758025</v>
      </c>
      <c r="DZ7">
        <v>19.929145492307978</v>
      </c>
      <c r="EA7">
        <v>20.837197681154464</v>
      </c>
      <c r="EB7">
        <v>20.837197681154464</v>
      </c>
      <c r="EC7">
        <v>19.18195119767131</v>
      </c>
      <c r="ED7">
        <v>20.478688773840432</v>
      </c>
      <c r="EE7">
        <v>19.18195119767131</v>
      </c>
      <c r="EF7">
        <v>19.985088661080542</v>
      </c>
      <c r="EG7">
        <v>20.184546440673881</v>
      </c>
      <c r="EH7">
        <v>20.478688773840432</v>
      </c>
      <c r="EI7">
        <v>20.184546440673881</v>
      </c>
      <c r="EJ7">
        <v>20.478688773840432</v>
      </c>
      <c r="EK7">
        <v>20.184546440673881</v>
      </c>
      <c r="EL7">
        <v>19.929145492307978</v>
      </c>
      <c r="EM7">
        <v>21.133424112621626</v>
      </c>
      <c r="EN7">
        <v>20.163448315399307</v>
      </c>
      <c r="EO7">
        <v>21.133424112621626</v>
      </c>
      <c r="EP7">
        <v>20.184546440673881</v>
      </c>
      <c r="EQ7">
        <v>19.18195119767131</v>
      </c>
      <c r="ER7">
        <v>20.184546440673881</v>
      </c>
      <c r="ES7">
        <v>20.837197681154464</v>
      </c>
      <c r="ET7">
        <v>19.719292269758025</v>
      </c>
      <c r="EU7">
        <v>20.163448315399307</v>
      </c>
      <c r="EV7">
        <v>20.360234224388144</v>
      </c>
      <c r="EW7">
        <v>20.360234224388144</v>
      </c>
      <c r="EX7">
        <v>20.027089777859604</v>
      </c>
      <c r="EY7">
        <v>19.929145492307978</v>
      </c>
      <c r="EZ7">
        <v>20.097550585664155</v>
      </c>
      <c r="FA7">
        <v>20.097550585664155</v>
      </c>
      <c r="FB7">
        <v>20.027089777859604</v>
      </c>
      <c r="FC7">
        <v>20.184546440673881</v>
      </c>
      <c r="FD7">
        <v>20.837197681154464</v>
      </c>
      <c r="FE7">
        <v>20.184546440673881</v>
      </c>
      <c r="FF7">
        <v>19.985088661080542</v>
      </c>
      <c r="FG7">
        <v>19.929145492307978</v>
      </c>
      <c r="FH7">
        <v>21.133424112621626</v>
      </c>
      <c r="FI7">
        <v>20.478688773840432</v>
      </c>
      <c r="FJ7">
        <v>19.18195119767131</v>
      </c>
      <c r="FK7">
        <v>19.985088661080542</v>
      </c>
      <c r="FL7">
        <v>19.719292269758025</v>
      </c>
      <c r="FM7">
        <v>19.719292269758025</v>
      </c>
      <c r="FN7">
        <v>20.163448315399307</v>
      </c>
      <c r="FO7">
        <v>20.123189455653517</v>
      </c>
      <c r="FP7">
        <v>19.719292269758025</v>
      </c>
      <c r="FQ7">
        <v>20.478688773840432</v>
      </c>
      <c r="FR7">
        <v>19.929145492307978</v>
      </c>
      <c r="FS7">
        <v>20.097550585664155</v>
      </c>
      <c r="FT7">
        <v>20.360234224388144</v>
      </c>
      <c r="FU7">
        <v>20.184546440673881</v>
      </c>
      <c r="FV7">
        <v>19.18195119767131</v>
      </c>
      <c r="FW7">
        <v>19.719292269758025</v>
      </c>
      <c r="FX7">
        <v>20.097550585664155</v>
      </c>
      <c r="FY7">
        <v>21.133424112621626</v>
      </c>
      <c r="FZ7">
        <v>20.184546440673881</v>
      </c>
      <c r="GA7">
        <v>20.837197681154464</v>
      </c>
      <c r="GB7">
        <v>20.360234224388144</v>
      </c>
      <c r="GC7">
        <v>20.027089777859604</v>
      </c>
      <c r="GD7">
        <v>19.929145492307978</v>
      </c>
      <c r="GE7">
        <v>19.18195119767131</v>
      </c>
      <c r="GF7">
        <v>20.097550585664155</v>
      </c>
      <c r="GG7">
        <v>21.133424112621626</v>
      </c>
      <c r="GH7">
        <v>21.133424112621626</v>
      </c>
      <c r="GI7">
        <v>21.133424112621626</v>
      </c>
      <c r="GJ7">
        <v>21.133424112621626</v>
      </c>
      <c r="GK7">
        <v>19.719292269758025</v>
      </c>
      <c r="GL7">
        <v>19.929145492307978</v>
      </c>
      <c r="GM7">
        <v>20.837197681154464</v>
      </c>
      <c r="GN7">
        <v>20.360234224388144</v>
      </c>
      <c r="GO7">
        <v>20.837197681154464</v>
      </c>
      <c r="GP7">
        <v>20.097550585664155</v>
      </c>
      <c r="GQ7">
        <v>19.18195119767131</v>
      </c>
      <c r="GR7">
        <v>20.123189455653517</v>
      </c>
      <c r="GS7">
        <v>20.478688773840432</v>
      </c>
      <c r="GT7">
        <v>21.133424112621626</v>
      </c>
      <c r="GU7">
        <v>21.133424112621626</v>
      </c>
      <c r="GV7">
        <v>20.184546440673881</v>
      </c>
      <c r="GW7">
        <v>21.133424112621626</v>
      </c>
      <c r="GX7">
        <v>20.360234224388144</v>
      </c>
      <c r="GY7">
        <v>19.18195119767131</v>
      </c>
      <c r="GZ7">
        <v>20.097550585664155</v>
      </c>
      <c r="HA7">
        <v>19.929145492307978</v>
      </c>
      <c r="HB7">
        <v>19.929145492307978</v>
      </c>
      <c r="HC7">
        <v>20.097550585664155</v>
      </c>
      <c r="HD7">
        <v>19.929145492307978</v>
      </c>
      <c r="HE7">
        <v>20.123189455653517</v>
      </c>
      <c r="HF7">
        <v>19.719292269758025</v>
      </c>
      <c r="HG7">
        <v>21.133424112621626</v>
      </c>
      <c r="HH7">
        <v>19.985088661080542</v>
      </c>
      <c r="HI7">
        <v>20.360234224388144</v>
      </c>
      <c r="HJ7">
        <v>20.360234224388144</v>
      </c>
      <c r="HK7">
        <v>19.929145492307978</v>
      </c>
      <c r="HL7">
        <v>20.163448315399307</v>
      </c>
      <c r="HM7">
        <v>21.133424112621626</v>
      </c>
      <c r="HN7">
        <v>21.133424112621626</v>
      </c>
      <c r="HO7">
        <v>20.360234224388144</v>
      </c>
      <c r="HP7">
        <v>19.929145492307978</v>
      </c>
      <c r="HQ7">
        <v>19.929145492307978</v>
      </c>
      <c r="HR7">
        <v>20.184546440673881</v>
      </c>
      <c r="HS7">
        <v>19.719292269758025</v>
      </c>
      <c r="HT7">
        <v>20.027089777859604</v>
      </c>
      <c r="HU7">
        <v>19.985088661080542</v>
      </c>
      <c r="HV7">
        <v>19.719292269758025</v>
      </c>
      <c r="HW7">
        <v>19.18195119767131</v>
      </c>
      <c r="HX7">
        <v>20.478688773840432</v>
      </c>
      <c r="HY7">
        <v>20.097550585664155</v>
      </c>
      <c r="HZ7">
        <v>19.18195119767131</v>
      </c>
      <c r="IA7">
        <v>20.163448315399307</v>
      </c>
      <c r="IB7">
        <v>20.163448315399307</v>
      </c>
      <c r="IC7">
        <v>20.478688773840432</v>
      </c>
      <c r="ID7">
        <v>20.478688773840432</v>
      </c>
      <c r="IE7">
        <v>20.163448315399307</v>
      </c>
      <c r="IF7">
        <v>20.360234224388144</v>
      </c>
      <c r="IG7">
        <v>20.027089777859604</v>
      </c>
      <c r="IH7">
        <v>20.478688773840432</v>
      </c>
      <c r="II7">
        <v>19.18195119767131</v>
      </c>
      <c r="IJ7">
        <v>20.027089777859604</v>
      </c>
      <c r="IK7">
        <v>20.027089777859604</v>
      </c>
      <c r="IL7">
        <v>20.837197681154464</v>
      </c>
      <c r="IM7">
        <v>20.123189455653517</v>
      </c>
      <c r="IN7">
        <v>20.163448315399307</v>
      </c>
      <c r="IO7">
        <v>19.985088661080542</v>
      </c>
      <c r="IP7">
        <v>21.133424112621626</v>
      </c>
      <c r="IQ7">
        <v>20.027089777859604</v>
      </c>
      <c r="IR7">
        <v>19.18195119767131</v>
      </c>
      <c r="IS7">
        <v>19.18195119767131</v>
      </c>
      <c r="IT7">
        <v>20.097550585664155</v>
      </c>
      <c r="IU7">
        <v>19.929145492307978</v>
      </c>
      <c r="IV7">
        <v>19.18195119767131</v>
      </c>
      <c r="IW7">
        <v>21.133424112621626</v>
      </c>
      <c r="IX7">
        <v>20.478688773840432</v>
      </c>
      <c r="IY7">
        <v>20.027089777859604</v>
      </c>
      <c r="IZ7">
        <v>19.18195119767131</v>
      </c>
      <c r="JA7">
        <v>20.184546440673881</v>
      </c>
      <c r="JB7">
        <v>20.097550585664155</v>
      </c>
      <c r="JC7">
        <v>20.837197681154464</v>
      </c>
      <c r="JD7">
        <v>20.027089777859604</v>
      </c>
      <c r="JE7">
        <v>19.985088661080542</v>
      </c>
      <c r="JF7">
        <v>20.837197681154464</v>
      </c>
      <c r="JG7">
        <v>20.097550585664155</v>
      </c>
      <c r="JH7">
        <v>20.184546440673881</v>
      </c>
      <c r="JI7">
        <v>20.163448315399307</v>
      </c>
      <c r="JJ7">
        <v>20.478688773840432</v>
      </c>
      <c r="JK7">
        <v>20.837197681154464</v>
      </c>
      <c r="JL7">
        <v>20.027089777859604</v>
      </c>
      <c r="JM7">
        <v>20.123189455653517</v>
      </c>
      <c r="JN7">
        <v>20.478688773840432</v>
      </c>
      <c r="JO7">
        <v>19.929145492307978</v>
      </c>
      <c r="JP7">
        <v>19.985088661080542</v>
      </c>
      <c r="JQ7">
        <v>19.719292269758025</v>
      </c>
      <c r="JR7">
        <v>20.163448315399307</v>
      </c>
      <c r="JS7">
        <v>20.478688773840432</v>
      </c>
      <c r="JT7">
        <v>20.360234224388144</v>
      </c>
      <c r="JU7">
        <v>20.163448315399307</v>
      </c>
      <c r="JV7">
        <v>20.184546440673881</v>
      </c>
      <c r="JW7">
        <v>19.985088661080542</v>
      </c>
      <c r="JX7">
        <v>19.985088661080542</v>
      </c>
      <c r="JY7">
        <v>20.478688773840432</v>
      </c>
      <c r="JZ7">
        <v>19.929145492307978</v>
      </c>
      <c r="KA7">
        <v>20.837197681154464</v>
      </c>
      <c r="KB7">
        <v>21.133424112621626</v>
      </c>
      <c r="KC7">
        <v>20.163448315399307</v>
      </c>
      <c r="KD7">
        <v>20.837197681154464</v>
      </c>
      <c r="KE7">
        <v>20.360234224388144</v>
      </c>
      <c r="KF7">
        <v>20.097550585664155</v>
      </c>
      <c r="KG7">
        <v>20.837197681154464</v>
      </c>
      <c r="KH7">
        <v>19.18195119767131</v>
      </c>
      <c r="KI7">
        <v>20.123189455653517</v>
      </c>
      <c r="KJ7">
        <v>20.837197681154464</v>
      </c>
      <c r="KK7">
        <v>20.478688773840432</v>
      </c>
      <c r="KL7">
        <v>19.985088661080542</v>
      </c>
      <c r="KM7">
        <v>21.133424112621626</v>
      </c>
      <c r="KN7">
        <v>19.18195119767131</v>
      </c>
      <c r="KO7">
        <v>19.929145492307978</v>
      </c>
      <c r="KP7">
        <v>20.097550585664155</v>
      </c>
      <c r="KQ7">
        <v>19.18195119767131</v>
      </c>
      <c r="KR7">
        <v>19.985088661080542</v>
      </c>
      <c r="KS7">
        <v>20.184546440673881</v>
      </c>
      <c r="KT7">
        <v>20.097550585664155</v>
      </c>
      <c r="KU7">
        <v>20.123189455653517</v>
      </c>
      <c r="KV7">
        <v>19.719292269758025</v>
      </c>
      <c r="KW7">
        <v>19.929145492307978</v>
      </c>
      <c r="KX7">
        <v>19.18195119767131</v>
      </c>
      <c r="KY7">
        <v>20.360234224388144</v>
      </c>
      <c r="KZ7">
        <v>20.097550585664155</v>
      </c>
      <c r="LA7">
        <v>20.837197681154464</v>
      </c>
      <c r="LB7">
        <v>19.18195119767131</v>
      </c>
      <c r="LC7">
        <v>20.163448315399307</v>
      </c>
      <c r="LD7">
        <v>20.837197681154464</v>
      </c>
      <c r="LE7">
        <v>20.097550585664155</v>
      </c>
      <c r="LF7">
        <v>20.163448315399307</v>
      </c>
      <c r="LG7">
        <v>20.163448315399307</v>
      </c>
      <c r="LH7">
        <v>20.097550585664155</v>
      </c>
      <c r="LI7">
        <v>20.837197681154464</v>
      </c>
      <c r="LJ7">
        <v>20.837197681154464</v>
      </c>
      <c r="LK7">
        <v>20.184546440673881</v>
      </c>
      <c r="LL7">
        <v>19.18195119767131</v>
      </c>
      <c r="LM7">
        <v>20.478688773840432</v>
      </c>
      <c r="LN7">
        <v>20.123189455653517</v>
      </c>
      <c r="LO7">
        <v>19.929145492307978</v>
      </c>
      <c r="LP7">
        <v>19.985088661080542</v>
      </c>
      <c r="LQ7">
        <v>21.133424112621626</v>
      </c>
      <c r="LR7">
        <v>20.360234224388144</v>
      </c>
      <c r="LS7">
        <v>20.478688773840432</v>
      </c>
      <c r="LT7">
        <v>19.719292269758025</v>
      </c>
      <c r="LU7">
        <v>20.163448315399307</v>
      </c>
      <c r="LV7">
        <v>19.719292269758025</v>
      </c>
      <c r="LW7">
        <v>20.184546440673881</v>
      </c>
      <c r="LX7">
        <v>20.837197681154464</v>
      </c>
      <c r="LY7">
        <v>20.097550585664155</v>
      </c>
      <c r="LZ7">
        <v>20.027089777859604</v>
      </c>
      <c r="MA7">
        <v>19.985088661080542</v>
      </c>
      <c r="MB7">
        <v>19.719292269758025</v>
      </c>
      <c r="MC7">
        <v>20.123189455653517</v>
      </c>
      <c r="MD7">
        <v>20.163448315399307</v>
      </c>
      <c r="ME7">
        <v>19.985088661080542</v>
      </c>
      <c r="MF7">
        <v>20.097550585664155</v>
      </c>
      <c r="MG7">
        <v>19.719292269758025</v>
      </c>
      <c r="MH7">
        <v>19.985088661080542</v>
      </c>
      <c r="MI7">
        <v>20.097550585664155</v>
      </c>
      <c r="MJ7">
        <v>20.360234224388144</v>
      </c>
      <c r="MK7">
        <v>20.027089777859604</v>
      </c>
      <c r="ML7">
        <v>20.360234224388144</v>
      </c>
      <c r="MM7">
        <v>20.184546440673881</v>
      </c>
      <c r="MN7">
        <v>20.184546440673881</v>
      </c>
      <c r="MO7">
        <v>19.18195119767131</v>
      </c>
      <c r="MP7">
        <v>20.097550585664155</v>
      </c>
      <c r="MQ7">
        <v>20.837197681154464</v>
      </c>
      <c r="MR7">
        <v>19.719292269758025</v>
      </c>
      <c r="MS7">
        <v>20.360234224388144</v>
      </c>
      <c r="MT7">
        <v>19.719292269758025</v>
      </c>
      <c r="MU7">
        <v>20.123189455653517</v>
      </c>
      <c r="MV7">
        <v>20.478688773840432</v>
      </c>
      <c r="MW7">
        <v>20.184546440673881</v>
      </c>
      <c r="MX7">
        <v>19.929145492307978</v>
      </c>
      <c r="MY7">
        <v>20.163448315399307</v>
      </c>
      <c r="MZ7">
        <v>21.133424112621626</v>
      </c>
      <c r="NA7">
        <v>20.163448315399307</v>
      </c>
      <c r="NB7">
        <v>20.097550585664155</v>
      </c>
      <c r="NC7">
        <v>20.123189455653517</v>
      </c>
      <c r="ND7">
        <v>20.478688773840432</v>
      </c>
      <c r="NE7">
        <v>20.123189455653517</v>
      </c>
      <c r="NF7">
        <v>19.929145492307978</v>
      </c>
      <c r="NG7">
        <v>20.837197681154464</v>
      </c>
      <c r="NH7">
        <v>20.478688773840432</v>
      </c>
      <c r="NI7">
        <v>20.184546440673881</v>
      </c>
      <c r="NJ7">
        <v>20.837197681154464</v>
      </c>
      <c r="NK7">
        <v>20.163448315399307</v>
      </c>
      <c r="NL7">
        <v>20.837197681154464</v>
      </c>
      <c r="NM7">
        <v>19.18195119767131</v>
      </c>
      <c r="NN7">
        <v>19.929145492307978</v>
      </c>
      <c r="NO7">
        <v>21.133424112621626</v>
      </c>
      <c r="NP7">
        <v>19.719292269758025</v>
      </c>
      <c r="NQ7">
        <v>19.929145492307978</v>
      </c>
      <c r="NR7">
        <v>20.360234224388144</v>
      </c>
      <c r="NS7">
        <v>20.027089777859604</v>
      </c>
      <c r="NT7">
        <v>20.184546440673881</v>
      </c>
      <c r="NU7">
        <v>20.097550585664155</v>
      </c>
      <c r="NV7">
        <v>19.985088661080542</v>
      </c>
      <c r="NW7">
        <v>20.837197681154464</v>
      </c>
      <c r="NX7">
        <v>19.719292269758025</v>
      </c>
      <c r="NY7">
        <v>19.719292269758025</v>
      </c>
      <c r="NZ7">
        <v>20.123189455653517</v>
      </c>
      <c r="OA7">
        <v>19.18195119767131</v>
      </c>
      <c r="OB7">
        <v>20.478688773840432</v>
      </c>
      <c r="OC7">
        <v>20.360234224388144</v>
      </c>
      <c r="OD7">
        <v>19.719292269758025</v>
      </c>
      <c r="OE7">
        <v>20.123189455653517</v>
      </c>
      <c r="OF7">
        <v>20.163448315399307</v>
      </c>
      <c r="OG7">
        <v>20.478688773840432</v>
      </c>
      <c r="OH7">
        <v>20.163448315399307</v>
      </c>
      <c r="OI7">
        <v>19.929145492307978</v>
      </c>
      <c r="OJ7">
        <v>20.837197681154464</v>
      </c>
      <c r="OK7">
        <v>20.123189455653517</v>
      </c>
      <c r="OL7">
        <v>21.133424112621626</v>
      </c>
      <c r="OM7">
        <v>19.929145492307978</v>
      </c>
      <c r="ON7">
        <v>20.123189455653517</v>
      </c>
      <c r="OO7">
        <v>19.18195119767131</v>
      </c>
      <c r="OP7">
        <v>19.929145492307978</v>
      </c>
      <c r="OQ7">
        <v>19.929145492307978</v>
      </c>
      <c r="OR7">
        <v>20.360234224388144</v>
      </c>
      <c r="OS7">
        <v>20.360234224388144</v>
      </c>
      <c r="OT7">
        <v>20.027089777859604</v>
      </c>
      <c r="OU7">
        <v>19.929145492307978</v>
      </c>
      <c r="OV7">
        <v>20.478688773840432</v>
      </c>
      <c r="OW7">
        <v>19.18195119767131</v>
      </c>
      <c r="OX7">
        <v>20.360234224388144</v>
      </c>
      <c r="OY7">
        <v>20.360234224388144</v>
      </c>
      <c r="OZ7">
        <v>19.929145492307978</v>
      </c>
      <c r="PA7">
        <v>20.837197681154464</v>
      </c>
      <c r="PB7">
        <v>20.837197681154464</v>
      </c>
      <c r="PC7">
        <v>19.985088661080542</v>
      </c>
      <c r="PD7">
        <v>19.719292269758025</v>
      </c>
      <c r="PE7">
        <v>20.478688773840432</v>
      </c>
      <c r="PF7">
        <v>20.837197681154464</v>
      </c>
      <c r="PG7">
        <v>20.163448315399307</v>
      </c>
      <c r="PH7">
        <v>20.123189455653517</v>
      </c>
      <c r="PI7">
        <v>20.837197681154464</v>
      </c>
      <c r="PJ7">
        <v>19.929145492307978</v>
      </c>
      <c r="PK7">
        <v>20.478688773840432</v>
      </c>
      <c r="PL7">
        <v>20.027089777859604</v>
      </c>
      <c r="PM7">
        <v>20.123189455653517</v>
      </c>
      <c r="PN7">
        <v>20.163448315399307</v>
      </c>
      <c r="PO7">
        <v>19.929145492307978</v>
      </c>
      <c r="PP7">
        <v>20.097550585664155</v>
      </c>
      <c r="PQ7">
        <v>19.929145492307978</v>
      </c>
      <c r="PR7">
        <v>19.18195119767131</v>
      </c>
      <c r="PS7">
        <v>20.097550585664155</v>
      </c>
      <c r="PT7">
        <v>19.18195119767131</v>
      </c>
      <c r="PU7">
        <v>20.184546440673881</v>
      </c>
      <c r="PV7">
        <v>20.837197681154464</v>
      </c>
      <c r="PW7">
        <v>21.133424112621626</v>
      </c>
      <c r="PX7">
        <v>19.985088661080542</v>
      </c>
      <c r="PY7">
        <v>20.837197681154464</v>
      </c>
      <c r="PZ7">
        <v>19.929145492307978</v>
      </c>
      <c r="QA7">
        <v>21.133424112621626</v>
      </c>
      <c r="QB7">
        <v>20.837197681154464</v>
      </c>
      <c r="QC7">
        <v>20.123189455653517</v>
      </c>
      <c r="QD7">
        <v>20.478688773840432</v>
      </c>
      <c r="QE7">
        <v>20.097550585664155</v>
      </c>
      <c r="QF7">
        <v>20.478688773840432</v>
      </c>
      <c r="QG7">
        <v>19.719292269758025</v>
      </c>
      <c r="QH7">
        <v>19.18195119767131</v>
      </c>
      <c r="QI7">
        <v>20.123189455653517</v>
      </c>
      <c r="QJ7">
        <v>20.027089777859604</v>
      </c>
      <c r="QK7">
        <v>20.184546440673881</v>
      </c>
      <c r="QL7">
        <v>20.097550585664155</v>
      </c>
      <c r="QM7">
        <v>20.123189455653517</v>
      </c>
      <c r="QN7">
        <v>20.027089777859604</v>
      </c>
      <c r="QO7">
        <v>19.929145492307978</v>
      </c>
      <c r="QP7">
        <v>19.929145492307978</v>
      </c>
      <c r="QQ7">
        <v>20.478688773840432</v>
      </c>
      <c r="QR7">
        <v>20.163448315399307</v>
      </c>
      <c r="QS7">
        <v>20.184546440673881</v>
      </c>
      <c r="QT7">
        <v>19.929145492307978</v>
      </c>
      <c r="QU7">
        <v>19.719292269758025</v>
      </c>
      <c r="QV7">
        <v>20.097550585664155</v>
      </c>
      <c r="QW7">
        <v>20.097550585664155</v>
      </c>
      <c r="QX7">
        <v>20.123189455653517</v>
      </c>
      <c r="QY7">
        <v>20.837197681154464</v>
      </c>
      <c r="QZ7">
        <v>20.163448315399307</v>
      </c>
      <c r="RA7">
        <v>19.18195119767131</v>
      </c>
      <c r="RB7">
        <v>19.929145492307978</v>
      </c>
      <c r="RC7">
        <v>19.18195119767131</v>
      </c>
      <c r="RD7">
        <v>21.133424112621626</v>
      </c>
      <c r="RE7">
        <v>21.133424112621626</v>
      </c>
      <c r="RF7">
        <v>20.123189455653517</v>
      </c>
      <c r="RG7">
        <v>21.133424112621626</v>
      </c>
      <c r="RH7">
        <v>20.163448315399307</v>
      </c>
      <c r="RI7">
        <v>20.837197681154464</v>
      </c>
      <c r="RJ7">
        <v>20.123189455653517</v>
      </c>
      <c r="RK7">
        <v>19.18195119767131</v>
      </c>
      <c r="RL7">
        <v>20.837197681154464</v>
      </c>
      <c r="RM7">
        <v>21.133424112621626</v>
      </c>
      <c r="RN7">
        <v>20.837197681154464</v>
      </c>
      <c r="RO7">
        <v>20.837197681154464</v>
      </c>
      <c r="RP7">
        <v>19.929145492307978</v>
      </c>
      <c r="RQ7">
        <v>20.478688773840432</v>
      </c>
      <c r="RR7">
        <v>21.133424112621626</v>
      </c>
      <c r="RS7">
        <v>19.719292269758025</v>
      </c>
      <c r="RT7">
        <v>20.123189455653517</v>
      </c>
      <c r="RU7">
        <v>20.123189455653517</v>
      </c>
      <c r="RV7">
        <v>20.478688773840432</v>
      </c>
      <c r="RW7">
        <v>20.027089777859604</v>
      </c>
      <c r="RX7">
        <v>21.133424112621626</v>
      </c>
      <c r="RY7">
        <v>20.163448315399307</v>
      </c>
      <c r="RZ7">
        <v>19.18195119767131</v>
      </c>
      <c r="SA7">
        <v>20.163448315399307</v>
      </c>
      <c r="SB7">
        <v>19.18195119767131</v>
      </c>
      <c r="SC7">
        <v>20.837197681154464</v>
      </c>
      <c r="SD7">
        <v>20.123189455653517</v>
      </c>
      <c r="SE7">
        <v>19.18195119767131</v>
      </c>
      <c r="SF7">
        <v>19.18195119767131</v>
      </c>
      <c r="SG7">
        <v>20.360234224388144</v>
      </c>
      <c r="SH7">
        <v>20.027089777859604</v>
      </c>
      <c r="SI7">
        <v>19.719292269758025</v>
      </c>
      <c r="SJ7">
        <v>20.184546440673881</v>
      </c>
      <c r="SK7">
        <v>20.184546440673881</v>
      </c>
      <c r="SL7">
        <v>19.929145492307978</v>
      </c>
      <c r="SM7">
        <v>21.133424112621626</v>
      </c>
      <c r="SN7">
        <v>20.184546440673881</v>
      </c>
      <c r="SO7">
        <v>20.097550585664155</v>
      </c>
      <c r="SP7">
        <v>20.027089777859604</v>
      </c>
      <c r="SQ7">
        <v>20.123189455653517</v>
      </c>
      <c r="SR7">
        <v>19.18195119767131</v>
      </c>
      <c r="SS7">
        <v>21.133424112621626</v>
      </c>
      <c r="ST7">
        <v>19.985088661080542</v>
      </c>
      <c r="SU7">
        <v>20.123189455653517</v>
      </c>
      <c r="SV7">
        <v>21.133424112621626</v>
      </c>
      <c r="SW7">
        <v>21.133424112621626</v>
      </c>
      <c r="SX7">
        <v>19.985088661080542</v>
      </c>
      <c r="SY7">
        <v>19.985088661080542</v>
      </c>
      <c r="SZ7">
        <v>20.837197681154464</v>
      </c>
      <c r="TA7">
        <v>20.163448315399307</v>
      </c>
      <c r="TB7">
        <v>19.985088661080542</v>
      </c>
      <c r="TC7">
        <v>20.123189455653517</v>
      </c>
      <c r="TD7">
        <v>19.18195119767131</v>
      </c>
      <c r="TE7">
        <v>20.097550585664155</v>
      </c>
      <c r="TF7">
        <v>19.18195119767131</v>
      </c>
      <c r="TG7">
        <v>19.719292269758025</v>
      </c>
      <c r="TH7">
        <v>20.837197681154464</v>
      </c>
      <c r="TI7">
        <v>19.985088661080542</v>
      </c>
      <c r="TJ7">
        <v>20.097550585664155</v>
      </c>
      <c r="TK7">
        <v>19.985088661080542</v>
      </c>
      <c r="TL7">
        <v>20.027089777859604</v>
      </c>
      <c r="TM7">
        <v>19.929145492307978</v>
      </c>
      <c r="TN7">
        <v>20.027089777859604</v>
      </c>
      <c r="TO7">
        <v>20.478688773840432</v>
      </c>
      <c r="TP7">
        <v>20.027089777859604</v>
      </c>
      <c r="TQ7">
        <v>20.184546440673881</v>
      </c>
      <c r="TR7">
        <v>19.719292269758025</v>
      </c>
      <c r="TS7">
        <v>19.929145492307978</v>
      </c>
      <c r="TT7">
        <v>20.360234224388144</v>
      </c>
      <c r="TU7">
        <v>20.360234224388144</v>
      </c>
      <c r="TV7">
        <v>20.163448315399307</v>
      </c>
      <c r="TW7">
        <v>20.123189455653517</v>
      </c>
      <c r="TX7">
        <v>20.360234224388144</v>
      </c>
      <c r="TY7">
        <v>20.184546440673881</v>
      </c>
      <c r="TZ7">
        <v>20.027089777859604</v>
      </c>
      <c r="UA7">
        <v>20.184546440673881</v>
      </c>
      <c r="UB7">
        <v>19.985088661080542</v>
      </c>
      <c r="UC7">
        <v>20.163448315399307</v>
      </c>
      <c r="UD7">
        <v>19.929145492307978</v>
      </c>
      <c r="UE7">
        <v>19.719292269758025</v>
      </c>
      <c r="UF7">
        <v>19.929145492307978</v>
      </c>
      <c r="UG7">
        <v>20.360234224388144</v>
      </c>
      <c r="UH7">
        <v>20.163448315399307</v>
      </c>
      <c r="UI7">
        <v>20.184546440673881</v>
      </c>
      <c r="UJ7">
        <v>19.985088661080542</v>
      </c>
      <c r="UK7">
        <v>19.985088661080542</v>
      </c>
      <c r="UL7">
        <v>20.360234224388144</v>
      </c>
      <c r="UM7">
        <v>20.123189455653517</v>
      </c>
      <c r="UN7">
        <v>19.719292269758025</v>
      </c>
      <c r="UO7">
        <v>20.478688773840432</v>
      </c>
      <c r="UP7">
        <v>19.985088661080542</v>
      </c>
      <c r="UQ7">
        <v>20.478688773840432</v>
      </c>
      <c r="UR7">
        <v>20.360234224388144</v>
      </c>
      <c r="US7">
        <v>19.985088661080542</v>
      </c>
      <c r="UT7">
        <v>19.18195119767131</v>
      </c>
      <c r="UU7">
        <v>20.123189455653517</v>
      </c>
      <c r="UV7">
        <v>20.027089777859604</v>
      </c>
      <c r="UW7">
        <v>19.929145492307978</v>
      </c>
      <c r="UX7">
        <v>21.133424112621626</v>
      </c>
      <c r="UY7">
        <v>20.097550585664155</v>
      </c>
      <c r="UZ7">
        <v>19.985088661080542</v>
      </c>
      <c r="VA7">
        <v>19.18195119767131</v>
      </c>
      <c r="VB7">
        <v>20.184546440673881</v>
      </c>
      <c r="VC7">
        <v>21.133424112621626</v>
      </c>
      <c r="VD7">
        <v>20.123189455653517</v>
      </c>
      <c r="VE7">
        <v>20.123189455653517</v>
      </c>
      <c r="VF7">
        <v>19.18195119767131</v>
      </c>
      <c r="VG7">
        <v>20.123189455653517</v>
      </c>
      <c r="VH7">
        <v>19.719292269758025</v>
      </c>
      <c r="VI7">
        <v>21.133424112621626</v>
      </c>
      <c r="VJ7">
        <v>20.027089777859604</v>
      </c>
      <c r="VK7">
        <v>20.027089777859604</v>
      </c>
      <c r="VL7">
        <v>19.18195119767131</v>
      </c>
      <c r="VM7">
        <v>20.478688773840432</v>
      </c>
      <c r="VN7">
        <v>20.163448315399307</v>
      </c>
      <c r="VO7">
        <v>20.123189455653517</v>
      </c>
      <c r="VP7">
        <v>19.985088661080542</v>
      </c>
      <c r="VQ7">
        <v>19.929145492307978</v>
      </c>
      <c r="VR7">
        <v>20.097550585664155</v>
      </c>
      <c r="VS7">
        <v>19.985088661080542</v>
      </c>
      <c r="VT7">
        <v>20.163448315399307</v>
      </c>
      <c r="VU7">
        <v>20.837197681154464</v>
      </c>
      <c r="VV7">
        <v>20.027089777859604</v>
      </c>
      <c r="VW7">
        <v>19.719292269758025</v>
      </c>
      <c r="VX7">
        <v>19.929145492307978</v>
      </c>
      <c r="VY7">
        <v>19.719292269758025</v>
      </c>
      <c r="VZ7">
        <v>20.837197681154464</v>
      </c>
      <c r="WA7">
        <v>19.985088661080542</v>
      </c>
      <c r="WB7">
        <v>19.18195119767131</v>
      </c>
      <c r="WC7">
        <v>20.163448315399307</v>
      </c>
      <c r="WD7">
        <v>20.184546440673881</v>
      </c>
      <c r="WE7">
        <v>20.123189455653517</v>
      </c>
      <c r="WF7">
        <v>19.929145492307978</v>
      </c>
      <c r="WG7">
        <v>20.360234224388144</v>
      </c>
      <c r="WH7">
        <v>20.027089777859604</v>
      </c>
      <c r="WI7">
        <v>20.184546440673881</v>
      </c>
      <c r="WJ7">
        <v>20.123189455653517</v>
      </c>
      <c r="WK7">
        <v>19.929145492307978</v>
      </c>
      <c r="WL7">
        <v>19.985088661080542</v>
      </c>
      <c r="WM7">
        <v>20.478688773840432</v>
      </c>
      <c r="WN7">
        <v>19.929145492307978</v>
      </c>
      <c r="WO7">
        <v>21.133424112621626</v>
      </c>
      <c r="WP7">
        <v>20.360234224388144</v>
      </c>
      <c r="WQ7">
        <v>21.133424112621626</v>
      </c>
      <c r="WR7">
        <v>19.719292269758025</v>
      </c>
      <c r="WS7">
        <v>19.18195119767131</v>
      </c>
      <c r="WT7">
        <v>20.163448315399307</v>
      </c>
      <c r="WU7">
        <v>20.027089777859604</v>
      </c>
      <c r="WV7">
        <v>20.097550585664155</v>
      </c>
      <c r="WW7">
        <v>19.985088661080542</v>
      </c>
      <c r="WX7">
        <v>20.837197681154464</v>
      </c>
      <c r="WY7">
        <v>20.184546440673881</v>
      </c>
      <c r="WZ7">
        <v>20.478688773840432</v>
      </c>
      <c r="XA7">
        <v>19.985088661080542</v>
      </c>
      <c r="XB7">
        <v>19.985088661080542</v>
      </c>
      <c r="XC7">
        <v>20.097550585664155</v>
      </c>
      <c r="XD7">
        <v>20.184546440673881</v>
      </c>
      <c r="XE7">
        <v>21.133424112621626</v>
      </c>
      <c r="XF7">
        <v>20.163448315399307</v>
      </c>
      <c r="XG7">
        <v>20.837197681154464</v>
      </c>
      <c r="XH7">
        <v>19.719292269758025</v>
      </c>
      <c r="XI7">
        <v>20.478688773840432</v>
      </c>
      <c r="XJ7">
        <v>19.929145492307978</v>
      </c>
      <c r="XK7">
        <v>20.123189455653517</v>
      </c>
      <c r="XL7">
        <v>20.184546440673881</v>
      </c>
      <c r="XM7">
        <v>20.163448315399307</v>
      </c>
      <c r="XN7">
        <v>20.027089777859604</v>
      </c>
      <c r="XO7">
        <v>20.184546440673881</v>
      </c>
      <c r="XP7">
        <v>19.929145492307978</v>
      </c>
      <c r="XQ7">
        <v>20.184546440673881</v>
      </c>
      <c r="XR7">
        <v>19.719292269758025</v>
      </c>
      <c r="XS7">
        <v>20.478688773840432</v>
      </c>
      <c r="XT7">
        <v>20.123189455653517</v>
      </c>
      <c r="XU7">
        <v>20.027089777859604</v>
      </c>
      <c r="XV7">
        <v>19.985088661080542</v>
      </c>
      <c r="XW7">
        <v>20.097550585664155</v>
      </c>
      <c r="XX7">
        <v>19.929145492307978</v>
      </c>
      <c r="XY7">
        <v>21.133424112621626</v>
      </c>
      <c r="XZ7">
        <v>19.18195119767131</v>
      </c>
      <c r="YA7">
        <v>19.929145492307978</v>
      </c>
      <c r="YB7">
        <v>20.163448315399307</v>
      </c>
      <c r="YC7">
        <v>21.133424112621626</v>
      </c>
      <c r="YD7">
        <v>20.027089777859604</v>
      </c>
      <c r="YE7">
        <v>19.18195119767131</v>
      </c>
      <c r="YF7">
        <v>20.123189455653517</v>
      </c>
      <c r="YG7">
        <v>20.837197681154464</v>
      </c>
      <c r="YH7">
        <v>19.985088661080542</v>
      </c>
      <c r="YI7">
        <v>20.837197681154464</v>
      </c>
      <c r="YJ7">
        <v>21.133424112621626</v>
      </c>
      <c r="YK7">
        <v>20.478688773840432</v>
      </c>
      <c r="YL7">
        <v>19.985088661080542</v>
      </c>
      <c r="YM7">
        <v>19.985088661080542</v>
      </c>
      <c r="YN7">
        <v>20.184546440673881</v>
      </c>
      <c r="YO7">
        <v>20.123189455653517</v>
      </c>
      <c r="YP7">
        <v>19.719292269758025</v>
      </c>
      <c r="YQ7">
        <v>20.360234224388144</v>
      </c>
      <c r="YR7">
        <v>20.184546440673881</v>
      </c>
      <c r="YS7">
        <v>20.478688773840432</v>
      </c>
      <c r="YT7">
        <v>19.18195119767131</v>
      </c>
      <c r="YU7">
        <v>19.18195119767131</v>
      </c>
      <c r="YV7">
        <v>20.478688773840432</v>
      </c>
      <c r="YW7">
        <v>20.837197681154464</v>
      </c>
      <c r="YX7">
        <v>20.837197681154464</v>
      </c>
      <c r="YY7">
        <v>19.18195119767131</v>
      </c>
      <c r="YZ7">
        <v>20.837197681154464</v>
      </c>
      <c r="ZA7">
        <v>20.478688773840432</v>
      </c>
      <c r="ZB7">
        <v>19.929145492307978</v>
      </c>
      <c r="ZC7">
        <v>20.478688773840432</v>
      </c>
      <c r="ZD7">
        <v>20.097550585664155</v>
      </c>
      <c r="ZE7">
        <v>20.097550585664155</v>
      </c>
      <c r="ZF7">
        <v>20.837197681154464</v>
      </c>
      <c r="ZG7">
        <v>21.133424112621626</v>
      </c>
      <c r="ZH7">
        <v>21.133424112621626</v>
      </c>
      <c r="ZI7">
        <v>19.985088661080542</v>
      </c>
      <c r="ZJ7">
        <v>20.123189455653517</v>
      </c>
      <c r="ZK7">
        <v>20.184546440673881</v>
      </c>
      <c r="ZL7">
        <v>20.184546440673881</v>
      </c>
      <c r="ZM7">
        <v>20.478688773840432</v>
      </c>
      <c r="ZN7">
        <v>20.184546440673881</v>
      </c>
      <c r="ZO7">
        <v>20.360234224388144</v>
      </c>
      <c r="ZP7">
        <v>20.837197681154464</v>
      </c>
      <c r="ZQ7">
        <v>20.360234224388144</v>
      </c>
      <c r="ZR7">
        <v>20.163448315399307</v>
      </c>
      <c r="ZS7">
        <v>20.360234224388144</v>
      </c>
      <c r="ZT7">
        <v>19.929145492307978</v>
      </c>
      <c r="ZU7">
        <v>20.478688773840432</v>
      </c>
      <c r="ZV7">
        <v>20.123189455653517</v>
      </c>
      <c r="ZW7">
        <v>20.837197681154464</v>
      </c>
      <c r="ZX7">
        <v>20.097550585664155</v>
      </c>
      <c r="ZY7">
        <v>20.837197681154464</v>
      </c>
      <c r="ZZ7">
        <v>21.133424112621626</v>
      </c>
      <c r="AAA7">
        <v>20.360234224388144</v>
      </c>
      <c r="AAB7">
        <v>19.719292269758025</v>
      </c>
      <c r="AAC7">
        <v>19.929145492307978</v>
      </c>
      <c r="AAD7">
        <v>19.929145492307978</v>
      </c>
      <c r="AAE7">
        <v>19.18195119767131</v>
      </c>
      <c r="AAF7">
        <v>19.985088661080542</v>
      </c>
      <c r="AAG7">
        <v>20.027089777859604</v>
      </c>
      <c r="AAH7">
        <v>20.163448315399307</v>
      </c>
      <c r="AAI7">
        <v>20.163448315399307</v>
      </c>
      <c r="AAJ7">
        <v>21.133424112621626</v>
      </c>
      <c r="AAK7">
        <v>19.719292269758025</v>
      </c>
      <c r="AAL7">
        <v>19.929145492307978</v>
      </c>
      <c r="AAM7">
        <v>19.985088661080542</v>
      </c>
      <c r="AAN7">
        <v>20.123189455653517</v>
      </c>
      <c r="AAO7">
        <v>19.929145492307978</v>
      </c>
      <c r="AAP7">
        <v>20.163448315399307</v>
      </c>
      <c r="AAQ7">
        <v>20.184546440673881</v>
      </c>
      <c r="AAR7">
        <v>19.985088661080542</v>
      </c>
      <c r="AAS7">
        <v>19.929145492307978</v>
      </c>
      <c r="AAT7">
        <v>20.027089777859604</v>
      </c>
      <c r="AAU7">
        <v>19.719292269758025</v>
      </c>
      <c r="AAV7">
        <v>20.184546440673881</v>
      </c>
      <c r="AAW7">
        <v>19.985088661080542</v>
      </c>
      <c r="AAX7">
        <v>19.719292269758025</v>
      </c>
      <c r="AAY7">
        <v>20.837197681154464</v>
      </c>
      <c r="AAZ7">
        <v>19.985088661080542</v>
      </c>
      <c r="ABA7">
        <v>21.133424112621626</v>
      </c>
      <c r="ABB7">
        <v>19.929145492307978</v>
      </c>
      <c r="ABC7">
        <v>20.097550585664155</v>
      </c>
      <c r="ABD7">
        <v>20.123189455653517</v>
      </c>
      <c r="ABE7">
        <v>20.097550585664155</v>
      </c>
      <c r="ABF7">
        <v>20.360234224388144</v>
      </c>
      <c r="ABG7">
        <v>20.184546440673881</v>
      </c>
      <c r="ABH7">
        <v>20.478688773840432</v>
      </c>
      <c r="ABI7">
        <v>19.719292269758025</v>
      </c>
      <c r="ABJ7">
        <v>20.837197681154464</v>
      </c>
      <c r="ABK7">
        <v>20.027089777859604</v>
      </c>
      <c r="ABL7">
        <v>20.360234224388144</v>
      </c>
      <c r="ABM7">
        <v>20.097550585664155</v>
      </c>
      <c r="ABN7">
        <v>20.478688773840432</v>
      </c>
      <c r="ABO7">
        <v>20.123189455653517</v>
      </c>
      <c r="ABP7">
        <v>20.478688773840432</v>
      </c>
      <c r="ABQ7">
        <v>19.719292269758025</v>
      </c>
      <c r="ABR7">
        <v>19.719292269758025</v>
      </c>
      <c r="ABS7">
        <v>21.133424112621626</v>
      </c>
      <c r="ABT7">
        <v>20.027089777859604</v>
      </c>
      <c r="ABU7">
        <v>19.929145492307978</v>
      </c>
      <c r="ABV7">
        <v>20.163448315399307</v>
      </c>
      <c r="ABW7">
        <v>19.18195119767131</v>
      </c>
      <c r="ABX7">
        <v>19.719292269758025</v>
      </c>
      <c r="ABY7">
        <v>20.837197681154464</v>
      </c>
      <c r="ABZ7">
        <v>20.837197681154464</v>
      </c>
      <c r="ACA7">
        <v>20.163448315399307</v>
      </c>
      <c r="ACB7">
        <v>20.163448315399307</v>
      </c>
      <c r="ACC7">
        <v>21.133424112621626</v>
      </c>
      <c r="ACD7">
        <v>20.184546440673881</v>
      </c>
      <c r="ACE7">
        <v>19.18195119767131</v>
      </c>
      <c r="ACF7">
        <v>20.360234224388144</v>
      </c>
      <c r="ACG7">
        <v>19.985088661080542</v>
      </c>
      <c r="ACH7">
        <v>19.985088661080542</v>
      </c>
      <c r="ACI7">
        <v>20.184546440673881</v>
      </c>
      <c r="ACJ7">
        <v>20.097550585664155</v>
      </c>
      <c r="ACK7">
        <v>19.985088661080542</v>
      </c>
      <c r="ACL7">
        <v>20.360234224388144</v>
      </c>
      <c r="ACM7">
        <v>20.837197681154464</v>
      </c>
      <c r="ACN7">
        <v>20.097550585664155</v>
      </c>
      <c r="ACO7">
        <v>19.985088661080542</v>
      </c>
      <c r="ACP7">
        <v>20.163448315399307</v>
      </c>
      <c r="ACQ7">
        <v>19.929145492307978</v>
      </c>
      <c r="ACR7">
        <v>19.985088661080542</v>
      </c>
      <c r="ACS7">
        <v>19.985088661080542</v>
      </c>
      <c r="ACT7">
        <v>20.478688773840432</v>
      </c>
      <c r="ACU7">
        <v>19.929145492307978</v>
      </c>
      <c r="ACV7">
        <v>20.123189455653517</v>
      </c>
      <c r="ACW7">
        <v>20.123189455653517</v>
      </c>
      <c r="ACX7">
        <v>20.837197681154464</v>
      </c>
      <c r="ACY7">
        <v>20.123189455653517</v>
      </c>
      <c r="ACZ7">
        <v>19.719292269758025</v>
      </c>
      <c r="ADA7">
        <v>20.123189455653517</v>
      </c>
      <c r="ADB7">
        <v>19.18195119767131</v>
      </c>
      <c r="ADC7">
        <v>20.027089777859604</v>
      </c>
      <c r="ADD7">
        <v>20.184546440673881</v>
      </c>
      <c r="ADE7">
        <v>19.18195119767131</v>
      </c>
      <c r="ADF7">
        <v>20.163448315399307</v>
      </c>
      <c r="ADG7">
        <v>21.133424112621626</v>
      </c>
      <c r="ADH7">
        <v>19.985088661080542</v>
      </c>
      <c r="ADI7">
        <v>20.478688773840432</v>
      </c>
      <c r="ADJ7">
        <v>20.097550585664155</v>
      </c>
      <c r="ADK7">
        <v>20.184546440673881</v>
      </c>
      <c r="ADL7">
        <v>21.133424112621626</v>
      </c>
      <c r="ADM7">
        <v>20.097550585664155</v>
      </c>
      <c r="ADN7">
        <v>21.133424112621626</v>
      </c>
      <c r="ADO7">
        <v>20.027089777859604</v>
      </c>
      <c r="ADP7">
        <v>20.163448315399307</v>
      </c>
      <c r="ADQ7">
        <v>20.184546440673881</v>
      </c>
      <c r="ADR7">
        <v>20.360234224388144</v>
      </c>
      <c r="ADS7">
        <v>19.929145492307978</v>
      </c>
      <c r="ADT7">
        <v>21.133424112621626</v>
      </c>
      <c r="ADU7">
        <v>20.837197681154464</v>
      </c>
      <c r="ADV7">
        <v>20.837197681154464</v>
      </c>
      <c r="ADW7">
        <v>20.027089777859604</v>
      </c>
      <c r="ADX7">
        <v>21.133424112621626</v>
      </c>
      <c r="ADY7">
        <v>19.929145492307978</v>
      </c>
      <c r="ADZ7">
        <v>20.163448315399307</v>
      </c>
      <c r="AEA7">
        <v>21.133424112621626</v>
      </c>
      <c r="AEB7">
        <v>19.929145492307978</v>
      </c>
      <c r="AEC7">
        <v>20.123189455653517</v>
      </c>
      <c r="AED7">
        <v>19.929145492307978</v>
      </c>
      <c r="AEE7">
        <v>19.985088661080542</v>
      </c>
      <c r="AEF7">
        <v>20.097550585664155</v>
      </c>
      <c r="AEG7">
        <v>19.18195119767131</v>
      </c>
      <c r="AEH7">
        <v>20.478688773840432</v>
      </c>
      <c r="AEI7">
        <v>20.837197681154464</v>
      </c>
      <c r="AEJ7">
        <v>19.929145492307978</v>
      </c>
      <c r="AEK7">
        <v>20.097550585664155</v>
      </c>
      <c r="AEL7">
        <v>21.133424112621626</v>
      </c>
      <c r="AEM7">
        <v>19.929145492307978</v>
      </c>
      <c r="AEN7">
        <v>20.163448315399307</v>
      </c>
      <c r="AEO7">
        <v>20.837197681154464</v>
      </c>
      <c r="AEP7">
        <v>20.360234224388144</v>
      </c>
      <c r="AEQ7">
        <v>20.837197681154464</v>
      </c>
      <c r="AER7">
        <v>21.133424112621626</v>
      </c>
      <c r="AES7">
        <v>20.478688773840432</v>
      </c>
      <c r="AET7">
        <v>20.097550585664155</v>
      </c>
      <c r="AEU7">
        <v>20.097550585664155</v>
      </c>
      <c r="AEV7">
        <v>19.929145492307978</v>
      </c>
      <c r="AEW7">
        <v>20.837197681154464</v>
      </c>
      <c r="AEX7">
        <v>20.478688773840432</v>
      </c>
      <c r="AEY7">
        <v>20.027089777859604</v>
      </c>
      <c r="AEZ7">
        <v>20.027089777859604</v>
      </c>
      <c r="AFA7">
        <v>20.184546440673881</v>
      </c>
      <c r="AFB7">
        <v>20.163448315399307</v>
      </c>
      <c r="AFC7">
        <v>20.478688773840432</v>
      </c>
      <c r="AFD7">
        <v>21.133424112621626</v>
      </c>
      <c r="AFE7">
        <v>20.097550585664155</v>
      </c>
      <c r="AFF7">
        <v>19.18195119767131</v>
      </c>
      <c r="AFG7">
        <v>20.360234224388144</v>
      </c>
      <c r="AFH7">
        <v>19.929145492307978</v>
      </c>
      <c r="AFI7">
        <v>20.478688773840432</v>
      </c>
      <c r="AFJ7">
        <v>20.184546440673881</v>
      </c>
      <c r="AFK7">
        <v>19.18195119767131</v>
      </c>
      <c r="AFL7">
        <v>19.985088661080542</v>
      </c>
      <c r="AFM7">
        <v>20.163448315399307</v>
      </c>
      <c r="AFN7">
        <v>20.360234224388144</v>
      </c>
      <c r="AFO7">
        <v>20.097550585664155</v>
      </c>
      <c r="AFP7">
        <v>19.985088661080542</v>
      </c>
      <c r="AFQ7">
        <v>21.133424112621626</v>
      </c>
      <c r="AFR7">
        <v>20.163448315399307</v>
      </c>
      <c r="AFS7">
        <v>20.837197681154464</v>
      </c>
      <c r="AFT7">
        <v>20.027089777859604</v>
      </c>
      <c r="AFU7">
        <v>21.133424112621626</v>
      </c>
      <c r="AFV7">
        <v>19.18195119767131</v>
      </c>
      <c r="AFW7">
        <v>20.123189455653517</v>
      </c>
      <c r="AFX7">
        <v>20.163448315399307</v>
      </c>
      <c r="AFY7">
        <v>19.18195119767131</v>
      </c>
      <c r="AFZ7">
        <v>20.360234224388144</v>
      </c>
      <c r="AGA7">
        <v>19.719292269758025</v>
      </c>
      <c r="AGB7">
        <v>20.097550585664155</v>
      </c>
      <c r="AGC7">
        <v>20.184546440673881</v>
      </c>
      <c r="AGD7">
        <v>19.929145492307978</v>
      </c>
      <c r="AGE7">
        <v>19.929145492307978</v>
      </c>
      <c r="AGF7">
        <v>20.478688773840432</v>
      </c>
      <c r="AGG7">
        <v>19.985088661080542</v>
      </c>
      <c r="AGH7">
        <v>20.184546440673881</v>
      </c>
      <c r="AGI7">
        <v>20.837197681154464</v>
      </c>
      <c r="AGJ7">
        <v>20.360234224388144</v>
      </c>
      <c r="AGK7">
        <v>20.184546440673881</v>
      </c>
      <c r="AGL7">
        <v>19.929145492307978</v>
      </c>
      <c r="AGM7">
        <v>20.097550585664155</v>
      </c>
      <c r="AGN7">
        <v>20.123189455653517</v>
      </c>
      <c r="AGO7">
        <v>19.985088661080542</v>
      </c>
      <c r="AGP7">
        <v>20.163448315399307</v>
      </c>
      <c r="AGQ7">
        <v>20.027089777859604</v>
      </c>
      <c r="AGR7">
        <v>20.097550585664155</v>
      </c>
      <c r="AGS7">
        <v>20.027089777859604</v>
      </c>
      <c r="AGT7">
        <v>20.360234224388144</v>
      </c>
      <c r="AGU7">
        <v>20.360234224388144</v>
      </c>
      <c r="AGV7">
        <v>20.027089777859604</v>
      </c>
      <c r="AGW7">
        <v>19.985088661080542</v>
      </c>
      <c r="AGX7">
        <v>20.360234224388144</v>
      </c>
      <c r="AGY7">
        <v>20.027089777859604</v>
      </c>
      <c r="AGZ7">
        <v>19.719292269758025</v>
      </c>
      <c r="AHA7">
        <v>19.18195119767131</v>
      </c>
      <c r="AHB7">
        <v>19.719292269758025</v>
      </c>
      <c r="AHC7">
        <v>20.097550585664155</v>
      </c>
      <c r="AHD7">
        <v>19.18195119767131</v>
      </c>
      <c r="AHE7">
        <v>20.027089777859604</v>
      </c>
      <c r="AHF7">
        <v>19.929145492307978</v>
      </c>
      <c r="AHG7">
        <v>20.027089777859604</v>
      </c>
      <c r="AHH7">
        <v>20.184546440673881</v>
      </c>
      <c r="AHI7">
        <v>20.163448315399307</v>
      </c>
      <c r="AHJ7">
        <v>21.133424112621626</v>
      </c>
      <c r="AHK7">
        <v>20.360234224388144</v>
      </c>
      <c r="AHL7">
        <v>19.719292269758025</v>
      </c>
      <c r="AHM7">
        <v>20.184546440673881</v>
      </c>
      <c r="AHN7">
        <v>19.929145492307978</v>
      </c>
      <c r="AHO7">
        <v>20.027089777859604</v>
      </c>
      <c r="AHP7">
        <v>20.123189455653517</v>
      </c>
      <c r="AHQ7">
        <v>20.027089777859604</v>
      </c>
      <c r="AHR7">
        <v>20.478688773840432</v>
      </c>
      <c r="AHS7">
        <v>19.929145492307978</v>
      </c>
      <c r="AHT7">
        <v>20.478688773840432</v>
      </c>
      <c r="AHU7">
        <v>19.929145492307978</v>
      </c>
      <c r="AHV7">
        <v>19.929145492307978</v>
      </c>
      <c r="AHW7">
        <v>19.18195119767131</v>
      </c>
      <c r="AHX7">
        <v>20.027089777859604</v>
      </c>
      <c r="AHY7">
        <v>20.837197681154464</v>
      </c>
      <c r="AHZ7">
        <v>20.360234224388144</v>
      </c>
      <c r="AIA7">
        <v>20.360234224388144</v>
      </c>
      <c r="AIB7">
        <v>19.929145492307978</v>
      </c>
      <c r="AIC7">
        <v>20.837197681154464</v>
      </c>
      <c r="AID7">
        <v>21.133424112621626</v>
      </c>
      <c r="AIE7">
        <v>20.163448315399307</v>
      </c>
      <c r="AIF7">
        <v>20.123189455653517</v>
      </c>
      <c r="AIG7">
        <v>20.184546440673881</v>
      </c>
      <c r="AIH7">
        <v>19.929145492307978</v>
      </c>
      <c r="AII7">
        <v>20.478688773840432</v>
      </c>
      <c r="AIJ7">
        <v>20.027089777859604</v>
      </c>
      <c r="AIK7">
        <v>20.184546440673881</v>
      </c>
      <c r="AIL7">
        <v>20.184546440673881</v>
      </c>
      <c r="AIM7">
        <v>20.184546440673881</v>
      </c>
      <c r="AIN7">
        <v>21.133424112621626</v>
      </c>
      <c r="AIO7">
        <v>20.027089777859604</v>
      </c>
      <c r="AIP7">
        <v>19.719292269758025</v>
      </c>
      <c r="AIQ7">
        <v>19.719292269758025</v>
      </c>
      <c r="AIR7">
        <v>19.719292269758025</v>
      </c>
      <c r="AIS7">
        <v>20.184546440673881</v>
      </c>
      <c r="AIT7">
        <v>20.837197681154464</v>
      </c>
      <c r="AIU7">
        <v>19.985088661080542</v>
      </c>
      <c r="AIV7">
        <v>19.985088661080542</v>
      </c>
      <c r="AIW7">
        <v>20.123189455653517</v>
      </c>
      <c r="AIX7">
        <v>20.097550585664155</v>
      </c>
      <c r="AIY7">
        <v>20.123189455653517</v>
      </c>
      <c r="AIZ7">
        <v>20.184546440673881</v>
      </c>
      <c r="AJA7">
        <v>20.837197681154464</v>
      </c>
      <c r="AJB7">
        <v>19.929145492307978</v>
      </c>
      <c r="AJC7">
        <v>20.184546440673881</v>
      </c>
      <c r="AJD7">
        <v>20.163448315399307</v>
      </c>
      <c r="AJE7">
        <v>20.837197681154464</v>
      </c>
      <c r="AJF7">
        <v>19.929145492307978</v>
      </c>
      <c r="AJG7">
        <v>20.360234224388144</v>
      </c>
      <c r="AJH7">
        <v>19.18195119767131</v>
      </c>
      <c r="AJI7">
        <v>21.133424112621626</v>
      </c>
      <c r="AJJ7">
        <v>19.719292269758025</v>
      </c>
      <c r="AJK7">
        <v>20.123189455653517</v>
      </c>
      <c r="AJL7">
        <v>20.360234224388144</v>
      </c>
      <c r="AJM7">
        <v>19.985088661080542</v>
      </c>
      <c r="AJN7">
        <v>20.184546440673881</v>
      </c>
      <c r="AJO7">
        <v>20.027089777859604</v>
      </c>
      <c r="AJP7">
        <v>20.478688773840432</v>
      </c>
      <c r="AJQ7">
        <v>20.184546440673881</v>
      </c>
      <c r="AJR7">
        <v>19.985088661080542</v>
      </c>
      <c r="AJS7">
        <v>19.18195119767131</v>
      </c>
      <c r="AJT7">
        <v>20.360234224388144</v>
      </c>
      <c r="AJU7">
        <v>20.478688773840432</v>
      </c>
      <c r="AJV7">
        <v>20.184546440673881</v>
      </c>
      <c r="AJW7">
        <v>20.027089777859604</v>
      </c>
      <c r="AJX7">
        <v>20.478688773840432</v>
      </c>
      <c r="AJY7">
        <v>20.097550585664155</v>
      </c>
      <c r="AJZ7">
        <v>20.123189455653517</v>
      </c>
      <c r="AKA7">
        <v>20.184546440673881</v>
      </c>
      <c r="AKB7">
        <v>20.360234224388144</v>
      </c>
      <c r="AKC7">
        <v>20.184546440673881</v>
      </c>
      <c r="AKD7">
        <v>20.360234224388144</v>
      </c>
      <c r="AKE7">
        <v>20.478688773840432</v>
      </c>
      <c r="AKF7">
        <v>20.478688773840432</v>
      </c>
      <c r="AKG7">
        <v>20.478688773840432</v>
      </c>
      <c r="AKH7">
        <v>19.719292269758025</v>
      </c>
      <c r="AKI7">
        <v>21.133424112621626</v>
      </c>
      <c r="AKJ7">
        <v>19.719292269758025</v>
      </c>
      <c r="AKK7">
        <v>20.360234224388144</v>
      </c>
      <c r="AKL7">
        <v>21.133424112621626</v>
      </c>
      <c r="AKM7">
        <v>21.133424112621626</v>
      </c>
      <c r="AKN7">
        <v>19.719292269758025</v>
      </c>
      <c r="AKO7">
        <v>21.133424112621626</v>
      </c>
      <c r="AKP7">
        <v>20.163448315399307</v>
      </c>
      <c r="AKQ7">
        <v>20.027089777859604</v>
      </c>
      <c r="AKR7">
        <v>20.478688773840432</v>
      </c>
      <c r="AKS7">
        <v>19.985088661080542</v>
      </c>
      <c r="AKT7">
        <v>20.184546440673881</v>
      </c>
      <c r="AKU7">
        <v>20.360234224388144</v>
      </c>
      <c r="AKV7">
        <v>20.478688773840432</v>
      </c>
      <c r="AKW7">
        <v>20.837197681154464</v>
      </c>
      <c r="AKX7">
        <v>19.18195119767131</v>
      </c>
      <c r="AKY7">
        <v>20.163448315399307</v>
      </c>
      <c r="AKZ7">
        <v>20.184546440673881</v>
      </c>
      <c r="ALA7">
        <v>20.163448315399307</v>
      </c>
      <c r="ALB7">
        <v>19.985088661080542</v>
      </c>
      <c r="ALC7">
        <v>19.719292269758025</v>
      </c>
      <c r="ALD7">
        <v>20.097550585664155</v>
      </c>
      <c r="ALE7">
        <v>20.163448315399307</v>
      </c>
      <c r="ALF7">
        <v>20.027089777859604</v>
      </c>
      <c r="ALG7">
        <v>20.163448315399307</v>
      </c>
      <c r="ALH7">
        <v>20.184546440673881</v>
      </c>
      <c r="ALI7">
        <v>20.027089777859604</v>
      </c>
      <c r="ALJ7">
        <v>20.184546440673881</v>
      </c>
      <c r="ALK7">
        <v>19.18195119767131</v>
      </c>
      <c r="ALL7">
        <v>20.478688773840432</v>
      </c>
      <c r="ALM7">
        <v>20.360234224388144</v>
      </c>
    </row>
    <row r="8" spans="2:1001" x14ac:dyDescent="0.25">
      <c r="B8">
        <v>20.478688773840432</v>
      </c>
      <c r="C8">
        <v>20.360234224388144</v>
      </c>
      <c r="D8">
        <v>19.719292269758025</v>
      </c>
      <c r="E8">
        <v>21.133424112621626</v>
      </c>
      <c r="F8">
        <v>20.163448315399307</v>
      </c>
      <c r="G8">
        <v>20.163448315399307</v>
      </c>
      <c r="H8">
        <v>20.837197681154464</v>
      </c>
      <c r="I8">
        <v>20.027089777859604</v>
      </c>
      <c r="J8">
        <v>20.123189455653517</v>
      </c>
      <c r="K8">
        <v>19.719292269758025</v>
      </c>
      <c r="L8">
        <v>20.027089777859604</v>
      </c>
      <c r="M8">
        <v>21.133424112621626</v>
      </c>
      <c r="N8">
        <v>20.097550585664155</v>
      </c>
      <c r="O8">
        <v>20.360234224388144</v>
      </c>
      <c r="P8">
        <v>19.929145492307978</v>
      </c>
      <c r="Q8">
        <v>20.097550585664155</v>
      </c>
      <c r="R8">
        <v>20.360234224388144</v>
      </c>
      <c r="S8">
        <v>19.18195119767131</v>
      </c>
      <c r="T8">
        <v>20.097550585664155</v>
      </c>
      <c r="U8">
        <v>20.027089777859604</v>
      </c>
      <c r="V8">
        <v>20.184546440673881</v>
      </c>
      <c r="W8">
        <v>19.719292269758025</v>
      </c>
      <c r="X8">
        <v>21.133424112621626</v>
      </c>
      <c r="Y8">
        <v>19.985088661080542</v>
      </c>
      <c r="Z8">
        <v>19.985088661080542</v>
      </c>
      <c r="AA8">
        <v>20.097550585664155</v>
      </c>
      <c r="AB8">
        <v>20.163448315399307</v>
      </c>
      <c r="AC8">
        <v>21.133424112621626</v>
      </c>
      <c r="AD8">
        <v>20.027089777859604</v>
      </c>
      <c r="AE8">
        <v>20.184546440673881</v>
      </c>
      <c r="AF8">
        <v>20.360234224388144</v>
      </c>
      <c r="AG8">
        <v>19.18195119767131</v>
      </c>
      <c r="AH8">
        <v>20.360234224388144</v>
      </c>
      <c r="AI8">
        <v>20.123189455653517</v>
      </c>
      <c r="AJ8">
        <v>20.360234224388144</v>
      </c>
      <c r="AK8">
        <v>20.360234224388144</v>
      </c>
      <c r="AL8">
        <v>19.929145492307978</v>
      </c>
      <c r="AM8">
        <v>20.097550585664155</v>
      </c>
      <c r="AN8">
        <v>19.719292269758025</v>
      </c>
      <c r="AO8">
        <v>21.133424112621626</v>
      </c>
      <c r="AP8">
        <v>20.184546440673881</v>
      </c>
      <c r="AQ8">
        <v>19.985088661080542</v>
      </c>
      <c r="AR8">
        <v>20.360234224388144</v>
      </c>
      <c r="AS8">
        <v>21.133424112621626</v>
      </c>
      <c r="AT8">
        <v>19.18195119767131</v>
      </c>
      <c r="AU8">
        <v>20.097550585664155</v>
      </c>
      <c r="AV8">
        <v>20.123189455653517</v>
      </c>
      <c r="AW8">
        <v>20.837197681154464</v>
      </c>
      <c r="AX8">
        <v>21.133424112621626</v>
      </c>
      <c r="AY8">
        <v>21.133424112621626</v>
      </c>
      <c r="AZ8">
        <v>20.123189455653517</v>
      </c>
      <c r="BA8">
        <v>20.163448315399307</v>
      </c>
      <c r="BB8">
        <v>19.719292269758025</v>
      </c>
      <c r="BC8">
        <v>21.133424112621626</v>
      </c>
      <c r="BD8">
        <v>19.985088661080542</v>
      </c>
      <c r="BE8">
        <v>20.163448315399307</v>
      </c>
      <c r="BF8">
        <v>19.929145492307978</v>
      </c>
      <c r="BG8">
        <v>21.133424112621626</v>
      </c>
      <c r="BH8">
        <v>20.837197681154464</v>
      </c>
      <c r="BI8">
        <v>20.123189455653517</v>
      </c>
      <c r="BJ8">
        <v>19.929145492307978</v>
      </c>
      <c r="BK8">
        <v>20.360234224388144</v>
      </c>
      <c r="BL8">
        <v>20.123189455653517</v>
      </c>
      <c r="BM8">
        <v>20.163448315399307</v>
      </c>
      <c r="BN8">
        <v>20.360234224388144</v>
      </c>
      <c r="BO8">
        <v>19.929145492307978</v>
      </c>
      <c r="BP8">
        <v>20.027089777859604</v>
      </c>
      <c r="BQ8">
        <v>21.133424112621626</v>
      </c>
      <c r="BR8">
        <v>20.360234224388144</v>
      </c>
      <c r="BS8">
        <v>19.719292269758025</v>
      </c>
      <c r="BT8">
        <v>20.027089777859604</v>
      </c>
      <c r="BU8">
        <v>20.027089777859604</v>
      </c>
      <c r="BV8">
        <v>19.719292269758025</v>
      </c>
      <c r="BW8">
        <v>20.478688773840432</v>
      </c>
      <c r="BX8">
        <v>20.837197681154464</v>
      </c>
      <c r="BY8">
        <v>19.719292269758025</v>
      </c>
      <c r="BZ8">
        <v>20.360234224388144</v>
      </c>
      <c r="CA8">
        <v>19.985088661080542</v>
      </c>
      <c r="CB8">
        <v>19.18195119767131</v>
      </c>
      <c r="CC8">
        <v>20.478688773840432</v>
      </c>
      <c r="CD8">
        <v>20.837197681154464</v>
      </c>
      <c r="CE8">
        <v>20.027089777859604</v>
      </c>
      <c r="CF8">
        <v>19.719292269758025</v>
      </c>
      <c r="CG8">
        <v>20.123189455653517</v>
      </c>
      <c r="CH8">
        <v>20.097550585664155</v>
      </c>
      <c r="CI8">
        <v>20.184546440673881</v>
      </c>
      <c r="CJ8">
        <v>20.097550585664155</v>
      </c>
      <c r="CK8">
        <v>20.097550585664155</v>
      </c>
      <c r="CL8">
        <v>20.837197681154464</v>
      </c>
      <c r="CM8">
        <v>20.123189455653517</v>
      </c>
      <c r="CN8">
        <v>21.133424112621626</v>
      </c>
      <c r="CO8">
        <v>19.18195119767131</v>
      </c>
      <c r="CP8">
        <v>20.123189455653517</v>
      </c>
      <c r="CQ8">
        <v>19.985088661080542</v>
      </c>
      <c r="CR8">
        <v>20.184546440673881</v>
      </c>
      <c r="CS8">
        <v>19.929145492307978</v>
      </c>
      <c r="CT8">
        <v>20.360234224388144</v>
      </c>
      <c r="CU8">
        <v>19.985088661080542</v>
      </c>
      <c r="CV8">
        <v>20.478688773840432</v>
      </c>
      <c r="CW8">
        <v>20.097550585664155</v>
      </c>
      <c r="CX8">
        <v>20.097550585664155</v>
      </c>
      <c r="CY8">
        <v>20.184546440673881</v>
      </c>
      <c r="CZ8">
        <v>20.478688773840432</v>
      </c>
      <c r="DA8">
        <v>20.837197681154464</v>
      </c>
      <c r="DB8">
        <v>20.478688773840432</v>
      </c>
      <c r="DC8">
        <v>19.18195119767131</v>
      </c>
      <c r="DD8">
        <v>20.837197681154464</v>
      </c>
      <c r="DE8">
        <v>19.18195119767131</v>
      </c>
      <c r="DF8">
        <v>19.719292269758025</v>
      </c>
      <c r="DG8">
        <v>21.133424112621626</v>
      </c>
      <c r="DH8">
        <v>20.123189455653517</v>
      </c>
      <c r="DI8">
        <v>19.929145492307978</v>
      </c>
      <c r="DJ8">
        <v>20.027089777859604</v>
      </c>
      <c r="DK8">
        <v>20.123189455653517</v>
      </c>
      <c r="DL8">
        <v>19.18195119767131</v>
      </c>
      <c r="DM8">
        <v>19.929145492307978</v>
      </c>
      <c r="DN8">
        <v>19.18195119767131</v>
      </c>
      <c r="DO8">
        <v>19.929145492307978</v>
      </c>
      <c r="DP8">
        <v>19.929145492307978</v>
      </c>
      <c r="DQ8">
        <v>19.985088661080542</v>
      </c>
      <c r="DR8">
        <v>20.184546440673881</v>
      </c>
      <c r="DS8">
        <v>19.985088661080542</v>
      </c>
      <c r="DT8">
        <v>19.719292269758025</v>
      </c>
      <c r="DU8">
        <v>19.719292269758025</v>
      </c>
      <c r="DV8">
        <v>19.929145492307978</v>
      </c>
      <c r="DW8">
        <v>20.837197681154464</v>
      </c>
      <c r="DX8">
        <v>19.719292269758025</v>
      </c>
      <c r="DY8">
        <v>20.360234224388144</v>
      </c>
      <c r="DZ8">
        <v>20.837197681154464</v>
      </c>
      <c r="EA8">
        <v>19.929145492307978</v>
      </c>
      <c r="EB8">
        <v>20.837197681154464</v>
      </c>
      <c r="EC8">
        <v>19.719292269758025</v>
      </c>
      <c r="ED8">
        <v>20.837197681154464</v>
      </c>
      <c r="EE8">
        <v>19.985088661080542</v>
      </c>
      <c r="EF8">
        <v>19.929145492307978</v>
      </c>
      <c r="EG8">
        <v>20.097550585664155</v>
      </c>
      <c r="EH8">
        <v>19.985088661080542</v>
      </c>
      <c r="EI8">
        <v>20.184546440673881</v>
      </c>
      <c r="EJ8">
        <v>19.719292269758025</v>
      </c>
      <c r="EK8">
        <v>20.163448315399307</v>
      </c>
      <c r="EL8">
        <v>19.719292269758025</v>
      </c>
      <c r="EM8">
        <v>19.18195119767131</v>
      </c>
      <c r="EN8">
        <v>20.027089777859604</v>
      </c>
      <c r="EO8">
        <v>20.360234224388144</v>
      </c>
      <c r="EP8">
        <v>20.027089777859604</v>
      </c>
      <c r="EQ8">
        <v>19.985088661080542</v>
      </c>
      <c r="ER8">
        <v>19.719292269758025</v>
      </c>
      <c r="ES8">
        <v>20.360234224388144</v>
      </c>
      <c r="ET8">
        <v>20.163448315399307</v>
      </c>
      <c r="EU8">
        <v>20.123189455653517</v>
      </c>
      <c r="EV8">
        <v>19.18195119767131</v>
      </c>
      <c r="EW8">
        <v>20.184546440673881</v>
      </c>
      <c r="EX8">
        <v>20.097550585664155</v>
      </c>
      <c r="EY8">
        <v>19.929145492307978</v>
      </c>
      <c r="EZ8">
        <v>21.133424112621626</v>
      </c>
      <c r="FA8">
        <v>20.163448315399307</v>
      </c>
      <c r="FB8">
        <v>20.123189455653517</v>
      </c>
      <c r="FC8">
        <v>20.478688773840432</v>
      </c>
      <c r="FD8">
        <v>21.133424112621626</v>
      </c>
      <c r="FE8">
        <v>20.163448315399307</v>
      </c>
      <c r="FF8">
        <v>20.837197681154464</v>
      </c>
      <c r="FG8">
        <v>19.985088661080542</v>
      </c>
      <c r="FH8">
        <v>20.097550585664155</v>
      </c>
      <c r="FI8">
        <v>20.123189455653517</v>
      </c>
      <c r="FJ8">
        <v>20.097550585664155</v>
      </c>
      <c r="FK8">
        <v>19.929145492307978</v>
      </c>
      <c r="FL8">
        <v>20.097550585664155</v>
      </c>
      <c r="FM8">
        <v>20.837197681154464</v>
      </c>
      <c r="FN8">
        <v>20.163448315399307</v>
      </c>
      <c r="FO8">
        <v>19.929145492307978</v>
      </c>
      <c r="FP8">
        <v>19.18195119767131</v>
      </c>
      <c r="FQ8">
        <v>21.133424112621626</v>
      </c>
      <c r="FR8">
        <v>19.929145492307978</v>
      </c>
      <c r="FS8">
        <v>20.478688773840432</v>
      </c>
      <c r="FT8">
        <v>20.837197681154464</v>
      </c>
      <c r="FU8">
        <v>20.360234224388144</v>
      </c>
      <c r="FV8">
        <v>20.163448315399307</v>
      </c>
      <c r="FW8">
        <v>20.478688773840432</v>
      </c>
      <c r="FX8">
        <v>19.985088661080542</v>
      </c>
      <c r="FY8">
        <v>20.123189455653517</v>
      </c>
      <c r="FZ8">
        <v>21.133424112621626</v>
      </c>
      <c r="GA8">
        <v>20.027089777859604</v>
      </c>
      <c r="GB8">
        <v>20.184546440673881</v>
      </c>
      <c r="GC8">
        <v>20.184546440673881</v>
      </c>
      <c r="GD8">
        <v>19.985088661080542</v>
      </c>
      <c r="GE8">
        <v>21.133424112621626</v>
      </c>
      <c r="GF8">
        <v>20.027089777859604</v>
      </c>
      <c r="GG8">
        <v>20.360234224388144</v>
      </c>
      <c r="GH8">
        <v>20.123189455653517</v>
      </c>
      <c r="GI8">
        <v>20.123189455653517</v>
      </c>
      <c r="GJ8">
        <v>19.985088661080542</v>
      </c>
      <c r="GK8">
        <v>19.929145492307978</v>
      </c>
      <c r="GL8">
        <v>20.478688773840432</v>
      </c>
      <c r="GM8">
        <v>19.719292269758025</v>
      </c>
      <c r="GN8">
        <v>20.123189455653517</v>
      </c>
      <c r="GO8">
        <v>19.985088661080542</v>
      </c>
      <c r="GP8">
        <v>20.184546440673881</v>
      </c>
      <c r="GQ8">
        <v>21.133424112621626</v>
      </c>
      <c r="GR8">
        <v>19.985088661080542</v>
      </c>
      <c r="GS8">
        <v>20.163448315399307</v>
      </c>
      <c r="GT8">
        <v>20.123189455653517</v>
      </c>
      <c r="GU8">
        <v>19.18195119767131</v>
      </c>
      <c r="GV8">
        <v>20.837197681154464</v>
      </c>
      <c r="GW8">
        <v>20.097550585664155</v>
      </c>
      <c r="GX8">
        <v>19.985088661080542</v>
      </c>
      <c r="GY8">
        <v>20.478688773840432</v>
      </c>
      <c r="GZ8">
        <v>20.097550585664155</v>
      </c>
      <c r="HA8">
        <v>20.184546440673881</v>
      </c>
      <c r="HB8">
        <v>19.985088661080542</v>
      </c>
      <c r="HC8">
        <v>20.478688773840432</v>
      </c>
      <c r="HD8">
        <v>19.985088661080542</v>
      </c>
      <c r="HE8">
        <v>20.360234224388144</v>
      </c>
      <c r="HF8">
        <v>19.929145492307978</v>
      </c>
      <c r="HG8">
        <v>20.163448315399307</v>
      </c>
      <c r="HH8">
        <v>20.097550585664155</v>
      </c>
      <c r="HI8">
        <v>20.837197681154464</v>
      </c>
      <c r="HJ8">
        <v>20.123189455653517</v>
      </c>
      <c r="HK8">
        <v>20.360234224388144</v>
      </c>
      <c r="HL8">
        <v>20.478688773840432</v>
      </c>
      <c r="HM8">
        <v>19.985088661080542</v>
      </c>
      <c r="HN8">
        <v>20.360234224388144</v>
      </c>
      <c r="HO8">
        <v>20.478688773840432</v>
      </c>
      <c r="HP8">
        <v>20.184546440673881</v>
      </c>
      <c r="HQ8">
        <v>19.18195119767131</v>
      </c>
      <c r="HR8">
        <v>20.184546440673881</v>
      </c>
      <c r="HS8">
        <v>20.097550585664155</v>
      </c>
      <c r="HT8">
        <v>20.184546440673881</v>
      </c>
      <c r="HU8">
        <v>19.929145492307978</v>
      </c>
      <c r="HV8">
        <v>20.163448315399307</v>
      </c>
      <c r="HW8">
        <v>20.184546440673881</v>
      </c>
      <c r="HX8">
        <v>19.719292269758025</v>
      </c>
      <c r="HY8">
        <v>20.123189455653517</v>
      </c>
      <c r="HZ8">
        <v>20.027089777859604</v>
      </c>
      <c r="IA8">
        <v>21.133424112621626</v>
      </c>
      <c r="IB8">
        <v>20.163448315399307</v>
      </c>
      <c r="IC8">
        <v>19.929145492307978</v>
      </c>
      <c r="ID8">
        <v>21.133424112621626</v>
      </c>
      <c r="IE8">
        <v>20.123189455653517</v>
      </c>
      <c r="IF8">
        <v>21.133424112621626</v>
      </c>
      <c r="IG8">
        <v>19.929145492307978</v>
      </c>
      <c r="IH8">
        <v>20.123189455653517</v>
      </c>
      <c r="II8">
        <v>20.163448315399307</v>
      </c>
      <c r="IJ8">
        <v>19.929145492307978</v>
      </c>
      <c r="IK8">
        <v>20.097550585664155</v>
      </c>
      <c r="IL8">
        <v>21.133424112621626</v>
      </c>
      <c r="IM8">
        <v>20.027089777859604</v>
      </c>
      <c r="IN8">
        <v>19.719292269758025</v>
      </c>
      <c r="IO8">
        <v>20.184546440673881</v>
      </c>
      <c r="IP8">
        <v>20.360234224388144</v>
      </c>
      <c r="IQ8">
        <v>19.929145492307978</v>
      </c>
      <c r="IR8">
        <v>19.18195119767131</v>
      </c>
      <c r="IS8">
        <v>20.360234224388144</v>
      </c>
      <c r="IT8">
        <v>19.719292269758025</v>
      </c>
      <c r="IU8">
        <v>20.027089777859604</v>
      </c>
      <c r="IV8">
        <v>20.478688773840432</v>
      </c>
      <c r="IW8">
        <v>20.360234224388144</v>
      </c>
      <c r="IX8">
        <v>20.027089777859604</v>
      </c>
      <c r="IY8">
        <v>21.133424112621626</v>
      </c>
      <c r="IZ8">
        <v>20.163448315399307</v>
      </c>
      <c r="JA8">
        <v>21.133424112621626</v>
      </c>
      <c r="JB8">
        <v>19.929145492307978</v>
      </c>
      <c r="JC8">
        <v>20.360234224388144</v>
      </c>
      <c r="JD8">
        <v>19.18195119767131</v>
      </c>
      <c r="JE8">
        <v>21.133424112621626</v>
      </c>
      <c r="JF8">
        <v>20.027089777859604</v>
      </c>
      <c r="JG8">
        <v>20.163448315399307</v>
      </c>
      <c r="JH8">
        <v>19.719292269758025</v>
      </c>
      <c r="JI8">
        <v>19.18195119767131</v>
      </c>
      <c r="JJ8">
        <v>19.929145492307978</v>
      </c>
      <c r="JK8">
        <v>21.133424112621626</v>
      </c>
      <c r="JL8">
        <v>20.837197681154464</v>
      </c>
      <c r="JM8">
        <v>20.097550585664155</v>
      </c>
      <c r="JN8">
        <v>20.027089777859604</v>
      </c>
      <c r="JO8">
        <v>21.133424112621626</v>
      </c>
      <c r="JP8">
        <v>20.360234224388144</v>
      </c>
      <c r="JQ8">
        <v>20.360234224388144</v>
      </c>
      <c r="JR8">
        <v>19.985088661080542</v>
      </c>
      <c r="JS8">
        <v>20.027089777859604</v>
      </c>
      <c r="JT8">
        <v>19.929145492307978</v>
      </c>
      <c r="JU8">
        <v>20.184546440673881</v>
      </c>
      <c r="JV8">
        <v>19.719292269758025</v>
      </c>
      <c r="JW8">
        <v>19.929145492307978</v>
      </c>
      <c r="JX8">
        <v>19.929145492307978</v>
      </c>
      <c r="JY8">
        <v>19.929145492307978</v>
      </c>
      <c r="JZ8">
        <v>20.163448315399307</v>
      </c>
      <c r="KA8">
        <v>20.184546440673881</v>
      </c>
      <c r="KB8">
        <v>20.184546440673881</v>
      </c>
      <c r="KC8">
        <v>20.360234224388144</v>
      </c>
      <c r="KD8">
        <v>19.719292269758025</v>
      </c>
      <c r="KE8">
        <v>20.097550585664155</v>
      </c>
      <c r="KF8">
        <v>19.985088661080542</v>
      </c>
      <c r="KG8">
        <v>19.18195119767131</v>
      </c>
      <c r="KH8">
        <v>20.123189455653517</v>
      </c>
      <c r="KI8">
        <v>20.184546440673881</v>
      </c>
      <c r="KJ8">
        <v>20.163448315399307</v>
      </c>
      <c r="KK8">
        <v>19.985088661080542</v>
      </c>
      <c r="KL8">
        <v>20.123189455653517</v>
      </c>
      <c r="KM8">
        <v>19.18195119767131</v>
      </c>
      <c r="KN8">
        <v>19.929145492307978</v>
      </c>
      <c r="KO8">
        <v>20.097550585664155</v>
      </c>
      <c r="KP8">
        <v>19.719292269758025</v>
      </c>
      <c r="KQ8">
        <v>20.360234224388144</v>
      </c>
      <c r="KR8">
        <v>20.478688773840432</v>
      </c>
      <c r="KS8">
        <v>21.133424112621626</v>
      </c>
      <c r="KT8">
        <v>20.360234224388144</v>
      </c>
      <c r="KU8">
        <v>20.163448315399307</v>
      </c>
      <c r="KV8">
        <v>20.837197681154464</v>
      </c>
      <c r="KW8">
        <v>20.184546440673881</v>
      </c>
      <c r="KX8">
        <v>20.837197681154464</v>
      </c>
      <c r="KY8">
        <v>20.123189455653517</v>
      </c>
      <c r="KZ8">
        <v>21.133424112621626</v>
      </c>
      <c r="LA8">
        <v>20.478688773840432</v>
      </c>
      <c r="LB8">
        <v>20.478688773840432</v>
      </c>
      <c r="LC8">
        <v>20.837197681154464</v>
      </c>
      <c r="LD8">
        <v>20.027089777859604</v>
      </c>
      <c r="LE8">
        <v>20.163448315399307</v>
      </c>
      <c r="LF8">
        <v>20.123189455653517</v>
      </c>
      <c r="LG8">
        <v>19.719292269758025</v>
      </c>
      <c r="LH8">
        <v>21.133424112621626</v>
      </c>
      <c r="LI8">
        <v>20.097550585664155</v>
      </c>
      <c r="LJ8">
        <v>19.18195119767131</v>
      </c>
      <c r="LK8">
        <v>20.123189455653517</v>
      </c>
      <c r="LL8">
        <v>20.097550585664155</v>
      </c>
      <c r="LM8">
        <v>19.18195119767131</v>
      </c>
      <c r="LN8">
        <v>19.929145492307978</v>
      </c>
      <c r="LO8">
        <v>20.123189455653517</v>
      </c>
      <c r="LP8">
        <v>20.184546440673881</v>
      </c>
      <c r="LQ8">
        <v>20.097550585664155</v>
      </c>
      <c r="LR8">
        <v>20.097550585664155</v>
      </c>
      <c r="LS8">
        <v>20.027089777859604</v>
      </c>
      <c r="LT8">
        <v>19.719292269758025</v>
      </c>
      <c r="LU8">
        <v>19.719292269758025</v>
      </c>
      <c r="LV8">
        <v>19.18195119767131</v>
      </c>
      <c r="LW8">
        <v>20.097550585664155</v>
      </c>
      <c r="LX8">
        <v>20.360234224388144</v>
      </c>
      <c r="LY8">
        <v>21.133424112621626</v>
      </c>
      <c r="LZ8">
        <v>19.719292269758025</v>
      </c>
      <c r="MA8">
        <v>20.837197681154464</v>
      </c>
      <c r="MB8">
        <v>21.133424112621626</v>
      </c>
      <c r="MC8">
        <v>20.163448315399307</v>
      </c>
      <c r="MD8">
        <v>20.184546440673881</v>
      </c>
      <c r="ME8">
        <v>20.027089777859604</v>
      </c>
      <c r="MF8">
        <v>20.837197681154464</v>
      </c>
      <c r="MG8">
        <v>19.18195119767131</v>
      </c>
      <c r="MH8">
        <v>20.360234224388144</v>
      </c>
      <c r="MI8">
        <v>20.837197681154464</v>
      </c>
      <c r="MJ8">
        <v>20.837197681154464</v>
      </c>
      <c r="MK8">
        <v>21.133424112621626</v>
      </c>
      <c r="ML8">
        <v>20.837197681154464</v>
      </c>
      <c r="MM8">
        <v>20.097550585664155</v>
      </c>
      <c r="MN8">
        <v>19.985088661080542</v>
      </c>
      <c r="MO8">
        <v>19.929145492307978</v>
      </c>
      <c r="MP8">
        <v>20.360234224388144</v>
      </c>
      <c r="MQ8">
        <v>20.360234224388144</v>
      </c>
      <c r="MR8">
        <v>20.163448315399307</v>
      </c>
      <c r="MS8">
        <v>19.18195119767131</v>
      </c>
      <c r="MT8">
        <v>20.184546440673881</v>
      </c>
      <c r="MU8">
        <v>20.184546440673881</v>
      </c>
      <c r="MV8">
        <v>20.097550585664155</v>
      </c>
      <c r="MW8">
        <v>19.719292269758025</v>
      </c>
      <c r="MX8">
        <v>20.123189455653517</v>
      </c>
      <c r="MY8">
        <v>20.184546440673881</v>
      </c>
      <c r="MZ8">
        <v>19.719292269758025</v>
      </c>
      <c r="NA8">
        <v>19.929145492307978</v>
      </c>
      <c r="NB8">
        <v>19.18195119767131</v>
      </c>
      <c r="NC8">
        <v>19.18195119767131</v>
      </c>
      <c r="ND8">
        <v>19.719292269758025</v>
      </c>
      <c r="NE8">
        <v>21.133424112621626</v>
      </c>
      <c r="NF8">
        <v>20.027089777859604</v>
      </c>
      <c r="NG8">
        <v>20.360234224388144</v>
      </c>
      <c r="NH8">
        <v>20.478688773840432</v>
      </c>
      <c r="NI8">
        <v>20.478688773840432</v>
      </c>
      <c r="NJ8">
        <v>20.123189455653517</v>
      </c>
      <c r="NK8">
        <v>20.123189455653517</v>
      </c>
      <c r="NL8">
        <v>19.929145492307978</v>
      </c>
      <c r="NM8">
        <v>20.478688773840432</v>
      </c>
      <c r="NN8">
        <v>20.837197681154464</v>
      </c>
      <c r="NO8">
        <v>20.123189455653517</v>
      </c>
      <c r="NP8">
        <v>20.478688773840432</v>
      </c>
      <c r="NQ8">
        <v>20.123189455653517</v>
      </c>
      <c r="NR8">
        <v>19.929145492307978</v>
      </c>
      <c r="NS8">
        <v>19.929145492307978</v>
      </c>
      <c r="NT8">
        <v>19.719292269758025</v>
      </c>
      <c r="NU8">
        <v>20.163448315399307</v>
      </c>
      <c r="NV8">
        <v>20.184546440673881</v>
      </c>
      <c r="NW8">
        <v>20.837197681154464</v>
      </c>
      <c r="NX8">
        <v>19.929145492307978</v>
      </c>
      <c r="NY8">
        <v>19.719292269758025</v>
      </c>
      <c r="NZ8">
        <v>21.133424112621626</v>
      </c>
      <c r="OA8">
        <v>19.985088661080542</v>
      </c>
      <c r="OB8">
        <v>20.123189455653517</v>
      </c>
      <c r="OC8">
        <v>20.027089777859604</v>
      </c>
      <c r="OD8">
        <v>19.719292269758025</v>
      </c>
      <c r="OE8">
        <v>19.719292269758025</v>
      </c>
      <c r="OF8">
        <v>20.097550585664155</v>
      </c>
      <c r="OG8">
        <v>19.929145492307978</v>
      </c>
      <c r="OH8">
        <v>20.027089777859604</v>
      </c>
      <c r="OI8">
        <v>19.719292269758025</v>
      </c>
      <c r="OJ8">
        <v>20.184546440673881</v>
      </c>
      <c r="OK8">
        <v>20.478688773840432</v>
      </c>
      <c r="OL8">
        <v>20.027089777859604</v>
      </c>
      <c r="OM8">
        <v>20.837197681154464</v>
      </c>
      <c r="ON8">
        <v>19.929145492307978</v>
      </c>
      <c r="OO8">
        <v>20.123189455653517</v>
      </c>
      <c r="OP8">
        <v>19.929145492307978</v>
      </c>
      <c r="OQ8">
        <v>20.360234224388144</v>
      </c>
      <c r="OR8">
        <v>20.478688773840432</v>
      </c>
      <c r="OS8">
        <v>19.929145492307978</v>
      </c>
      <c r="OT8">
        <v>20.163448315399307</v>
      </c>
      <c r="OU8">
        <v>20.027089777859604</v>
      </c>
      <c r="OV8">
        <v>20.163448315399307</v>
      </c>
      <c r="OW8">
        <v>20.027089777859604</v>
      </c>
      <c r="OX8">
        <v>19.18195119767131</v>
      </c>
      <c r="OY8">
        <v>20.027089777859604</v>
      </c>
      <c r="OZ8">
        <v>20.184546440673881</v>
      </c>
      <c r="PA8">
        <v>19.719292269758025</v>
      </c>
      <c r="PB8">
        <v>19.985088661080542</v>
      </c>
      <c r="PC8">
        <v>20.184546440673881</v>
      </c>
      <c r="PD8">
        <v>20.123189455653517</v>
      </c>
      <c r="PE8">
        <v>19.719292269758025</v>
      </c>
      <c r="PF8">
        <v>20.097550585664155</v>
      </c>
      <c r="PG8">
        <v>20.837197681154464</v>
      </c>
      <c r="PH8">
        <v>19.719292269758025</v>
      </c>
      <c r="PI8">
        <v>20.097550585664155</v>
      </c>
      <c r="PJ8">
        <v>19.719292269758025</v>
      </c>
      <c r="PK8">
        <v>19.985088661080542</v>
      </c>
      <c r="PL8">
        <v>20.027089777859604</v>
      </c>
      <c r="PM8">
        <v>20.163448315399307</v>
      </c>
      <c r="PN8">
        <v>20.184546440673881</v>
      </c>
      <c r="PO8">
        <v>19.719292269758025</v>
      </c>
      <c r="PP8">
        <v>19.719292269758025</v>
      </c>
      <c r="PQ8">
        <v>20.837197681154464</v>
      </c>
      <c r="PR8">
        <v>19.18195119767131</v>
      </c>
      <c r="PS8">
        <v>20.360234224388144</v>
      </c>
      <c r="PT8">
        <v>20.163448315399307</v>
      </c>
      <c r="PU8">
        <v>20.184546440673881</v>
      </c>
      <c r="PV8">
        <v>20.097550585664155</v>
      </c>
      <c r="PW8">
        <v>20.123189455653517</v>
      </c>
      <c r="PX8">
        <v>20.123189455653517</v>
      </c>
      <c r="PY8">
        <v>20.184546440673881</v>
      </c>
      <c r="PZ8">
        <v>21.133424112621626</v>
      </c>
      <c r="QA8">
        <v>20.027089777859604</v>
      </c>
      <c r="QB8">
        <v>20.097550585664155</v>
      </c>
      <c r="QC8">
        <v>20.163448315399307</v>
      </c>
      <c r="QD8">
        <v>19.985088661080542</v>
      </c>
      <c r="QE8">
        <v>20.478688773840432</v>
      </c>
      <c r="QF8">
        <v>19.719292269758025</v>
      </c>
      <c r="QG8">
        <v>19.929145492307978</v>
      </c>
      <c r="QH8">
        <v>19.985088661080542</v>
      </c>
      <c r="QI8">
        <v>20.478688773840432</v>
      </c>
      <c r="QJ8">
        <v>19.18195119767131</v>
      </c>
      <c r="QK8">
        <v>20.837197681154464</v>
      </c>
      <c r="QL8">
        <v>20.097550585664155</v>
      </c>
      <c r="QM8">
        <v>20.123189455653517</v>
      </c>
      <c r="QN8">
        <v>19.18195119767131</v>
      </c>
      <c r="QO8">
        <v>20.184546440673881</v>
      </c>
      <c r="QP8">
        <v>19.719292269758025</v>
      </c>
      <c r="QQ8">
        <v>20.184546440673881</v>
      </c>
      <c r="QR8">
        <v>20.097550585664155</v>
      </c>
      <c r="QS8">
        <v>20.163448315399307</v>
      </c>
      <c r="QT8">
        <v>20.184546440673881</v>
      </c>
      <c r="QU8">
        <v>19.18195119767131</v>
      </c>
      <c r="QV8">
        <v>19.985088661080542</v>
      </c>
      <c r="QW8">
        <v>20.478688773840432</v>
      </c>
      <c r="QX8">
        <v>19.719292269758025</v>
      </c>
      <c r="QY8">
        <v>19.719292269758025</v>
      </c>
      <c r="QZ8">
        <v>20.360234224388144</v>
      </c>
      <c r="RA8">
        <v>19.985088661080542</v>
      </c>
      <c r="RB8">
        <v>19.929145492307978</v>
      </c>
      <c r="RC8">
        <v>20.184546440673881</v>
      </c>
      <c r="RD8">
        <v>20.478688773840432</v>
      </c>
      <c r="RE8">
        <v>20.123189455653517</v>
      </c>
      <c r="RF8">
        <v>20.123189455653517</v>
      </c>
      <c r="RG8">
        <v>20.184546440673881</v>
      </c>
      <c r="RH8">
        <v>20.478688773840432</v>
      </c>
      <c r="RI8">
        <v>19.985088661080542</v>
      </c>
      <c r="RJ8">
        <v>19.929145492307978</v>
      </c>
      <c r="RK8">
        <v>20.097550585664155</v>
      </c>
      <c r="RL8">
        <v>19.985088661080542</v>
      </c>
      <c r="RM8">
        <v>21.133424112621626</v>
      </c>
      <c r="RN8">
        <v>21.133424112621626</v>
      </c>
      <c r="RO8">
        <v>19.985088661080542</v>
      </c>
      <c r="RP8">
        <v>19.985088661080542</v>
      </c>
      <c r="RQ8">
        <v>20.837197681154464</v>
      </c>
      <c r="RR8">
        <v>19.18195119767131</v>
      </c>
      <c r="RS8">
        <v>19.719292269758025</v>
      </c>
      <c r="RT8">
        <v>20.163448315399307</v>
      </c>
      <c r="RU8">
        <v>19.929145492307978</v>
      </c>
      <c r="RV8">
        <v>20.837197681154464</v>
      </c>
      <c r="RW8">
        <v>20.184546440673881</v>
      </c>
      <c r="RX8">
        <v>21.133424112621626</v>
      </c>
      <c r="RY8">
        <v>20.837197681154464</v>
      </c>
      <c r="RZ8">
        <v>20.097550585664155</v>
      </c>
      <c r="SA8">
        <v>20.837197681154464</v>
      </c>
      <c r="SB8">
        <v>20.184546440673881</v>
      </c>
      <c r="SC8">
        <v>20.097550585664155</v>
      </c>
      <c r="SD8">
        <v>19.985088661080542</v>
      </c>
      <c r="SE8">
        <v>20.097550585664155</v>
      </c>
      <c r="SF8">
        <v>20.163448315399307</v>
      </c>
      <c r="SG8">
        <v>20.027089777859604</v>
      </c>
      <c r="SH8">
        <v>20.027089777859604</v>
      </c>
      <c r="SI8">
        <v>20.837197681154464</v>
      </c>
      <c r="SJ8">
        <v>20.163448315399307</v>
      </c>
      <c r="SK8">
        <v>21.133424112621626</v>
      </c>
      <c r="SL8">
        <v>20.027089777859604</v>
      </c>
      <c r="SM8">
        <v>20.027089777859604</v>
      </c>
      <c r="SN8">
        <v>20.163448315399307</v>
      </c>
      <c r="SO8">
        <v>21.133424112621626</v>
      </c>
      <c r="SP8">
        <v>20.360234224388144</v>
      </c>
      <c r="SQ8">
        <v>19.985088661080542</v>
      </c>
      <c r="SR8">
        <v>19.985088661080542</v>
      </c>
      <c r="SS8">
        <v>20.184546440673881</v>
      </c>
      <c r="ST8">
        <v>20.123189455653517</v>
      </c>
      <c r="SU8">
        <v>20.837197681154464</v>
      </c>
      <c r="SV8">
        <v>20.478688773840432</v>
      </c>
      <c r="SW8">
        <v>20.360234224388144</v>
      </c>
      <c r="SX8">
        <v>21.133424112621626</v>
      </c>
      <c r="SY8">
        <v>20.360234224388144</v>
      </c>
      <c r="SZ8">
        <v>19.719292269758025</v>
      </c>
      <c r="TA8">
        <v>19.18195119767131</v>
      </c>
      <c r="TB8">
        <v>19.985088661080542</v>
      </c>
      <c r="TC8">
        <v>20.123189455653517</v>
      </c>
      <c r="TD8">
        <v>19.985088661080542</v>
      </c>
      <c r="TE8">
        <v>20.184546440673881</v>
      </c>
      <c r="TF8">
        <v>20.123189455653517</v>
      </c>
      <c r="TG8">
        <v>19.985088661080542</v>
      </c>
      <c r="TH8">
        <v>21.133424112621626</v>
      </c>
      <c r="TI8">
        <v>20.123189455653517</v>
      </c>
      <c r="TJ8">
        <v>19.719292269758025</v>
      </c>
      <c r="TK8">
        <v>20.163448315399307</v>
      </c>
      <c r="TL8">
        <v>19.985088661080542</v>
      </c>
      <c r="TM8">
        <v>20.123189455653517</v>
      </c>
      <c r="TN8">
        <v>20.123189455653517</v>
      </c>
      <c r="TO8">
        <v>20.027089777859604</v>
      </c>
      <c r="TP8">
        <v>20.027089777859604</v>
      </c>
      <c r="TQ8">
        <v>20.027089777859604</v>
      </c>
      <c r="TR8">
        <v>20.123189455653517</v>
      </c>
      <c r="TS8">
        <v>19.985088661080542</v>
      </c>
      <c r="TT8">
        <v>20.478688773840432</v>
      </c>
      <c r="TU8">
        <v>20.027089777859604</v>
      </c>
      <c r="TV8">
        <v>20.478688773840432</v>
      </c>
      <c r="TW8">
        <v>20.184546440673881</v>
      </c>
      <c r="TX8">
        <v>19.985088661080542</v>
      </c>
      <c r="TY8">
        <v>19.985088661080542</v>
      </c>
      <c r="TZ8">
        <v>20.027089777859604</v>
      </c>
      <c r="UA8">
        <v>19.719292269758025</v>
      </c>
      <c r="UB8">
        <v>19.719292269758025</v>
      </c>
      <c r="UC8">
        <v>20.360234224388144</v>
      </c>
      <c r="UD8">
        <v>19.18195119767131</v>
      </c>
      <c r="UE8">
        <v>19.18195119767131</v>
      </c>
      <c r="UF8">
        <v>20.184546440673881</v>
      </c>
      <c r="UG8">
        <v>19.719292269758025</v>
      </c>
      <c r="UH8">
        <v>20.184546440673881</v>
      </c>
      <c r="UI8">
        <v>19.929145492307978</v>
      </c>
      <c r="UJ8">
        <v>19.929145492307978</v>
      </c>
      <c r="UK8">
        <v>20.027089777859604</v>
      </c>
      <c r="UL8">
        <v>20.360234224388144</v>
      </c>
      <c r="UM8">
        <v>20.123189455653517</v>
      </c>
      <c r="UN8">
        <v>20.837197681154464</v>
      </c>
      <c r="UO8">
        <v>19.929145492307978</v>
      </c>
      <c r="UP8">
        <v>20.360234224388144</v>
      </c>
      <c r="UQ8">
        <v>20.027089777859604</v>
      </c>
      <c r="UR8">
        <v>20.360234224388144</v>
      </c>
      <c r="US8">
        <v>20.163448315399307</v>
      </c>
      <c r="UT8">
        <v>20.184546440673881</v>
      </c>
      <c r="UU8">
        <v>19.929145492307978</v>
      </c>
      <c r="UV8">
        <v>20.837197681154464</v>
      </c>
      <c r="UW8">
        <v>20.360234224388144</v>
      </c>
      <c r="UX8">
        <v>20.478688773840432</v>
      </c>
      <c r="UY8">
        <v>20.097550585664155</v>
      </c>
      <c r="UZ8">
        <v>20.478688773840432</v>
      </c>
      <c r="VA8">
        <v>21.133424112621626</v>
      </c>
      <c r="VB8">
        <v>19.929145492307978</v>
      </c>
      <c r="VC8">
        <v>19.719292269758025</v>
      </c>
      <c r="VD8">
        <v>19.18195119767131</v>
      </c>
      <c r="VE8">
        <v>19.719292269758025</v>
      </c>
      <c r="VF8">
        <v>20.123189455653517</v>
      </c>
      <c r="VG8">
        <v>20.837197681154464</v>
      </c>
      <c r="VH8">
        <v>20.097550585664155</v>
      </c>
      <c r="VI8">
        <v>19.18195119767131</v>
      </c>
      <c r="VJ8">
        <v>19.929145492307978</v>
      </c>
      <c r="VK8">
        <v>19.18195119767131</v>
      </c>
      <c r="VL8">
        <v>21.133424112621626</v>
      </c>
      <c r="VM8">
        <v>19.719292269758025</v>
      </c>
      <c r="VN8">
        <v>20.123189455653517</v>
      </c>
      <c r="VO8">
        <v>19.18195119767131</v>
      </c>
      <c r="VP8">
        <v>20.184546440673881</v>
      </c>
      <c r="VQ8">
        <v>20.478688773840432</v>
      </c>
      <c r="VR8">
        <v>20.184546440673881</v>
      </c>
      <c r="VS8">
        <v>20.163448315399307</v>
      </c>
      <c r="VT8">
        <v>20.163448315399307</v>
      </c>
      <c r="VU8">
        <v>20.478688773840432</v>
      </c>
      <c r="VV8">
        <v>19.929145492307978</v>
      </c>
      <c r="VW8">
        <v>21.133424112621626</v>
      </c>
      <c r="VX8">
        <v>20.123189455653517</v>
      </c>
      <c r="VY8">
        <v>20.184546440673881</v>
      </c>
      <c r="VZ8">
        <v>19.985088661080542</v>
      </c>
      <c r="WA8">
        <v>20.123189455653517</v>
      </c>
      <c r="WB8">
        <v>20.163448315399307</v>
      </c>
      <c r="WC8">
        <v>20.837197681154464</v>
      </c>
      <c r="WD8">
        <v>19.985088661080542</v>
      </c>
      <c r="WE8">
        <v>19.719292269758025</v>
      </c>
      <c r="WF8">
        <v>20.027089777859604</v>
      </c>
      <c r="WG8">
        <v>20.837197681154464</v>
      </c>
      <c r="WH8">
        <v>20.097550585664155</v>
      </c>
      <c r="WI8">
        <v>19.929145492307978</v>
      </c>
      <c r="WJ8">
        <v>19.719292269758025</v>
      </c>
      <c r="WK8">
        <v>20.163448315399307</v>
      </c>
      <c r="WL8">
        <v>19.985088661080542</v>
      </c>
      <c r="WM8">
        <v>20.478688773840432</v>
      </c>
      <c r="WN8">
        <v>20.027089777859604</v>
      </c>
      <c r="WO8">
        <v>19.18195119767131</v>
      </c>
      <c r="WP8">
        <v>20.123189455653517</v>
      </c>
      <c r="WQ8">
        <v>20.478688773840432</v>
      </c>
      <c r="WR8">
        <v>19.18195119767131</v>
      </c>
      <c r="WS8">
        <v>20.184546440673881</v>
      </c>
      <c r="WT8">
        <v>19.985088661080542</v>
      </c>
      <c r="WU8">
        <v>19.985088661080542</v>
      </c>
      <c r="WV8">
        <v>19.719292269758025</v>
      </c>
      <c r="WW8">
        <v>20.123189455653517</v>
      </c>
      <c r="WX8">
        <v>20.097550585664155</v>
      </c>
      <c r="WY8">
        <v>20.097550585664155</v>
      </c>
      <c r="WZ8">
        <v>20.478688773840432</v>
      </c>
      <c r="XA8">
        <v>20.097550585664155</v>
      </c>
      <c r="XB8">
        <v>20.478688773840432</v>
      </c>
      <c r="XC8">
        <v>19.985088661080542</v>
      </c>
      <c r="XD8">
        <v>20.027089777859604</v>
      </c>
      <c r="XE8">
        <v>19.929145492307978</v>
      </c>
      <c r="XF8">
        <v>19.18195119767131</v>
      </c>
      <c r="XG8">
        <v>20.184546440673881</v>
      </c>
      <c r="XH8">
        <v>20.097550585664155</v>
      </c>
      <c r="XI8">
        <v>20.027089777859604</v>
      </c>
      <c r="XJ8">
        <v>19.719292269758025</v>
      </c>
      <c r="XK8">
        <v>20.163448315399307</v>
      </c>
      <c r="XL8">
        <v>20.478688773840432</v>
      </c>
      <c r="XM8">
        <v>19.719292269758025</v>
      </c>
      <c r="XN8">
        <v>19.719292269758025</v>
      </c>
      <c r="XO8">
        <v>19.18195119767131</v>
      </c>
      <c r="XP8">
        <v>20.837197681154464</v>
      </c>
      <c r="XQ8">
        <v>20.163448315399307</v>
      </c>
      <c r="XR8">
        <v>19.985088661080542</v>
      </c>
      <c r="XS8">
        <v>20.027089777859604</v>
      </c>
      <c r="XT8">
        <v>19.719292269758025</v>
      </c>
      <c r="XU8">
        <v>19.985088661080542</v>
      </c>
      <c r="XV8">
        <v>20.837197681154464</v>
      </c>
      <c r="XW8">
        <v>20.184546440673881</v>
      </c>
      <c r="XX8">
        <v>20.360234224388144</v>
      </c>
      <c r="XY8">
        <v>20.360234224388144</v>
      </c>
      <c r="XZ8">
        <v>20.360234224388144</v>
      </c>
      <c r="YA8">
        <v>20.837197681154464</v>
      </c>
      <c r="YB8">
        <v>20.837197681154464</v>
      </c>
      <c r="YC8">
        <v>20.097550585664155</v>
      </c>
      <c r="YD8">
        <v>20.837197681154464</v>
      </c>
      <c r="YE8">
        <v>20.360234224388144</v>
      </c>
      <c r="YF8">
        <v>20.478688773840432</v>
      </c>
      <c r="YG8">
        <v>20.360234224388144</v>
      </c>
      <c r="YH8">
        <v>19.929145492307978</v>
      </c>
      <c r="YI8">
        <v>21.133424112621626</v>
      </c>
      <c r="YJ8">
        <v>20.027089777859604</v>
      </c>
      <c r="YK8">
        <v>19.18195119767131</v>
      </c>
      <c r="YL8">
        <v>20.360234224388144</v>
      </c>
      <c r="YM8">
        <v>20.478688773840432</v>
      </c>
      <c r="YN8">
        <v>20.097550585664155</v>
      </c>
      <c r="YO8">
        <v>19.719292269758025</v>
      </c>
      <c r="YP8">
        <v>20.097550585664155</v>
      </c>
      <c r="YQ8">
        <v>20.184546440673881</v>
      </c>
      <c r="YR8">
        <v>20.360234224388144</v>
      </c>
      <c r="YS8">
        <v>19.719292269758025</v>
      </c>
      <c r="YT8">
        <v>20.123189455653517</v>
      </c>
      <c r="YU8">
        <v>19.985088661080542</v>
      </c>
      <c r="YV8">
        <v>19.18195119767131</v>
      </c>
      <c r="YW8">
        <v>19.719292269758025</v>
      </c>
      <c r="YX8">
        <v>20.837197681154464</v>
      </c>
      <c r="YY8">
        <v>21.133424112621626</v>
      </c>
      <c r="YZ8">
        <v>20.837197681154464</v>
      </c>
      <c r="ZA8">
        <v>20.837197681154464</v>
      </c>
      <c r="ZB8">
        <v>20.097550585664155</v>
      </c>
      <c r="ZC8">
        <v>20.478688773840432</v>
      </c>
      <c r="ZD8">
        <v>19.18195119767131</v>
      </c>
      <c r="ZE8">
        <v>20.478688773840432</v>
      </c>
      <c r="ZF8">
        <v>19.985088661080542</v>
      </c>
      <c r="ZG8">
        <v>19.719292269758025</v>
      </c>
      <c r="ZH8">
        <v>20.163448315399307</v>
      </c>
      <c r="ZI8">
        <v>19.719292269758025</v>
      </c>
      <c r="ZJ8">
        <v>19.985088661080542</v>
      </c>
      <c r="ZK8">
        <v>20.027089777859604</v>
      </c>
      <c r="ZL8">
        <v>19.929145492307978</v>
      </c>
      <c r="ZM8">
        <v>19.18195119767131</v>
      </c>
      <c r="ZN8">
        <v>19.985088661080542</v>
      </c>
      <c r="ZO8">
        <v>20.837197681154464</v>
      </c>
      <c r="ZP8">
        <v>19.18195119767131</v>
      </c>
      <c r="ZQ8">
        <v>19.929145492307978</v>
      </c>
      <c r="ZR8">
        <v>19.719292269758025</v>
      </c>
      <c r="ZS8">
        <v>20.837197681154464</v>
      </c>
      <c r="ZT8">
        <v>21.133424112621626</v>
      </c>
      <c r="ZU8">
        <v>20.837197681154464</v>
      </c>
      <c r="ZV8">
        <v>20.163448315399307</v>
      </c>
      <c r="ZW8">
        <v>19.719292269758025</v>
      </c>
      <c r="ZX8">
        <v>20.027089777859604</v>
      </c>
      <c r="ZY8">
        <v>20.163448315399307</v>
      </c>
      <c r="ZZ8">
        <v>20.097550585664155</v>
      </c>
      <c r="AAA8">
        <v>20.837197681154464</v>
      </c>
      <c r="AAB8">
        <v>19.719292269758025</v>
      </c>
      <c r="AAC8">
        <v>19.18195119767131</v>
      </c>
      <c r="AAD8">
        <v>20.837197681154464</v>
      </c>
      <c r="AAE8">
        <v>20.360234224388144</v>
      </c>
      <c r="AAF8">
        <v>19.929145492307978</v>
      </c>
      <c r="AAG8">
        <v>20.027089777859604</v>
      </c>
      <c r="AAH8">
        <v>19.719292269758025</v>
      </c>
      <c r="AAI8">
        <v>20.123189455653517</v>
      </c>
      <c r="AAJ8">
        <v>19.719292269758025</v>
      </c>
      <c r="AAK8">
        <v>20.123189455653517</v>
      </c>
      <c r="AAL8">
        <v>20.123189455653517</v>
      </c>
      <c r="AAM8">
        <v>19.18195119767131</v>
      </c>
      <c r="AAN8">
        <v>20.123189455653517</v>
      </c>
      <c r="AAO8">
        <v>19.18195119767131</v>
      </c>
      <c r="AAP8">
        <v>20.184546440673881</v>
      </c>
      <c r="AAQ8">
        <v>20.123189455653517</v>
      </c>
      <c r="AAR8">
        <v>20.360234224388144</v>
      </c>
      <c r="AAS8">
        <v>19.929145492307978</v>
      </c>
      <c r="AAT8">
        <v>20.027089777859604</v>
      </c>
      <c r="AAU8">
        <v>20.027089777859604</v>
      </c>
      <c r="AAV8">
        <v>19.719292269758025</v>
      </c>
      <c r="AAW8">
        <v>20.027089777859604</v>
      </c>
      <c r="AAX8">
        <v>20.837197681154464</v>
      </c>
      <c r="AAY8">
        <v>20.097550585664155</v>
      </c>
      <c r="AAZ8">
        <v>19.929145492307978</v>
      </c>
      <c r="ABA8">
        <v>20.184546440673881</v>
      </c>
      <c r="ABB8">
        <v>20.163448315399307</v>
      </c>
      <c r="ABC8">
        <v>19.929145492307978</v>
      </c>
      <c r="ABD8">
        <v>20.837197681154464</v>
      </c>
      <c r="ABE8">
        <v>19.719292269758025</v>
      </c>
      <c r="ABF8">
        <v>20.184546440673881</v>
      </c>
      <c r="ABG8">
        <v>20.097550585664155</v>
      </c>
      <c r="ABH8">
        <v>19.985088661080542</v>
      </c>
      <c r="ABI8">
        <v>19.985088661080542</v>
      </c>
      <c r="ABJ8">
        <v>19.18195119767131</v>
      </c>
      <c r="ABK8">
        <v>19.719292269758025</v>
      </c>
      <c r="ABL8">
        <v>20.123189455653517</v>
      </c>
      <c r="ABM8">
        <v>20.360234224388144</v>
      </c>
      <c r="ABN8">
        <v>19.18195119767131</v>
      </c>
      <c r="ABO8">
        <v>20.097550585664155</v>
      </c>
      <c r="ABP8">
        <v>19.929145492307978</v>
      </c>
      <c r="ABQ8">
        <v>20.027089777859604</v>
      </c>
      <c r="ABR8">
        <v>19.18195119767131</v>
      </c>
      <c r="ABS8">
        <v>20.360234224388144</v>
      </c>
      <c r="ABT8">
        <v>19.929145492307978</v>
      </c>
      <c r="ABU8">
        <v>20.837197681154464</v>
      </c>
      <c r="ABV8">
        <v>20.360234224388144</v>
      </c>
      <c r="ABW8">
        <v>20.360234224388144</v>
      </c>
      <c r="ABX8">
        <v>20.123189455653517</v>
      </c>
      <c r="ABY8">
        <v>19.929145492307978</v>
      </c>
      <c r="ABZ8">
        <v>20.163448315399307</v>
      </c>
      <c r="ACA8">
        <v>21.133424112621626</v>
      </c>
      <c r="ACB8">
        <v>20.123189455653517</v>
      </c>
      <c r="ACC8">
        <v>19.18195119767131</v>
      </c>
      <c r="ACD8">
        <v>19.719292269758025</v>
      </c>
      <c r="ACE8">
        <v>20.163448315399307</v>
      </c>
      <c r="ACF8">
        <v>19.719292269758025</v>
      </c>
      <c r="ACG8">
        <v>20.123189455653517</v>
      </c>
      <c r="ACH8">
        <v>19.18195119767131</v>
      </c>
      <c r="ACI8">
        <v>20.027089777859604</v>
      </c>
      <c r="ACJ8">
        <v>20.184546440673881</v>
      </c>
      <c r="ACK8">
        <v>20.097550585664155</v>
      </c>
      <c r="ACL8">
        <v>20.837197681154464</v>
      </c>
      <c r="ACM8">
        <v>20.184546440673881</v>
      </c>
      <c r="ACN8">
        <v>20.184546440673881</v>
      </c>
      <c r="ACO8">
        <v>19.719292269758025</v>
      </c>
      <c r="ACP8">
        <v>20.360234224388144</v>
      </c>
      <c r="ACQ8">
        <v>21.133424112621626</v>
      </c>
      <c r="ACR8">
        <v>19.985088661080542</v>
      </c>
      <c r="ACS8">
        <v>19.18195119767131</v>
      </c>
      <c r="ACT8">
        <v>19.18195119767131</v>
      </c>
      <c r="ACU8">
        <v>19.719292269758025</v>
      </c>
      <c r="ACV8">
        <v>19.929145492307978</v>
      </c>
      <c r="ACW8">
        <v>19.985088661080542</v>
      </c>
      <c r="ACX8">
        <v>19.719292269758025</v>
      </c>
      <c r="ACY8">
        <v>20.478688773840432</v>
      </c>
      <c r="ACZ8">
        <v>20.184546440673881</v>
      </c>
      <c r="ADA8">
        <v>20.123189455653517</v>
      </c>
      <c r="ADB8">
        <v>19.18195119767131</v>
      </c>
      <c r="ADC8">
        <v>20.123189455653517</v>
      </c>
      <c r="ADD8">
        <v>21.133424112621626</v>
      </c>
      <c r="ADE8">
        <v>19.18195119767131</v>
      </c>
      <c r="ADF8">
        <v>19.929145492307978</v>
      </c>
      <c r="ADG8">
        <v>20.837197681154464</v>
      </c>
      <c r="ADH8">
        <v>20.123189455653517</v>
      </c>
      <c r="ADI8">
        <v>20.184546440673881</v>
      </c>
      <c r="ADJ8">
        <v>19.929145492307978</v>
      </c>
      <c r="ADK8">
        <v>19.985088661080542</v>
      </c>
      <c r="ADL8">
        <v>20.184546440673881</v>
      </c>
      <c r="ADM8">
        <v>19.719292269758025</v>
      </c>
      <c r="ADN8">
        <v>20.184546440673881</v>
      </c>
      <c r="ADO8">
        <v>19.719292269758025</v>
      </c>
      <c r="ADP8">
        <v>20.097550585664155</v>
      </c>
      <c r="ADQ8">
        <v>19.719292269758025</v>
      </c>
      <c r="ADR8">
        <v>20.027089777859604</v>
      </c>
      <c r="ADS8">
        <v>20.360234224388144</v>
      </c>
      <c r="ADT8">
        <v>19.985088661080542</v>
      </c>
      <c r="ADU8">
        <v>19.985088661080542</v>
      </c>
      <c r="ADV8">
        <v>20.097550585664155</v>
      </c>
      <c r="ADW8">
        <v>20.097550585664155</v>
      </c>
      <c r="ADX8">
        <v>20.837197681154464</v>
      </c>
      <c r="ADY8">
        <v>20.837197681154464</v>
      </c>
      <c r="ADZ8">
        <v>20.360234224388144</v>
      </c>
      <c r="AEA8">
        <v>20.837197681154464</v>
      </c>
      <c r="AEB8">
        <v>19.985088661080542</v>
      </c>
      <c r="AEC8">
        <v>20.027089777859604</v>
      </c>
      <c r="AED8">
        <v>19.719292269758025</v>
      </c>
      <c r="AEE8">
        <v>21.133424112621626</v>
      </c>
      <c r="AEF8">
        <v>19.18195119767131</v>
      </c>
      <c r="AEG8">
        <v>19.18195119767131</v>
      </c>
      <c r="AEH8">
        <v>20.027089777859604</v>
      </c>
      <c r="AEI8">
        <v>20.184546440673881</v>
      </c>
      <c r="AEJ8">
        <v>20.478688773840432</v>
      </c>
      <c r="AEK8">
        <v>20.097550585664155</v>
      </c>
      <c r="AEL8">
        <v>20.027089777859604</v>
      </c>
      <c r="AEM8">
        <v>20.360234224388144</v>
      </c>
      <c r="AEN8">
        <v>20.837197681154464</v>
      </c>
      <c r="AEO8">
        <v>20.097550585664155</v>
      </c>
      <c r="AEP8">
        <v>21.133424112621626</v>
      </c>
      <c r="AEQ8">
        <v>20.360234224388144</v>
      </c>
      <c r="AER8">
        <v>20.163448315399307</v>
      </c>
      <c r="AES8">
        <v>19.929145492307978</v>
      </c>
      <c r="AET8">
        <v>19.18195119767131</v>
      </c>
      <c r="AEU8">
        <v>21.133424112621626</v>
      </c>
      <c r="AEV8">
        <v>20.184546440673881</v>
      </c>
      <c r="AEW8">
        <v>20.097550585664155</v>
      </c>
      <c r="AEX8">
        <v>19.985088661080542</v>
      </c>
      <c r="AEY8">
        <v>20.163448315399307</v>
      </c>
      <c r="AEZ8">
        <v>19.929145492307978</v>
      </c>
      <c r="AFA8">
        <v>20.163448315399307</v>
      </c>
      <c r="AFB8">
        <v>20.837197681154464</v>
      </c>
      <c r="AFC8">
        <v>19.985088661080542</v>
      </c>
      <c r="AFD8">
        <v>21.133424112621626</v>
      </c>
      <c r="AFE8">
        <v>19.18195119767131</v>
      </c>
      <c r="AFF8">
        <v>20.163448315399307</v>
      </c>
      <c r="AFG8">
        <v>19.18195119767131</v>
      </c>
      <c r="AFH8">
        <v>19.929145492307978</v>
      </c>
      <c r="AFI8">
        <v>19.719292269758025</v>
      </c>
      <c r="AFJ8">
        <v>20.184546440673881</v>
      </c>
      <c r="AFK8">
        <v>19.929145492307978</v>
      </c>
      <c r="AFL8">
        <v>20.360234224388144</v>
      </c>
      <c r="AFM8">
        <v>20.123189455653517</v>
      </c>
      <c r="AFN8">
        <v>20.478688773840432</v>
      </c>
      <c r="AFO8">
        <v>20.097550585664155</v>
      </c>
      <c r="AFP8">
        <v>20.123189455653517</v>
      </c>
      <c r="AFQ8">
        <v>19.929145492307978</v>
      </c>
      <c r="AFR8">
        <v>20.123189455653517</v>
      </c>
      <c r="AFS8">
        <v>20.027089777859604</v>
      </c>
      <c r="AFT8">
        <v>19.929145492307978</v>
      </c>
      <c r="AFU8">
        <v>20.478688773840432</v>
      </c>
      <c r="AFV8">
        <v>19.929145492307978</v>
      </c>
      <c r="AFW8">
        <v>20.360234224388144</v>
      </c>
      <c r="AFX8">
        <v>19.18195119767131</v>
      </c>
      <c r="AFY8">
        <v>20.360234224388144</v>
      </c>
      <c r="AFZ8">
        <v>20.837197681154464</v>
      </c>
      <c r="AGA8">
        <v>20.027089777859604</v>
      </c>
      <c r="AGB8">
        <v>20.123189455653517</v>
      </c>
      <c r="AGC8">
        <v>20.163448315399307</v>
      </c>
      <c r="AGD8">
        <v>20.163448315399307</v>
      </c>
      <c r="AGE8">
        <v>20.478688773840432</v>
      </c>
      <c r="AGF8">
        <v>21.133424112621626</v>
      </c>
      <c r="AGG8">
        <v>20.184546440673881</v>
      </c>
      <c r="AGH8">
        <v>20.478688773840432</v>
      </c>
      <c r="AGI8">
        <v>20.184546440673881</v>
      </c>
      <c r="AGJ8">
        <v>20.837197681154464</v>
      </c>
      <c r="AGK8">
        <v>20.097550585664155</v>
      </c>
      <c r="AGL8">
        <v>20.027089777859604</v>
      </c>
      <c r="AGM8">
        <v>19.985088661080542</v>
      </c>
      <c r="AGN8">
        <v>19.719292269758025</v>
      </c>
      <c r="AGO8">
        <v>19.985088661080542</v>
      </c>
      <c r="AGP8">
        <v>20.360234224388144</v>
      </c>
      <c r="AGQ8">
        <v>20.360234224388144</v>
      </c>
      <c r="AGR8">
        <v>20.478688773840432</v>
      </c>
      <c r="AGS8">
        <v>19.929145492307978</v>
      </c>
      <c r="AGT8">
        <v>20.163448315399307</v>
      </c>
      <c r="AGU8">
        <v>20.478688773840432</v>
      </c>
      <c r="AGV8">
        <v>20.027089777859604</v>
      </c>
      <c r="AGW8">
        <v>20.027089777859604</v>
      </c>
      <c r="AGX8">
        <v>20.123189455653517</v>
      </c>
      <c r="AGY8">
        <v>20.478688773840432</v>
      </c>
      <c r="AGZ8">
        <v>20.123189455653517</v>
      </c>
      <c r="AHA8">
        <v>20.837197681154464</v>
      </c>
      <c r="AHB8">
        <v>20.097550585664155</v>
      </c>
      <c r="AHC8">
        <v>19.985088661080542</v>
      </c>
      <c r="AHD8">
        <v>19.985088661080542</v>
      </c>
      <c r="AHE8">
        <v>20.097550585664155</v>
      </c>
      <c r="AHF8">
        <v>19.18195119767131</v>
      </c>
      <c r="AHG8">
        <v>20.478688773840432</v>
      </c>
      <c r="AHH8">
        <v>20.163448315399307</v>
      </c>
      <c r="AHI8">
        <v>19.929145492307978</v>
      </c>
      <c r="AHJ8">
        <v>19.929145492307978</v>
      </c>
      <c r="AHK8">
        <v>20.360234224388144</v>
      </c>
      <c r="AHL8">
        <v>20.027089777859604</v>
      </c>
      <c r="AHM8">
        <v>19.719292269758025</v>
      </c>
      <c r="AHN8">
        <v>20.097550585664155</v>
      </c>
      <c r="AHO8">
        <v>20.184546440673881</v>
      </c>
      <c r="AHP8">
        <v>19.985088661080542</v>
      </c>
      <c r="AHQ8">
        <v>20.184546440673881</v>
      </c>
      <c r="AHR8">
        <v>19.719292269758025</v>
      </c>
      <c r="AHS8">
        <v>20.097550585664155</v>
      </c>
      <c r="AHT8">
        <v>20.027089777859604</v>
      </c>
      <c r="AHU8">
        <v>20.027089777859604</v>
      </c>
      <c r="AHV8">
        <v>20.027089777859604</v>
      </c>
      <c r="AHW8">
        <v>20.478688773840432</v>
      </c>
      <c r="AHX8">
        <v>20.184546440673881</v>
      </c>
      <c r="AHY8">
        <v>20.123189455653517</v>
      </c>
      <c r="AHZ8">
        <v>19.18195119767131</v>
      </c>
      <c r="AIA8">
        <v>20.123189455653517</v>
      </c>
      <c r="AIB8">
        <v>19.719292269758025</v>
      </c>
      <c r="AIC8">
        <v>19.929145492307978</v>
      </c>
      <c r="AID8">
        <v>20.184546440673881</v>
      </c>
      <c r="AIE8">
        <v>20.123189455653517</v>
      </c>
      <c r="AIF8">
        <v>21.133424112621626</v>
      </c>
      <c r="AIG8">
        <v>20.478688773840432</v>
      </c>
      <c r="AIH8">
        <v>19.929145492307978</v>
      </c>
      <c r="AII8">
        <v>20.163448315399307</v>
      </c>
      <c r="AIJ8">
        <v>19.985088661080542</v>
      </c>
      <c r="AIK8">
        <v>19.985088661080542</v>
      </c>
      <c r="AIL8">
        <v>20.123189455653517</v>
      </c>
      <c r="AIM8">
        <v>19.719292269758025</v>
      </c>
      <c r="AIN8">
        <v>21.133424112621626</v>
      </c>
      <c r="AIO8">
        <v>20.184546440673881</v>
      </c>
      <c r="AIP8">
        <v>19.719292269758025</v>
      </c>
      <c r="AIQ8">
        <v>20.837197681154464</v>
      </c>
      <c r="AIR8">
        <v>20.163448315399307</v>
      </c>
      <c r="AIS8">
        <v>19.929145492307978</v>
      </c>
      <c r="AIT8">
        <v>20.360234224388144</v>
      </c>
      <c r="AIU8">
        <v>19.719292269758025</v>
      </c>
      <c r="AIV8">
        <v>20.027089777859604</v>
      </c>
      <c r="AIW8">
        <v>20.027089777859604</v>
      </c>
      <c r="AIX8">
        <v>20.097550585664155</v>
      </c>
      <c r="AIY8">
        <v>20.097550585664155</v>
      </c>
      <c r="AIZ8">
        <v>20.837197681154464</v>
      </c>
      <c r="AJA8">
        <v>20.360234224388144</v>
      </c>
      <c r="AJB8">
        <v>20.837197681154464</v>
      </c>
      <c r="AJC8">
        <v>20.360234224388144</v>
      </c>
      <c r="AJD8">
        <v>20.163448315399307</v>
      </c>
      <c r="AJE8">
        <v>20.837197681154464</v>
      </c>
      <c r="AJF8">
        <v>20.027089777859604</v>
      </c>
      <c r="AJG8">
        <v>20.478688773840432</v>
      </c>
      <c r="AJH8">
        <v>20.837197681154464</v>
      </c>
      <c r="AJI8">
        <v>20.123189455653517</v>
      </c>
      <c r="AJJ8">
        <v>20.027089777859604</v>
      </c>
      <c r="AJK8">
        <v>20.097550585664155</v>
      </c>
      <c r="AJL8">
        <v>21.133424112621626</v>
      </c>
      <c r="AJM8">
        <v>19.719292269758025</v>
      </c>
      <c r="AJN8">
        <v>20.123189455653517</v>
      </c>
      <c r="AJO8">
        <v>20.027089777859604</v>
      </c>
      <c r="AJP8">
        <v>20.123189455653517</v>
      </c>
      <c r="AJQ8">
        <v>19.929145492307978</v>
      </c>
      <c r="AJR8">
        <v>19.929145492307978</v>
      </c>
      <c r="AJS8">
        <v>20.478688773840432</v>
      </c>
      <c r="AJT8">
        <v>20.123189455653517</v>
      </c>
      <c r="AJU8">
        <v>20.163448315399307</v>
      </c>
      <c r="AJV8">
        <v>20.360234224388144</v>
      </c>
      <c r="AJW8">
        <v>19.719292269758025</v>
      </c>
      <c r="AJX8">
        <v>19.719292269758025</v>
      </c>
      <c r="AJY8">
        <v>19.719292269758025</v>
      </c>
      <c r="AJZ8">
        <v>20.184546440673881</v>
      </c>
      <c r="AKA8">
        <v>20.097550585664155</v>
      </c>
      <c r="AKB8">
        <v>19.18195119767131</v>
      </c>
      <c r="AKC8">
        <v>19.929145492307978</v>
      </c>
      <c r="AKD8">
        <v>21.133424112621626</v>
      </c>
      <c r="AKE8">
        <v>20.837197681154464</v>
      </c>
      <c r="AKF8">
        <v>21.133424112621626</v>
      </c>
      <c r="AKG8">
        <v>20.163448315399307</v>
      </c>
      <c r="AKH8">
        <v>19.18195119767131</v>
      </c>
      <c r="AKI8">
        <v>19.719292269758025</v>
      </c>
      <c r="AKJ8">
        <v>19.929145492307978</v>
      </c>
      <c r="AKK8">
        <v>20.360234224388144</v>
      </c>
      <c r="AKL8">
        <v>20.123189455653517</v>
      </c>
      <c r="AKM8">
        <v>19.18195119767131</v>
      </c>
      <c r="AKN8">
        <v>20.184546440673881</v>
      </c>
      <c r="AKO8">
        <v>19.18195119767131</v>
      </c>
      <c r="AKP8">
        <v>19.985088661080542</v>
      </c>
      <c r="AKQ8">
        <v>20.837197681154464</v>
      </c>
      <c r="AKR8">
        <v>20.360234224388144</v>
      </c>
      <c r="AKS8">
        <v>19.719292269758025</v>
      </c>
      <c r="AKT8">
        <v>20.478688773840432</v>
      </c>
      <c r="AKU8">
        <v>20.360234224388144</v>
      </c>
      <c r="AKV8">
        <v>20.097550585664155</v>
      </c>
      <c r="AKW8">
        <v>20.027089777859604</v>
      </c>
      <c r="AKX8">
        <v>19.719292269758025</v>
      </c>
      <c r="AKY8">
        <v>20.163448315399307</v>
      </c>
      <c r="AKZ8">
        <v>19.18195119767131</v>
      </c>
      <c r="ALA8">
        <v>19.985088661080542</v>
      </c>
      <c r="ALB8">
        <v>20.478688773840432</v>
      </c>
      <c r="ALC8">
        <v>20.360234224388144</v>
      </c>
      <c r="ALD8">
        <v>19.929145492307978</v>
      </c>
      <c r="ALE8">
        <v>20.837197681154464</v>
      </c>
      <c r="ALF8">
        <v>19.985088661080542</v>
      </c>
      <c r="ALG8">
        <v>19.719292269758025</v>
      </c>
      <c r="ALH8">
        <v>19.18195119767131</v>
      </c>
      <c r="ALI8">
        <v>19.719292269758025</v>
      </c>
      <c r="ALJ8">
        <v>20.097550585664155</v>
      </c>
      <c r="ALK8">
        <v>19.929145492307978</v>
      </c>
      <c r="ALL8">
        <v>19.18195119767131</v>
      </c>
      <c r="ALM8">
        <v>21.133424112621626</v>
      </c>
    </row>
    <row r="9" spans="2:1001" x14ac:dyDescent="0.25">
      <c r="B9">
        <v>20.478688773840432</v>
      </c>
      <c r="C9">
        <v>20.027089777859604</v>
      </c>
      <c r="D9">
        <v>19.719292269758025</v>
      </c>
      <c r="E9">
        <v>20.478688773840432</v>
      </c>
      <c r="F9">
        <v>20.837197681154464</v>
      </c>
      <c r="G9">
        <v>20.123189455653517</v>
      </c>
      <c r="H9">
        <v>20.027089777859604</v>
      </c>
      <c r="I9">
        <v>20.027089777859604</v>
      </c>
      <c r="J9">
        <v>20.123189455653517</v>
      </c>
      <c r="K9">
        <v>20.478688773840432</v>
      </c>
      <c r="L9">
        <v>20.184546440673881</v>
      </c>
      <c r="M9">
        <v>20.184546440673881</v>
      </c>
      <c r="N9">
        <v>19.18195119767131</v>
      </c>
      <c r="O9">
        <v>20.097550585664155</v>
      </c>
      <c r="P9">
        <v>20.837197681154464</v>
      </c>
      <c r="Q9">
        <v>20.360234224388144</v>
      </c>
      <c r="R9">
        <v>20.837197681154464</v>
      </c>
      <c r="S9">
        <v>20.360234224388144</v>
      </c>
      <c r="T9">
        <v>19.719292269758025</v>
      </c>
      <c r="U9">
        <v>19.929145492307978</v>
      </c>
      <c r="V9">
        <v>19.719292269758025</v>
      </c>
      <c r="W9">
        <v>20.163448315399307</v>
      </c>
      <c r="X9">
        <v>21.133424112621626</v>
      </c>
      <c r="Y9">
        <v>20.478688773840432</v>
      </c>
      <c r="Z9">
        <v>20.163448315399307</v>
      </c>
      <c r="AA9">
        <v>20.163448315399307</v>
      </c>
      <c r="AB9">
        <v>20.027089777859604</v>
      </c>
      <c r="AC9">
        <v>20.097550585664155</v>
      </c>
      <c r="AD9">
        <v>20.837197681154464</v>
      </c>
      <c r="AE9">
        <v>20.027089777859604</v>
      </c>
      <c r="AF9">
        <v>20.027089777859604</v>
      </c>
      <c r="AG9">
        <v>20.478688773840432</v>
      </c>
      <c r="AH9">
        <v>20.123189455653517</v>
      </c>
      <c r="AI9">
        <v>20.837197681154464</v>
      </c>
      <c r="AJ9">
        <v>20.837197681154464</v>
      </c>
      <c r="AK9">
        <v>19.18195119767131</v>
      </c>
      <c r="AL9">
        <v>21.133424112621626</v>
      </c>
      <c r="AM9">
        <v>21.133424112621626</v>
      </c>
      <c r="AN9">
        <v>19.929145492307978</v>
      </c>
      <c r="AO9">
        <v>20.027089777859604</v>
      </c>
      <c r="AP9">
        <v>19.719292269758025</v>
      </c>
      <c r="AQ9">
        <v>20.184546440673881</v>
      </c>
      <c r="AR9">
        <v>19.719292269758025</v>
      </c>
      <c r="AS9">
        <v>20.123189455653517</v>
      </c>
      <c r="AT9">
        <v>19.929145492307978</v>
      </c>
      <c r="AU9">
        <v>20.360234224388144</v>
      </c>
      <c r="AV9">
        <v>19.929145492307978</v>
      </c>
      <c r="AW9">
        <v>21.133424112621626</v>
      </c>
      <c r="AX9">
        <v>20.360234224388144</v>
      </c>
      <c r="AY9">
        <v>19.719292269758025</v>
      </c>
      <c r="AZ9">
        <v>20.478688773840432</v>
      </c>
      <c r="BA9">
        <v>19.18195119767131</v>
      </c>
      <c r="BB9">
        <v>20.163448315399307</v>
      </c>
      <c r="BC9">
        <v>21.133424112621626</v>
      </c>
      <c r="BD9">
        <v>20.184546440673881</v>
      </c>
      <c r="BE9">
        <v>20.163448315399307</v>
      </c>
      <c r="BF9">
        <v>20.123189455653517</v>
      </c>
      <c r="BG9">
        <v>20.184546440673881</v>
      </c>
      <c r="BH9">
        <v>19.719292269758025</v>
      </c>
      <c r="BI9">
        <v>20.478688773840432</v>
      </c>
      <c r="BJ9">
        <v>19.929145492307978</v>
      </c>
      <c r="BK9">
        <v>19.719292269758025</v>
      </c>
      <c r="BL9">
        <v>21.133424112621626</v>
      </c>
      <c r="BM9">
        <v>20.123189455653517</v>
      </c>
      <c r="BN9">
        <v>20.163448315399307</v>
      </c>
      <c r="BO9">
        <v>19.985088661080542</v>
      </c>
      <c r="BP9">
        <v>20.163448315399307</v>
      </c>
      <c r="BQ9">
        <v>20.123189455653517</v>
      </c>
      <c r="BR9">
        <v>20.027089777859604</v>
      </c>
      <c r="BS9">
        <v>20.027089777859604</v>
      </c>
      <c r="BT9">
        <v>19.929145492307978</v>
      </c>
      <c r="BU9">
        <v>20.163448315399307</v>
      </c>
      <c r="BV9">
        <v>21.133424112621626</v>
      </c>
      <c r="BW9">
        <v>20.837197681154464</v>
      </c>
      <c r="BX9">
        <v>21.133424112621626</v>
      </c>
      <c r="BY9">
        <v>20.097550585664155</v>
      </c>
      <c r="BZ9">
        <v>20.837197681154464</v>
      </c>
      <c r="CA9">
        <v>20.097550585664155</v>
      </c>
      <c r="CB9">
        <v>20.837197681154464</v>
      </c>
      <c r="CC9">
        <v>21.133424112621626</v>
      </c>
      <c r="CD9">
        <v>19.929145492307978</v>
      </c>
      <c r="CE9">
        <v>20.097550585664155</v>
      </c>
      <c r="CF9">
        <v>19.985088661080542</v>
      </c>
      <c r="CG9">
        <v>20.360234224388144</v>
      </c>
      <c r="CH9">
        <v>20.027089777859604</v>
      </c>
      <c r="CI9">
        <v>20.837197681154464</v>
      </c>
      <c r="CJ9">
        <v>20.163448315399307</v>
      </c>
      <c r="CK9">
        <v>20.027089777859604</v>
      </c>
      <c r="CL9">
        <v>20.360234224388144</v>
      </c>
      <c r="CM9">
        <v>20.184546440673881</v>
      </c>
      <c r="CN9">
        <v>19.985088661080542</v>
      </c>
      <c r="CO9">
        <v>20.360234224388144</v>
      </c>
      <c r="CP9">
        <v>19.985088661080542</v>
      </c>
      <c r="CQ9">
        <v>20.027089777859604</v>
      </c>
      <c r="CR9">
        <v>19.719292269758025</v>
      </c>
      <c r="CS9">
        <v>19.18195119767131</v>
      </c>
      <c r="CT9">
        <v>20.123189455653517</v>
      </c>
      <c r="CU9">
        <v>19.929145492307978</v>
      </c>
      <c r="CV9">
        <v>20.837197681154464</v>
      </c>
      <c r="CW9">
        <v>19.719292269758025</v>
      </c>
      <c r="CX9">
        <v>20.837197681154464</v>
      </c>
      <c r="CY9">
        <v>20.478688773840432</v>
      </c>
      <c r="CZ9">
        <v>19.929145492307978</v>
      </c>
      <c r="DA9">
        <v>20.097550585664155</v>
      </c>
      <c r="DB9">
        <v>20.478688773840432</v>
      </c>
      <c r="DC9">
        <v>21.133424112621626</v>
      </c>
      <c r="DD9">
        <v>20.478688773840432</v>
      </c>
      <c r="DE9">
        <v>20.184546440673881</v>
      </c>
      <c r="DF9">
        <v>19.719292269758025</v>
      </c>
      <c r="DG9">
        <v>20.837197681154464</v>
      </c>
      <c r="DH9">
        <v>21.133424112621626</v>
      </c>
      <c r="DI9">
        <v>20.360234224388144</v>
      </c>
      <c r="DJ9">
        <v>19.719292269758025</v>
      </c>
      <c r="DK9">
        <v>20.123189455653517</v>
      </c>
      <c r="DL9">
        <v>20.360234224388144</v>
      </c>
      <c r="DM9">
        <v>20.163448315399307</v>
      </c>
      <c r="DN9">
        <v>19.18195119767131</v>
      </c>
      <c r="DO9">
        <v>19.929145492307978</v>
      </c>
      <c r="DP9">
        <v>20.123189455653517</v>
      </c>
      <c r="DQ9">
        <v>20.097550585664155</v>
      </c>
      <c r="DR9">
        <v>20.097550585664155</v>
      </c>
      <c r="DS9">
        <v>19.18195119767131</v>
      </c>
      <c r="DT9">
        <v>20.837197681154464</v>
      </c>
      <c r="DU9">
        <v>20.837197681154464</v>
      </c>
      <c r="DV9">
        <v>20.097550585664155</v>
      </c>
      <c r="DW9">
        <v>20.837197681154464</v>
      </c>
      <c r="DX9">
        <v>20.123189455653517</v>
      </c>
      <c r="DY9">
        <v>19.985088661080542</v>
      </c>
      <c r="DZ9">
        <v>20.163448315399307</v>
      </c>
      <c r="EA9">
        <v>19.719292269758025</v>
      </c>
      <c r="EB9">
        <v>19.985088661080542</v>
      </c>
      <c r="EC9">
        <v>20.837197681154464</v>
      </c>
      <c r="ED9">
        <v>20.163448315399307</v>
      </c>
      <c r="EE9">
        <v>19.985088661080542</v>
      </c>
      <c r="EF9">
        <v>20.123189455653517</v>
      </c>
      <c r="EG9">
        <v>20.123189455653517</v>
      </c>
      <c r="EH9">
        <v>20.184546440673881</v>
      </c>
      <c r="EI9">
        <v>19.985088661080542</v>
      </c>
      <c r="EJ9">
        <v>19.719292269758025</v>
      </c>
      <c r="EK9">
        <v>19.929145492307978</v>
      </c>
      <c r="EL9">
        <v>21.133424112621626</v>
      </c>
      <c r="EM9">
        <v>19.18195119767131</v>
      </c>
      <c r="EN9">
        <v>20.097550585664155</v>
      </c>
      <c r="EO9">
        <v>20.478688773840432</v>
      </c>
      <c r="EP9">
        <v>20.837197681154464</v>
      </c>
      <c r="EQ9">
        <v>20.163448315399307</v>
      </c>
      <c r="ER9">
        <v>20.027089777859604</v>
      </c>
      <c r="ES9">
        <v>20.837197681154464</v>
      </c>
      <c r="ET9">
        <v>19.18195119767131</v>
      </c>
      <c r="EU9">
        <v>20.184546440673881</v>
      </c>
      <c r="EV9">
        <v>20.123189455653517</v>
      </c>
      <c r="EW9">
        <v>20.123189455653517</v>
      </c>
      <c r="EX9">
        <v>20.163448315399307</v>
      </c>
      <c r="EY9">
        <v>19.985088661080542</v>
      </c>
      <c r="EZ9">
        <v>20.360234224388144</v>
      </c>
      <c r="FA9">
        <v>19.985088661080542</v>
      </c>
      <c r="FB9">
        <v>19.985088661080542</v>
      </c>
      <c r="FC9">
        <v>21.133424112621626</v>
      </c>
      <c r="FD9">
        <v>19.985088661080542</v>
      </c>
      <c r="FE9">
        <v>20.837197681154464</v>
      </c>
      <c r="FF9">
        <v>20.123189455653517</v>
      </c>
      <c r="FG9">
        <v>20.360234224388144</v>
      </c>
      <c r="FH9">
        <v>20.097550585664155</v>
      </c>
      <c r="FI9">
        <v>20.478688773840432</v>
      </c>
      <c r="FJ9">
        <v>19.985088661080542</v>
      </c>
      <c r="FK9">
        <v>19.18195119767131</v>
      </c>
      <c r="FL9">
        <v>21.133424112621626</v>
      </c>
      <c r="FM9">
        <v>19.719292269758025</v>
      </c>
      <c r="FN9">
        <v>20.027089777859604</v>
      </c>
      <c r="FO9">
        <v>20.360234224388144</v>
      </c>
      <c r="FP9">
        <v>20.027089777859604</v>
      </c>
      <c r="FQ9">
        <v>19.719292269758025</v>
      </c>
      <c r="FR9">
        <v>20.360234224388144</v>
      </c>
      <c r="FS9">
        <v>20.837197681154464</v>
      </c>
      <c r="FT9">
        <v>20.184546440673881</v>
      </c>
      <c r="FU9">
        <v>20.360234224388144</v>
      </c>
      <c r="FV9">
        <v>19.719292269758025</v>
      </c>
      <c r="FW9">
        <v>20.184546440673881</v>
      </c>
      <c r="FX9">
        <v>20.184546440673881</v>
      </c>
      <c r="FY9">
        <v>21.133424112621626</v>
      </c>
      <c r="FZ9">
        <v>20.123189455653517</v>
      </c>
      <c r="GA9">
        <v>20.360234224388144</v>
      </c>
      <c r="GB9">
        <v>19.985088661080542</v>
      </c>
      <c r="GC9">
        <v>20.163448315399307</v>
      </c>
      <c r="GD9">
        <v>20.097550585664155</v>
      </c>
      <c r="GE9">
        <v>20.097550585664155</v>
      </c>
      <c r="GF9">
        <v>19.929145492307978</v>
      </c>
      <c r="GG9">
        <v>20.163448315399307</v>
      </c>
      <c r="GH9">
        <v>19.719292269758025</v>
      </c>
      <c r="GI9">
        <v>21.133424112621626</v>
      </c>
      <c r="GJ9">
        <v>20.163448315399307</v>
      </c>
      <c r="GK9">
        <v>20.184546440673881</v>
      </c>
      <c r="GL9">
        <v>19.719292269758025</v>
      </c>
      <c r="GM9">
        <v>20.478688773840432</v>
      </c>
      <c r="GN9">
        <v>19.719292269758025</v>
      </c>
      <c r="GO9">
        <v>20.097550585664155</v>
      </c>
      <c r="GP9">
        <v>20.123189455653517</v>
      </c>
      <c r="GQ9">
        <v>20.478688773840432</v>
      </c>
      <c r="GR9">
        <v>20.027089777859604</v>
      </c>
      <c r="GS9">
        <v>20.478688773840432</v>
      </c>
      <c r="GT9">
        <v>20.163448315399307</v>
      </c>
      <c r="GU9">
        <v>20.097550585664155</v>
      </c>
      <c r="GV9">
        <v>20.027089777859604</v>
      </c>
      <c r="GW9">
        <v>20.478688773840432</v>
      </c>
      <c r="GX9">
        <v>19.719292269758025</v>
      </c>
      <c r="GY9">
        <v>20.123189455653517</v>
      </c>
      <c r="GZ9">
        <v>19.929145492307978</v>
      </c>
      <c r="HA9">
        <v>20.360234224388144</v>
      </c>
      <c r="HB9">
        <v>19.929145492307978</v>
      </c>
      <c r="HC9">
        <v>20.123189455653517</v>
      </c>
      <c r="HD9">
        <v>19.929145492307978</v>
      </c>
      <c r="HE9">
        <v>19.985088661080542</v>
      </c>
      <c r="HF9">
        <v>19.929145492307978</v>
      </c>
      <c r="HG9">
        <v>20.360234224388144</v>
      </c>
      <c r="HH9">
        <v>20.478688773840432</v>
      </c>
      <c r="HI9">
        <v>20.163448315399307</v>
      </c>
      <c r="HJ9">
        <v>20.163448315399307</v>
      </c>
      <c r="HK9">
        <v>20.027089777859604</v>
      </c>
      <c r="HL9">
        <v>20.123189455653517</v>
      </c>
      <c r="HM9">
        <v>20.097550585664155</v>
      </c>
      <c r="HN9">
        <v>19.929145492307978</v>
      </c>
      <c r="HO9">
        <v>19.929145492307978</v>
      </c>
      <c r="HP9">
        <v>19.719292269758025</v>
      </c>
      <c r="HQ9">
        <v>20.837197681154464</v>
      </c>
      <c r="HR9">
        <v>20.478688773840432</v>
      </c>
      <c r="HS9">
        <v>20.184546440673881</v>
      </c>
      <c r="HT9">
        <v>20.837197681154464</v>
      </c>
      <c r="HU9">
        <v>19.18195119767131</v>
      </c>
      <c r="HV9">
        <v>20.360234224388144</v>
      </c>
      <c r="HW9">
        <v>21.133424112621626</v>
      </c>
      <c r="HX9">
        <v>20.123189455653517</v>
      </c>
      <c r="HY9">
        <v>19.719292269758025</v>
      </c>
      <c r="HZ9">
        <v>20.123189455653517</v>
      </c>
      <c r="IA9">
        <v>21.133424112621626</v>
      </c>
      <c r="IB9">
        <v>20.027089777859604</v>
      </c>
      <c r="IC9">
        <v>20.184546440673881</v>
      </c>
      <c r="ID9">
        <v>20.837197681154464</v>
      </c>
      <c r="IE9">
        <v>20.027089777859604</v>
      </c>
      <c r="IF9">
        <v>20.360234224388144</v>
      </c>
      <c r="IG9">
        <v>20.097550585664155</v>
      </c>
      <c r="IH9">
        <v>20.184546440673881</v>
      </c>
      <c r="II9">
        <v>20.027089777859604</v>
      </c>
      <c r="IJ9">
        <v>20.027089777859604</v>
      </c>
      <c r="IK9">
        <v>20.360234224388144</v>
      </c>
      <c r="IL9">
        <v>20.163448315399307</v>
      </c>
      <c r="IM9">
        <v>20.184546440673881</v>
      </c>
      <c r="IN9">
        <v>19.18195119767131</v>
      </c>
      <c r="IO9">
        <v>19.985088661080542</v>
      </c>
      <c r="IP9">
        <v>20.163448315399307</v>
      </c>
      <c r="IQ9">
        <v>20.360234224388144</v>
      </c>
      <c r="IR9">
        <v>20.163448315399307</v>
      </c>
      <c r="IS9">
        <v>19.719292269758025</v>
      </c>
      <c r="IT9">
        <v>19.719292269758025</v>
      </c>
      <c r="IU9">
        <v>20.163448315399307</v>
      </c>
      <c r="IV9">
        <v>20.123189455653517</v>
      </c>
      <c r="IW9">
        <v>20.123189455653517</v>
      </c>
      <c r="IX9">
        <v>20.163448315399307</v>
      </c>
      <c r="IY9">
        <v>19.985088661080542</v>
      </c>
      <c r="IZ9">
        <v>20.360234224388144</v>
      </c>
      <c r="JA9">
        <v>19.719292269758025</v>
      </c>
      <c r="JB9">
        <v>20.837197681154464</v>
      </c>
      <c r="JC9">
        <v>21.133424112621626</v>
      </c>
      <c r="JD9">
        <v>20.478688773840432</v>
      </c>
      <c r="JE9">
        <v>20.027089777859604</v>
      </c>
      <c r="JF9">
        <v>19.985088661080542</v>
      </c>
      <c r="JG9">
        <v>19.985088661080542</v>
      </c>
      <c r="JH9">
        <v>20.097550585664155</v>
      </c>
      <c r="JI9">
        <v>20.360234224388144</v>
      </c>
      <c r="JJ9">
        <v>20.123189455653517</v>
      </c>
      <c r="JK9">
        <v>20.163448315399307</v>
      </c>
      <c r="JL9">
        <v>20.097550585664155</v>
      </c>
      <c r="JM9">
        <v>19.18195119767131</v>
      </c>
      <c r="JN9">
        <v>19.18195119767131</v>
      </c>
      <c r="JO9">
        <v>19.18195119767131</v>
      </c>
      <c r="JP9">
        <v>20.837197681154464</v>
      </c>
      <c r="JQ9">
        <v>20.097550585664155</v>
      </c>
      <c r="JR9">
        <v>20.163448315399307</v>
      </c>
      <c r="JS9">
        <v>19.18195119767131</v>
      </c>
      <c r="JT9">
        <v>19.985088661080542</v>
      </c>
      <c r="JU9">
        <v>20.837197681154464</v>
      </c>
      <c r="JV9">
        <v>20.837197681154464</v>
      </c>
      <c r="JW9">
        <v>19.985088661080542</v>
      </c>
      <c r="JX9">
        <v>20.163448315399307</v>
      </c>
      <c r="JY9">
        <v>19.719292269758025</v>
      </c>
      <c r="JZ9">
        <v>20.123189455653517</v>
      </c>
      <c r="KA9">
        <v>20.360234224388144</v>
      </c>
      <c r="KB9">
        <v>20.097550585664155</v>
      </c>
      <c r="KC9">
        <v>20.478688773840432</v>
      </c>
      <c r="KD9">
        <v>20.837197681154464</v>
      </c>
      <c r="KE9">
        <v>19.985088661080542</v>
      </c>
      <c r="KF9">
        <v>20.837197681154464</v>
      </c>
      <c r="KG9">
        <v>20.163448315399307</v>
      </c>
      <c r="KH9">
        <v>20.027089777859604</v>
      </c>
      <c r="KI9">
        <v>19.719292269758025</v>
      </c>
      <c r="KJ9">
        <v>20.163448315399307</v>
      </c>
      <c r="KK9">
        <v>21.133424112621626</v>
      </c>
      <c r="KL9">
        <v>21.133424112621626</v>
      </c>
      <c r="KM9">
        <v>20.837197681154464</v>
      </c>
      <c r="KN9">
        <v>20.027089777859604</v>
      </c>
      <c r="KO9">
        <v>20.123189455653517</v>
      </c>
      <c r="KP9">
        <v>19.985088661080542</v>
      </c>
      <c r="KQ9">
        <v>19.18195119767131</v>
      </c>
      <c r="KR9">
        <v>20.123189455653517</v>
      </c>
      <c r="KS9">
        <v>20.027089777859604</v>
      </c>
      <c r="KT9">
        <v>20.097550585664155</v>
      </c>
      <c r="KU9">
        <v>20.478688773840432</v>
      </c>
      <c r="KV9">
        <v>19.929145492307978</v>
      </c>
      <c r="KW9">
        <v>20.837197681154464</v>
      </c>
      <c r="KX9">
        <v>20.478688773840432</v>
      </c>
      <c r="KY9">
        <v>20.184546440673881</v>
      </c>
      <c r="KZ9">
        <v>19.18195119767131</v>
      </c>
      <c r="LA9">
        <v>20.478688773840432</v>
      </c>
      <c r="LB9">
        <v>20.360234224388144</v>
      </c>
      <c r="LC9">
        <v>20.184546440673881</v>
      </c>
      <c r="LD9">
        <v>20.027089777859604</v>
      </c>
      <c r="LE9">
        <v>19.929145492307978</v>
      </c>
      <c r="LF9">
        <v>20.123189455653517</v>
      </c>
      <c r="LG9">
        <v>19.985088661080542</v>
      </c>
      <c r="LH9">
        <v>21.133424112621626</v>
      </c>
      <c r="LI9">
        <v>20.123189455653517</v>
      </c>
      <c r="LJ9">
        <v>19.18195119767131</v>
      </c>
      <c r="LK9">
        <v>20.097550585664155</v>
      </c>
      <c r="LL9">
        <v>20.184546440673881</v>
      </c>
      <c r="LM9">
        <v>20.097550585664155</v>
      </c>
      <c r="LN9">
        <v>20.163448315399307</v>
      </c>
      <c r="LO9">
        <v>20.123189455653517</v>
      </c>
      <c r="LP9">
        <v>20.360234224388144</v>
      </c>
      <c r="LQ9">
        <v>20.163448315399307</v>
      </c>
      <c r="LR9">
        <v>20.184546440673881</v>
      </c>
      <c r="LS9">
        <v>20.184546440673881</v>
      </c>
      <c r="LT9">
        <v>20.184546440673881</v>
      </c>
      <c r="LU9">
        <v>21.133424112621626</v>
      </c>
      <c r="LV9">
        <v>20.163448315399307</v>
      </c>
      <c r="LW9">
        <v>19.719292269758025</v>
      </c>
      <c r="LX9">
        <v>20.360234224388144</v>
      </c>
      <c r="LY9">
        <v>20.027089777859604</v>
      </c>
      <c r="LZ9">
        <v>20.163448315399307</v>
      </c>
      <c r="MA9">
        <v>20.837197681154464</v>
      </c>
      <c r="MB9">
        <v>20.478688773840432</v>
      </c>
      <c r="MC9">
        <v>20.184546440673881</v>
      </c>
      <c r="MD9">
        <v>20.478688773840432</v>
      </c>
      <c r="ME9">
        <v>19.929145492307978</v>
      </c>
      <c r="MF9">
        <v>20.163448315399307</v>
      </c>
      <c r="MG9">
        <v>19.929145492307978</v>
      </c>
      <c r="MH9">
        <v>19.985088661080542</v>
      </c>
      <c r="MI9">
        <v>19.719292269758025</v>
      </c>
      <c r="MJ9">
        <v>20.184546440673881</v>
      </c>
      <c r="MK9">
        <v>19.719292269758025</v>
      </c>
      <c r="ML9">
        <v>19.18195119767131</v>
      </c>
      <c r="MM9">
        <v>20.478688773840432</v>
      </c>
      <c r="MN9">
        <v>20.837197681154464</v>
      </c>
      <c r="MO9">
        <v>20.027089777859604</v>
      </c>
      <c r="MP9">
        <v>19.719292269758025</v>
      </c>
      <c r="MQ9">
        <v>20.837197681154464</v>
      </c>
      <c r="MR9">
        <v>20.097550585664155</v>
      </c>
      <c r="MS9">
        <v>20.123189455653517</v>
      </c>
      <c r="MT9">
        <v>20.837197681154464</v>
      </c>
      <c r="MU9">
        <v>19.929145492307978</v>
      </c>
      <c r="MV9">
        <v>20.027089777859604</v>
      </c>
      <c r="MW9">
        <v>20.123189455653517</v>
      </c>
      <c r="MX9">
        <v>19.985088661080542</v>
      </c>
      <c r="MY9">
        <v>20.163448315399307</v>
      </c>
      <c r="MZ9">
        <v>19.985088661080542</v>
      </c>
      <c r="NA9">
        <v>20.123189455653517</v>
      </c>
      <c r="NB9">
        <v>20.163448315399307</v>
      </c>
      <c r="NC9">
        <v>20.027089777859604</v>
      </c>
      <c r="ND9">
        <v>19.985088661080542</v>
      </c>
      <c r="NE9">
        <v>19.18195119767131</v>
      </c>
      <c r="NF9">
        <v>19.985088661080542</v>
      </c>
      <c r="NG9">
        <v>21.133424112621626</v>
      </c>
      <c r="NH9">
        <v>20.097550585664155</v>
      </c>
      <c r="NI9">
        <v>19.719292269758025</v>
      </c>
      <c r="NJ9">
        <v>20.027089777859604</v>
      </c>
      <c r="NK9">
        <v>19.929145492307978</v>
      </c>
      <c r="NL9">
        <v>19.719292269758025</v>
      </c>
      <c r="NM9">
        <v>20.360234224388144</v>
      </c>
      <c r="NN9">
        <v>20.027089777859604</v>
      </c>
      <c r="NO9">
        <v>20.837197681154464</v>
      </c>
      <c r="NP9">
        <v>20.478688773840432</v>
      </c>
      <c r="NQ9">
        <v>20.837197681154464</v>
      </c>
      <c r="NR9">
        <v>20.184546440673881</v>
      </c>
      <c r="NS9">
        <v>19.719292269758025</v>
      </c>
      <c r="NT9">
        <v>20.478688773840432</v>
      </c>
      <c r="NU9">
        <v>20.360234224388144</v>
      </c>
      <c r="NV9">
        <v>20.184546440673881</v>
      </c>
      <c r="NW9">
        <v>20.837197681154464</v>
      </c>
      <c r="NX9">
        <v>20.360234224388144</v>
      </c>
      <c r="NY9">
        <v>20.027089777859604</v>
      </c>
      <c r="NZ9">
        <v>21.133424112621626</v>
      </c>
      <c r="OA9">
        <v>20.837197681154464</v>
      </c>
      <c r="OB9">
        <v>20.027089777859604</v>
      </c>
      <c r="OC9">
        <v>20.184546440673881</v>
      </c>
      <c r="OD9">
        <v>19.18195119767131</v>
      </c>
      <c r="OE9">
        <v>20.360234224388144</v>
      </c>
      <c r="OF9">
        <v>20.123189455653517</v>
      </c>
      <c r="OG9">
        <v>19.719292269758025</v>
      </c>
      <c r="OH9">
        <v>20.027089777859604</v>
      </c>
      <c r="OI9">
        <v>20.163448315399307</v>
      </c>
      <c r="OJ9">
        <v>20.184546440673881</v>
      </c>
      <c r="OK9">
        <v>20.360234224388144</v>
      </c>
      <c r="OL9">
        <v>20.184546440673881</v>
      </c>
      <c r="OM9">
        <v>19.985088661080542</v>
      </c>
      <c r="ON9">
        <v>21.133424112621626</v>
      </c>
      <c r="OO9">
        <v>20.360234224388144</v>
      </c>
      <c r="OP9">
        <v>19.719292269758025</v>
      </c>
      <c r="OQ9">
        <v>19.719292269758025</v>
      </c>
      <c r="OR9">
        <v>20.123189455653517</v>
      </c>
      <c r="OS9">
        <v>19.929145492307978</v>
      </c>
      <c r="OT9">
        <v>20.184546440673881</v>
      </c>
      <c r="OU9">
        <v>19.985088661080542</v>
      </c>
      <c r="OV9">
        <v>19.719292269758025</v>
      </c>
      <c r="OW9">
        <v>19.719292269758025</v>
      </c>
      <c r="OX9">
        <v>20.123189455653517</v>
      </c>
      <c r="OY9">
        <v>20.163448315399307</v>
      </c>
      <c r="OZ9">
        <v>20.027089777859604</v>
      </c>
      <c r="PA9">
        <v>20.123189455653517</v>
      </c>
      <c r="PB9">
        <v>19.985088661080542</v>
      </c>
      <c r="PC9">
        <v>19.719292269758025</v>
      </c>
      <c r="PD9">
        <v>20.123189455653517</v>
      </c>
      <c r="PE9">
        <v>20.097550585664155</v>
      </c>
      <c r="PF9">
        <v>20.360234224388144</v>
      </c>
      <c r="PG9">
        <v>20.027089777859604</v>
      </c>
      <c r="PH9">
        <v>20.360234224388144</v>
      </c>
      <c r="PI9">
        <v>20.837197681154464</v>
      </c>
      <c r="PJ9">
        <v>20.837197681154464</v>
      </c>
      <c r="PK9">
        <v>19.719292269758025</v>
      </c>
      <c r="PL9">
        <v>20.837197681154464</v>
      </c>
      <c r="PM9">
        <v>19.929145492307978</v>
      </c>
      <c r="PN9">
        <v>19.985088661080542</v>
      </c>
      <c r="PO9">
        <v>20.360234224388144</v>
      </c>
      <c r="PP9">
        <v>20.163448315399307</v>
      </c>
      <c r="PQ9">
        <v>19.18195119767131</v>
      </c>
      <c r="PR9">
        <v>20.837197681154464</v>
      </c>
      <c r="PS9">
        <v>20.184546440673881</v>
      </c>
      <c r="PT9">
        <v>19.929145492307978</v>
      </c>
      <c r="PU9">
        <v>20.184546440673881</v>
      </c>
      <c r="PV9">
        <v>20.837197681154464</v>
      </c>
      <c r="PW9">
        <v>20.184546440673881</v>
      </c>
      <c r="PX9">
        <v>20.097550585664155</v>
      </c>
      <c r="PY9">
        <v>20.027089777859604</v>
      </c>
      <c r="PZ9">
        <v>20.837197681154464</v>
      </c>
      <c r="QA9">
        <v>20.184546440673881</v>
      </c>
      <c r="QB9">
        <v>21.133424112621626</v>
      </c>
      <c r="QC9">
        <v>20.163448315399307</v>
      </c>
      <c r="QD9">
        <v>20.123189455653517</v>
      </c>
      <c r="QE9">
        <v>19.719292269758025</v>
      </c>
      <c r="QF9">
        <v>19.929145492307978</v>
      </c>
      <c r="QG9">
        <v>19.985088661080542</v>
      </c>
      <c r="QH9">
        <v>19.985088661080542</v>
      </c>
      <c r="QI9">
        <v>20.123189455653517</v>
      </c>
      <c r="QJ9">
        <v>19.719292269758025</v>
      </c>
      <c r="QK9">
        <v>20.478688773840432</v>
      </c>
      <c r="QL9">
        <v>19.18195119767131</v>
      </c>
      <c r="QM9">
        <v>20.360234224388144</v>
      </c>
      <c r="QN9">
        <v>20.123189455653517</v>
      </c>
      <c r="QO9">
        <v>19.18195119767131</v>
      </c>
      <c r="QP9">
        <v>20.478688773840432</v>
      </c>
      <c r="QQ9">
        <v>20.478688773840432</v>
      </c>
      <c r="QR9">
        <v>20.478688773840432</v>
      </c>
      <c r="QS9">
        <v>19.985088661080542</v>
      </c>
      <c r="QT9">
        <v>20.837197681154464</v>
      </c>
      <c r="QU9">
        <v>20.097550585664155</v>
      </c>
      <c r="QV9">
        <v>20.184546440673881</v>
      </c>
      <c r="QW9">
        <v>19.929145492307978</v>
      </c>
      <c r="QX9">
        <v>19.18195119767131</v>
      </c>
      <c r="QY9">
        <v>20.123189455653517</v>
      </c>
      <c r="QZ9">
        <v>19.719292269758025</v>
      </c>
      <c r="RA9">
        <v>20.027089777859604</v>
      </c>
      <c r="RB9">
        <v>19.929145492307978</v>
      </c>
      <c r="RC9">
        <v>20.163448315399307</v>
      </c>
      <c r="RD9">
        <v>20.360234224388144</v>
      </c>
      <c r="RE9">
        <v>19.929145492307978</v>
      </c>
      <c r="RF9">
        <v>19.985088661080542</v>
      </c>
      <c r="RG9">
        <v>20.184546440673881</v>
      </c>
      <c r="RH9">
        <v>20.163448315399307</v>
      </c>
      <c r="RI9">
        <v>20.163448315399307</v>
      </c>
      <c r="RJ9">
        <v>20.478688773840432</v>
      </c>
      <c r="RK9">
        <v>19.929145492307978</v>
      </c>
      <c r="RL9">
        <v>20.027089777859604</v>
      </c>
      <c r="RM9">
        <v>20.097550585664155</v>
      </c>
      <c r="RN9">
        <v>19.985088661080542</v>
      </c>
      <c r="RO9">
        <v>20.360234224388144</v>
      </c>
      <c r="RP9">
        <v>20.837197681154464</v>
      </c>
      <c r="RQ9">
        <v>20.123189455653517</v>
      </c>
      <c r="RR9">
        <v>20.837197681154464</v>
      </c>
      <c r="RS9">
        <v>20.027089777859604</v>
      </c>
      <c r="RT9">
        <v>20.163448315399307</v>
      </c>
      <c r="RU9">
        <v>20.027089777859604</v>
      </c>
      <c r="RV9">
        <v>20.184546440673881</v>
      </c>
      <c r="RW9">
        <v>20.478688773840432</v>
      </c>
      <c r="RX9">
        <v>19.985088661080542</v>
      </c>
      <c r="RY9">
        <v>20.123189455653517</v>
      </c>
      <c r="RZ9">
        <v>21.133424112621626</v>
      </c>
      <c r="SA9">
        <v>19.929145492307978</v>
      </c>
      <c r="SB9">
        <v>20.123189455653517</v>
      </c>
      <c r="SC9">
        <v>20.478688773840432</v>
      </c>
      <c r="SD9">
        <v>20.123189455653517</v>
      </c>
      <c r="SE9">
        <v>19.929145492307978</v>
      </c>
      <c r="SF9">
        <v>20.478688773840432</v>
      </c>
      <c r="SG9">
        <v>20.097550585664155</v>
      </c>
      <c r="SH9">
        <v>21.133424112621626</v>
      </c>
      <c r="SI9">
        <v>20.097550585664155</v>
      </c>
      <c r="SJ9">
        <v>20.163448315399307</v>
      </c>
      <c r="SK9">
        <v>19.719292269758025</v>
      </c>
      <c r="SL9">
        <v>20.097550585664155</v>
      </c>
      <c r="SM9">
        <v>19.18195119767131</v>
      </c>
      <c r="SN9">
        <v>19.719292269758025</v>
      </c>
      <c r="SO9">
        <v>20.123189455653517</v>
      </c>
      <c r="SP9">
        <v>20.184546440673881</v>
      </c>
      <c r="SQ9">
        <v>19.719292269758025</v>
      </c>
      <c r="SR9">
        <v>19.18195119767131</v>
      </c>
      <c r="SS9">
        <v>19.719292269758025</v>
      </c>
      <c r="ST9">
        <v>20.027089777859604</v>
      </c>
      <c r="SU9">
        <v>20.837197681154464</v>
      </c>
      <c r="SV9">
        <v>21.133424112621626</v>
      </c>
      <c r="SW9">
        <v>21.133424112621626</v>
      </c>
      <c r="SX9">
        <v>20.163448315399307</v>
      </c>
      <c r="SY9">
        <v>20.097550585664155</v>
      </c>
      <c r="SZ9">
        <v>19.985088661080542</v>
      </c>
      <c r="TA9">
        <v>20.360234224388144</v>
      </c>
      <c r="TB9">
        <v>20.360234224388144</v>
      </c>
      <c r="TC9">
        <v>19.18195119767131</v>
      </c>
      <c r="TD9">
        <v>20.123189455653517</v>
      </c>
      <c r="TE9">
        <v>19.929145492307978</v>
      </c>
      <c r="TF9">
        <v>20.184546440673881</v>
      </c>
      <c r="TG9">
        <v>19.985088661080542</v>
      </c>
      <c r="TH9">
        <v>19.18195119767131</v>
      </c>
      <c r="TI9">
        <v>19.18195119767131</v>
      </c>
      <c r="TJ9">
        <v>20.478688773840432</v>
      </c>
      <c r="TK9">
        <v>20.360234224388144</v>
      </c>
      <c r="TL9">
        <v>20.123189455653517</v>
      </c>
      <c r="TM9">
        <v>19.985088661080542</v>
      </c>
      <c r="TN9">
        <v>19.18195119767131</v>
      </c>
      <c r="TO9">
        <v>19.18195119767131</v>
      </c>
      <c r="TP9">
        <v>20.478688773840432</v>
      </c>
      <c r="TQ9">
        <v>19.985088661080542</v>
      </c>
      <c r="TR9">
        <v>19.929145492307978</v>
      </c>
      <c r="TS9">
        <v>20.027089777859604</v>
      </c>
      <c r="TT9">
        <v>20.123189455653517</v>
      </c>
      <c r="TU9">
        <v>19.929145492307978</v>
      </c>
      <c r="TV9">
        <v>20.184546440673881</v>
      </c>
      <c r="TW9">
        <v>20.837197681154464</v>
      </c>
      <c r="TX9">
        <v>19.18195119767131</v>
      </c>
      <c r="TY9">
        <v>19.18195119767131</v>
      </c>
      <c r="TZ9">
        <v>20.163448315399307</v>
      </c>
      <c r="UA9">
        <v>19.18195119767131</v>
      </c>
      <c r="UB9">
        <v>20.163448315399307</v>
      </c>
      <c r="UC9">
        <v>20.184546440673881</v>
      </c>
      <c r="UD9">
        <v>20.027089777859604</v>
      </c>
      <c r="UE9">
        <v>19.929145492307978</v>
      </c>
      <c r="UF9">
        <v>20.360234224388144</v>
      </c>
      <c r="UG9">
        <v>20.097550585664155</v>
      </c>
      <c r="UH9">
        <v>19.719292269758025</v>
      </c>
      <c r="UI9">
        <v>19.18195119767131</v>
      </c>
      <c r="UJ9">
        <v>19.719292269758025</v>
      </c>
      <c r="UK9">
        <v>20.097550585664155</v>
      </c>
      <c r="UL9">
        <v>20.184546440673881</v>
      </c>
      <c r="UM9">
        <v>20.360234224388144</v>
      </c>
      <c r="UN9">
        <v>20.123189455653517</v>
      </c>
      <c r="UO9">
        <v>21.133424112621626</v>
      </c>
      <c r="UP9">
        <v>20.163448315399307</v>
      </c>
      <c r="UQ9">
        <v>20.360234224388144</v>
      </c>
      <c r="UR9">
        <v>19.929145492307978</v>
      </c>
      <c r="US9">
        <v>20.360234224388144</v>
      </c>
      <c r="UT9">
        <v>19.18195119767131</v>
      </c>
      <c r="UU9">
        <v>19.929145492307978</v>
      </c>
      <c r="UV9">
        <v>20.163448315399307</v>
      </c>
      <c r="UW9">
        <v>20.837197681154464</v>
      </c>
      <c r="UX9">
        <v>20.123189455653517</v>
      </c>
      <c r="UY9">
        <v>20.027089777859604</v>
      </c>
      <c r="UZ9">
        <v>20.097550585664155</v>
      </c>
      <c r="VA9">
        <v>19.985088661080542</v>
      </c>
      <c r="VB9">
        <v>20.478688773840432</v>
      </c>
      <c r="VC9">
        <v>20.837197681154464</v>
      </c>
      <c r="VD9">
        <v>20.027089777859604</v>
      </c>
      <c r="VE9">
        <v>20.184546440673881</v>
      </c>
      <c r="VF9">
        <v>21.133424112621626</v>
      </c>
      <c r="VG9">
        <v>20.478688773840432</v>
      </c>
      <c r="VH9">
        <v>19.18195119767131</v>
      </c>
      <c r="VI9">
        <v>20.027089777859604</v>
      </c>
      <c r="VJ9">
        <v>20.360234224388144</v>
      </c>
      <c r="VK9">
        <v>20.837197681154464</v>
      </c>
      <c r="VL9">
        <v>20.097550585664155</v>
      </c>
      <c r="VM9">
        <v>19.985088661080542</v>
      </c>
      <c r="VN9">
        <v>19.18195119767131</v>
      </c>
      <c r="VO9">
        <v>20.837197681154464</v>
      </c>
      <c r="VP9">
        <v>20.837197681154464</v>
      </c>
      <c r="VQ9">
        <v>19.719292269758025</v>
      </c>
      <c r="VR9">
        <v>20.027089777859604</v>
      </c>
      <c r="VS9">
        <v>20.837197681154464</v>
      </c>
      <c r="VT9">
        <v>20.478688773840432</v>
      </c>
      <c r="VU9">
        <v>20.478688773840432</v>
      </c>
      <c r="VV9">
        <v>20.360234224388144</v>
      </c>
      <c r="VW9">
        <v>19.985088661080542</v>
      </c>
      <c r="VX9">
        <v>20.123189455653517</v>
      </c>
      <c r="VY9">
        <v>20.027089777859604</v>
      </c>
      <c r="VZ9">
        <v>19.985088661080542</v>
      </c>
      <c r="WA9">
        <v>20.097550585664155</v>
      </c>
      <c r="WB9">
        <v>20.027089777859604</v>
      </c>
      <c r="WC9">
        <v>20.123189455653517</v>
      </c>
      <c r="WD9">
        <v>20.123189455653517</v>
      </c>
      <c r="WE9">
        <v>20.184546440673881</v>
      </c>
      <c r="WF9">
        <v>20.184546440673881</v>
      </c>
      <c r="WG9">
        <v>20.837197681154464</v>
      </c>
      <c r="WH9">
        <v>20.478688773840432</v>
      </c>
      <c r="WI9">
        <v>20.163448315399307</v>
      </c>
      <c r="WJ9">
        <v>19.929145492307978</v>
      </c>
      <c r="WK9">
        <v>19.985088661080542</v>
      </c>
      <c r="WL9">
        <v>19.18195119767131</v>
      </c>
      <c r="WM9">
        <v>20.360234224388144</v>
      </c>
      <c r="WN9">
        <v>19.985088661080542</v>
      </c>
      <c r="WO9">
        <v>20.837197681154464</v>
      </c>
      <c r="WP9">
        <v>20.163448315399307</v>
      </c>
      <c r="WQ9">
        <v>20.097550585664155</v>
      </c>
      <c r="WR9">
        <v>19.18195119767131</v>
      </c>
      <c r="WS9">
        <v>19.719292269758025</v>
      </c>
      <c r="WT9">
        <v>19.929145492307978</v>
      </c>
      <c r="WU9">
        <v>19.929145492307978</v>
      </c>
      <c r="WV9">
        <v>19.985088661080542</v>
      </c>
      <c r="WW9">
        <v>20.360234224388144</v>
      </c>
      <c r="WX9">
        <v>19.719292269758025</v>
      </c>
      <c r="WY9">
        <v>20.163448315399307</v>
      </c>
      <c r="WZ9">
        <v>20.478688773840432</v>
      </c>
      <c r="XA9">
        <v>20.478688773840432</v>
      </c>
      <c r="XB9">
        <v>20.478688773840432</v>
      </c>
      <c r="XC9">
        <v>19.719292269758025</v>
      </c>
      <c r="XD9">
        <v>19.719292269758025</v>
      </c>
      <c r="XE9">
        <v>21.133424112621626</v>
      </c>
      <c r="XF9">
        <v>19.929145492307978</v>
      </c>
      <c r="XG9">
        <v>20.837197681154464</v>
      </c>
      <c r="XH9">
        <v>19.929145492307978</v>
      </c>
      <c r="XI9">
        <v>19.929145492307978</v>
      </c>
      <c r="XJ9">
        <v>20.027089777859604</v>
      </c>
      <c r="XK9">
        <v>20.360234224388144</v>
      </c>
      <c r="XL9">
        <v>20.123189455653517</v>
      </c>
      <c r="XM9">
        <v>19.719292269758025</v>
      </c>
      <c r="XN9">
        <v>20.837197681154464</v>
      </c>
      <c r="XO9">
        <v>19.929145492307978</v>
      </c>
      <c r="XP9">
        <v>20.184546440673881</v>
      </c>
      <c r="XQ9">
        <v>19.929145492307978</v>
      </c>
      <c r="XR9">
        <v>20.478688773840432</v>
      </c>
      <c r="XS9">
        <v>20.163448315399307</v>
      </c>
      <c r="XT9">
        <v>20.027089777859604</v>
      </c>
      <c r="XU9">
        <v>19.929145492307978</v>
      </c>
      <c r="XV9">
        <v>19.929145492307978</v>
      </c>
      <c r="XW9">
        <v>20.123189455653517</v>
      </c>
      <c r="XX9">
        <v>19.929145492307978</v>
      </c>
      <c r="XY9">
        <v>21.133424112621626</v>
      </c>
      <c r="XZ9">
        <v>20.123189455653517</v>
      </c>
      <c r="YA9">
        <v>19.719292269758025</v>
      </c>
      <c r="YB9">
        <v>20.097550585664155</v>
      </c>
      <c r="YC9">
        <v>20.027089777859604</v>
      </c>
      <c r="YD9">
        <v>20.097550585664155</v>
      </c>
      <c r="YE9">
        <v>20.097550585664155</v>
      </c>
      <c r="YF9">
        <v>19.18195119767131</v>
      </c>
      <c r="YG9">
        <v>19.985088661080542</v>
      </c>
      <c r="YH9">
        <v>19.985088661080542</v>
      </c>
      <c r="YI9">
        <v>19.985088661080542</v>
      </c>
      <c r="YJ9">
        <v>20.123189455653517</v>
      </c>
      <c r="YK9">
        <v>20.027089777859604</v>
      </c>
      <c r="YL9">
        <v>21.133424112621626</v>
      </c>
      <c r="YM9">
        <v>20.123189455653517</v>
      </c>
      <c r="YN9">
        <v>20.123189455653517</v>
      </c>
      <c r="YO9">
        <v>19.985088661080542</v>
      </c>
      <c r="YP9">
        <v>19.985088661080542</v>
      </c>
      <c r="YQ9">
        <v>20.478688773840432</v>
      </c>
      <c r="YR9">
        <v>19.929145492307978</v>
      </c>
      <c r="YS9">
        <v>20.184546440673881</v>
      </c>
      <c r="YT9">
        <v>19.929145492307978</v>
      </c>
      <c r="YU9">
        <v>20.123189455653517</v>
      </c>
      <c r="YV9">
        <v>20.027089777859604</v>
      </c>
      <c r="YW9">
        <v>19.18195119767131</v>
      </c>
      <c r="YX9">
        <v>21.133424112621626</v>
      </c>
      <c r="YY9">
        <v>20.123189455653517</v>
      </c>
      <c r="YZ9">
        <v>20.184546440673881</v>
      </c>
      <c r="ZA9">
        <v>20.027089777859604</v>
      </c>
      <c r="ZB9">
        <v>19.929145492307978</v>
      </c>
      <c r="ZC9">
        <v>19.985088661080542</v>
      </c>
      <c r="ZD9">
        <v>19.18195119767131</v>
      </c>
      <c r="ZE9">
        <v>20.097550585664155</v>
      </c>
      <c r="ZF9">
        <v>20.123189455653517</v>
      </c>
      <c r="ZG9">
        <v>19.719292269758025</v>
      </c>
      <c r="ZH9">
        <v>19.18195119767131</v>
      </c>
      <c r="ZI9">
        <v>20.163448315399307</v>
      </c>
      <c r="ZJ9">
        <v>20.360234224388144</v>
      </c>
      <c r="ZK9">
        <v>20.097550585664155</v>
      </c>
      <c r="ZL9">
        <v>19.929145492307978</v>
      </c>
      <c r="ZM9">
        <v>20.123189455653517</v>
      </c>
      <c r="ZN9">
        <v>20.184546440673881</v>
      </c>
      <c r="ZO9">
        <v>20.184546440673881</v>
      </c>
      <c r="ZP9">
        <v>20.184546440673881</v>
      </c>
      <c r="ZQ9">
        <v>20.837197681154464</v>
      </c>
      <c r="ZR9">
        <v>19.929145492307978</v>
      </c>
      <c r="ZS9">
        <v>20.163448315399307</v>
      </c>
      <c r="ZT9">
        <v>20.184546440673881</v>
      </c>
      <c r="ZU9">
        <v>20.184546440673881</v>
      </c>
      <c r="ZV9">
        <v>20.097550585664155</v>
      </c>
      <c r="ZW9">
        <v>20.097550585664155</v>
      </c>
      <c r="ZX9">
        <v>20.163448315399307</v>
      </c>
      <c r="ZY9">
        <v>20.123189455653517</v>
      </c>
      <c r="ZZ9">
        <v>20.478688773840432</v>
      </c>
      <c r="AAA9">
        <v>21.133424112621626</v>
      </c>
      <c r="AAB9">
        <v>19.929145492307978</v>
      </c>
      <c r="AAC9">
        <v>21.133424112621626</v>
      </c>
      <c r="AAD9">
        <v>19.18195119767131</v>
      </c>
      <c r="AAE9">
        <v>20.163448315399307</v>
      </c>
      <c r="AAF9">
        <v>20.360234224388144</v>
      </c>
      <c r="AAG9">
        <v>20.478688773840432</v>
      </c>
      <c r="AAH9">
        <v>20.123189455653517</v>
      </c>
      <c r="AAI9">
        <v>20.837197681154464</v>
      </c>
      <c r="AAJ9">
        <v>20.123189455653517</v>
      </c>
      <c r="AAK9">
        <v>20.184546440673881</v>
      </c>
      <c r="AAL9">
        <v>20.360234224388144</v>
      </c>
      <c r="AAM9">
        <v>20.163448315399307</v>
      </c>
      <c r="AAN9">
        <v>19.18195119767131</v>
      </c>
      <c r="AAO9">
        <v>21.133424112621626</v>
      </c>
      <c r="AAP9">
        <v>19.929145492307978</v>
      </c>
      <c r="AAQ9">
        <v>20.837197681154464</v>
      </c>
      <c r="AAR9">
        <v>20.097550585664155</v>
      </c>
      <c r="AAS9">
        <v>19.719292269758025</v>
      </c>
      <c r="AAT9">
        <v>20.163448315399307</v>
      </c>
      <c r="AAU9">
        <v>20.837197681154464</v>
      </c>
      <c r="AAV9">
        <v>20.097550585664155</v>
      </c>
      <c r="AAW9">
        <v>19.719292269758025</v>
      </c>
      <c r="AAX9">
        <v>19.985088661080542</v>
      </c>
      <c r="AAY9">
        <v>20.184546440673881</v>
      </c>
      <c r="AAZ9">
        <v>20.360234224388144</v>
      </c>
      <c r="ABA9">
        <v>20.184546440673881</v>
      </c>
      <c r="ABB9">
        <v>20.184546440673881</v>
      </c>
      <c r="ABC9">
        <v>19.985088661080542</v>
      </c>
      <c r="ABD9">
        <v>20.027089777859604</v>
      </c>
      <c r="ABE9">
        <v>20.360234224388144</v>
      </c>
      <c r="ABF9">
        <v>20.478688773840432</v>
      </c>
      <c r="ABG9">
        <v>20.097550585664155</v>
      </c>
      <c r="ABH9">
        <v>20.097550585664155</v>
      </c>
      <c r="ABI9">
        <v>20.027089777859604</v>
      </c>
      <c r="ABJ9">
        <v>20.123189455653517</v>
      </c>
      <c r="ABK9">
        <v>19.719292269758025</v>
      </c>
      <c r="ABL9">
        <v>20.163448315399307</v>
      </c>
      <c r="ABM9">
        <v>20.027089777859604</v>
      </c>
      <c r="ABN9">
        <v>20.360234224388144</v>
      </c>
      <c r="ABO9">
        <v>20.123189455653517</v>
      </c>
      <c r="ABP9">
        <v>20.184546440673881</v>
      </c>
      <c r="ABQ9">
        <v>20.478688773840432</v>
      </c>
      <c r="ABR9">
        <v>21.133424112621626</v>
      </c>
      <c r="ABS9">
        <v>20.837197681154464</v>
      </c>
      <c r="ABT9">
        <v>20.123189455653517</v>
      </c>
      <c r="ABU9">
        <v>19.719292269758025</v>
      </c>
      <c r="ABV9">
        <v>20.163448315399307</v>
      </c>
      <c r="ABW9">
        <v>20.184546440673881</v>
      </c>
      <c r="ABX9">
        <v>20.837197681154464</v>
      </c>
      <c r="ABY9">
        <v>19.719292269758025</v>
      </c>
      <c r="ABZ9">
        <v>21.133424112621626</v>
      </c>
      <c r="ACA9">
        <v>20.837197681154464</v>
      </c>
      <c r="ACB9">
        <v>20.837197681154464</v>
      </c>
      <c r="ACC9">
        <v>20.027089777859604</v>
      </c>
      <c r="ACD9">
        <v>20.027089777859604</v>
      </c>
      <c r="ACE9">
        <v>21.133424112621626</v>
      </c>
      <c r="ACF9">
        <v>20.184546440673881</v>
      </c>
      <c r="ACG9">
        <v>20.360234224388144</v>
      </c>
      <c r="ACH9">
        <v>19.929145492307978</v>
      </c>
      <c r="ACI9">
        <v>19.929145492307978</v>
      </c>
      <c r="ACJ9">
        <v>21.133424112621626</v>
      </c>
      <c r="ACK9">
        <v>20.837197681154464</v>
      </c>
      <c r="ACL9">
        <v>20.360234224388144</v>
      </c>
      <c r="ACM9">
        <v>20.027089777859604</v>
      </c>
      <c r="ACN9">
        <v>19.985088661080542</v>
      </c>
      <c r="ACO9">
        <v>21.133424112621626</v>
      </c>
      <c r="ACP9">
        <v>20.478688773840432</v>
      </c>
      <c r="ACQ9">
        <v>19.719292269758025</v>
      </c>
      <c r="ACR9">
        <v>20.097550585664155</v>
      </c>
      <c r="ACS9">
        <v>20.184546440673881</v>
      </c>
      <c r="ACT9">
        <v>20.360234224388144</v>
      </c>
      <c r="ACU9">
        <v>20.163448315399307</v>
      </c>
      <c r="ACV9">
        <v>19.719292269758025</v>
      </c>
      <c r="ACW9">
        <v>20.123189455653517</v>
      </c>
      <c r="ACX9">
        <v>20.163448315399307</v>
      </c>
      <c r="ACY9">
        <v>19.929145492307978</v>
      </c>
      <c r="ACZ9">
        <v>20.184546440673881</v>
      </c>
      <c r="ADA9">
        <v>20.097550585664155</v>
      </c>
      <c r="ADB9">
        <v>20.184546440673881</v>
      </c>
      <c r="ADC9">
        <v>19.18195119767131</v>
      </c>
      <c r="ADD9">
        <v>20.097550585664155</v>
      </c>
      <c r="ADE9">
        <v>19.719292269758025</v>
      </c>
      <c r="ADF9">
        <v>20.478688773840432</v>
      </c>
      <c r="ADG9">
        <v>19.929145492307978</v>
      </c>
      <c r="ADH9">
        <v>20.360234224388144</v>
      </c>
      <c r="ADI9">
        <v>20.097550585664155</v>
      </c>
      <c r="ADJ9">
        <v>19.18195119767131</v>
      </c>
      <c r="ADK9">
        <v>20.837197681154464</v>
      </c>
      <c r="ADL9">
        <v>20.123189455653517</v>
      </c>
      <c r="ADM9">
        <v>20.027089777859604</v>
      </c>
      <c r="ADN9">
        <v>19.985088661080542</v>
      </c>
      <c r="ADO9">
        <v>20.360234224388144</v>
      </c>
      <c r="ADP9">
        <v>20.360234224388144</v>
      </c>
      <c r="ADQ9">
        <v>19.18195119767131</v>
      </c>
      <c r="ADR9">
        <v>20.184546440673881</v>
      </c>
      <c r="ADS9">
        <v>20.123189455653517</v>
      </c>
      <c r="ADT9">
        <v>20.478688773840432</v>
      </c>
      <c r="ADU9">
        <v>20.478688773840432</v>
      </c>
      <c r="ADV9">
        <v>19.18195119767131</v>
      </c>
      <c r="ADW9">
        <v>20.184546440673881</v>
      </c>
      <c r="ADX9">
        <v>21.133424112621626</v>
      </c>
      <c r="ADY9">
        <v>20.027089777859604</v>
      </c>
      <c r="ADZ9">
        <v>20.360234224388144</v>
      </c>
      <c r="AEA9">
        <v>19.18195119767131</v>
      </c>
      <c r="AEB9">
        <v>20.478688773840432</v>
      </c>
      <c r="AEC9">
        <v>19.929145492307978</v>
      </c>
      <c r="AED9">
        <v>20.837197681154464</v>
      </c>
      <c r="AEE9">
        <v>20.163448315399307</v>
      </c>
      <c r="AEF9">
        <v>20.360234224388144</v>
      </c>
      <c r="AEG9">
        <v>20.163448315399307</v>
      </c>
      <c r="AEH9">
        <v>20.184546440673881</v>
      </c>
      <c r="AEI9">
        <v>20.163448315399307</v>
      </c>
      <c r="AEJ9">
        <v>19.985088661080542</v>
      </c>
      <c r="AEK9">
        <v>20.027089777859604</v>
      </c>
      <c r="AEL9">
        <v>20.123189455653517</v>
      </c>
      <c r="AEM9">
        <v>20.837197681154464</v>
      </c>
      <c r="AEN9">
        <v>21.133424112621626</v>
      </c>
      <c r="AEO9">
        <v>20.478688773840432</v>
      </c>
      <c r="AEP9">
        <v>20.163448315399307</v>
      </c>
      <c r="AEQ9">
        <v>20.027089777859604</v>
      </c>
      <c r="AER9">
        <v>20.027089777859604</v>
      </c>
      <c r="AES9">
        <v>20.184546440673881</v>
      </c>
      <c r="AET9">
        <v>20.027089777859604</v>
      </c>
      <c r="AEU9">
        <v>20.184546440673881</v>
      </c>
      <c r="AEV9">
        <v>20.163448315399307</v>
      </c>
      <c r="AEW9">
        <v>19.985088661080542</v>
      </c>
      <c r="AEX9">
        <v>21.133424112621626</v>
      </c>
      <c r="AEY9">
        <v>19.929145492307978</v>
      </c>
      <c r="AEZ9">
        <v>20.184546440673881</v>
      </c>
      <c r="AFA9">
        <v>19.929145492307978</v>
      </c>
      <c r="AFB9">
        <v>20.478688773840432</v>
      </c>
      <c r="AFC9">
        <v>21.133424112621626</v>
      </c>
      <c r="AFD9">
        <v>20.360234224388144</v>
      </c>
      <c r="AFE9">
        <v>19.985088661080542</v>
      </c>
      <c r="AFF9">
        <v>20.837197681154464</v>
      </c>
      <c r="AFG9">
        <v>21.133424112621626</v>
      </c>
      <c r="AFH9">
        <v>20.478688773840432</v>
      </c>
      <c r="AFI9">
        <v>20.837197681154464</v>
      </c>
      <c r="AFJ9">
        <v>21.133424112621626</v>
      </c>
      <c r="AFK9">
        <v>19.719292269758025</v>
      </c>
      <c r="AFL9">
        <v>20.360234224388144</v>
      </c>
      <c r="AFM9">
        <v>20.184546440673881</v>
      </c>
      <c r="AFN9">
        <v>20.027089777859604</v>
      </c>
      <c r="AFO9">
        <v>20.097550585664155</v>
      </c>
      <c r="AFP9">
        <v>20.163448315399307</v>
      </c>
      <c r="AFQ9">
        <v>20.837197681154464</v>
      </c>
      <c r="AFR9">
        <v>20.837197681154464</v>
      </c>
      <c r="AFS9">
        <v>21.133424112621626</v>
      </c>
      <c r="AFT9">
        <v>20.163448315399307</v>
      </c>
      <c r="AFU9">
        <v>19.18195119767131</v>
      </c>
      <c r="AFV9">
        <v>20.478688773840432</v>
      </c>
      <c r="AFW9">
        <v>20.027089777859604</v>
      </c>
      <c r="AFX9">
        <v>21.133424112621626</v>
      </c>
      <c r="AFY9">
        <v>21.133424112621626</v>
      </c>
      <c r="AFZ9">
        <v>19.18195119767131</v>
      </c>
      <c r="AGA9">
        <v>20.837197681154464</v>
      </c>
      <c r="AGB9">
        <v>19.985088661080542</v>
      </c>
      <c r="AGC9">
        <v>20.027089777859604</v>
      </c>
      <c r="AGD9">
        <v>20.027089777859604</v>
      </c>
      <c r="AGE9">
        <v>19.929145492307978</v>
      </c>
      <c r="AGF9">
        <v>20.837197681154464</v>
      </c>
      <c r="AGG9">
        <v>19.719292269758025</v>
      </c>
      <c r="AGH9">
        <v>19.18195119767131</v>
      </c>
      <c r="AGI9">
        <v>19.719292269758025</v>
      </c>
      <c r="AGJ9">
        <v>19.18195119767131</v>
      </c>
      <c r="AGK9">
        <v>20.097550585664155</v>
      </c>
      <c r="AGL9">
        <v>20.184546440673881</v>
      </c>
      <c r="AGM9">
        <v>21.133424112621626</v>
      </c>
      <c r="AGN9">
        <v>19.18195119767131</v>
      </c>
      <c r="AGO9">
        <v>19.719292269758025</v>
      </c>
      <c r="AGP9">
        <v>19.18195119767131</v>
      </c>
      <c r="AGQ9">
        <v>19.719292269758025</v>
      </c>
      <c r="AGR9">
        <v>20.837197681154464</v>
      </c>
      <c r="AGS9">
        <v>20.360234224388144</v>
      </c>
      <c r="AGT9">
        <v>19.985088661080542</v>
      </c>
      <c r="AGU9">
        <v>19.719292269758025</v>
      </c>
      <c r="AGV9">
        <v>20.184546440673881</v>
      </c>
      <c r="AGW9">
        <v>20.123189455653517</v>
      </c>
      <c r="AGX9">
        <v>20.097550585664155</v>
      </c>
      <c r="AGY9">
        <v>20.097550585664155</v>
      </c>
      <c r="AGZ9">
        <v>20.184546440673881</v>
      </c>
      <c r="AHA9">
        <v>20.360234224388144</v>
      </c>
      <c r="AHB9">
        <v>20.123189455653517</v>
      </c>
      <c r="AHC9">
        <v>20.184546440673881</v>
      </c>
      <c r="AHD9">
        <v>20.837197681154464</v>
      </c>
      <c r="AHE9">
        <v>20.123189455653517</v>
      </c>
      <c r="AHF9">
        <v>20.123189455653517</v>
      </c>
      <c r="AHG9">
        <v>20.027089777859604</v>
      </c>
      <c r="AHH9">
        <v>20.123189455653517</v>
      </c>
      <c r="AHI9">
        <v>19.18195119767131</v>
      </c>
      <c r="AHJ9">
        <v>19.719292269758025</v>
      </c>
      <c r="AHK9">
        <v>20.163448315399307</v>
      </c>
      <c r="AHL9">
        <v>20.360234224388144</v>
      </c>
      <c r="AHM9">
        <v>20.478688773840432</v>
      </c>
      <c r="AHN9">
        <v>19.18195119767131</v>
      </c>
      <c r="AHO9">
        <v>20.360234224388144</v>
      </c>
      <c r="AHP9">
        <v>20.123189455653517</v>
      </c>
      <c r="AHQ9">
        <v>19.985088661080542</v>
      </c>
      <c r="AHR9">
        <v>20.123189455653517</v>
      </c>
      <c r="AHS9">
        <v>20.027089777859604</v>
      </c>
      <c r="AHT9">
        <v>20.163448315399307</v>
      </c>
      <c r="AHU9">
        <v>20.360234224388144</v>
      </c>
      <c r="AHV9">
        <v>20.163448315399307</v>
      </c>
      <c r="AHW9">
        <v>20.478688773840432</v>
      </c>
      <c r="AHX9">
        <v>20.027089777859604</v>
      </c>
      <c r="AHY9">
        <v>20.837197681154464</v>
      </c>
      <c r="AHZ9">
        <v>20.027089777859604</v>
      </c>
      <c r="AIA9">
        <v>20.123189455653517</v>
      </c>
      <c r="AIB9">
        <v>20.360234224388144</v>
      </c>
      <c r="AIC9">
        <v>20.123189455653517</v>
      </c>
      <c r="AID9">
        <v>20.837197681154464</v>
      </c>
      <c r="AIE9">
        <v>19.985088661080542</v>
      </c>
      <c r="AIF9">
        <v>20.837197681154464</v>
      </c>
      <c r="AIG9">
        <v>20.163448315399307</v>
      </c>
      <c r="AIH9">
        <v>19.985088661080542</v>
      </c>
      <c r="AII9">
        <v>19.985088661080542</v>
      </c>
      <c r="AIJ9">
        <v>19.985088661080542</v>
      </c>
      <c r="AIK9">
        <v>20.360234224388144</v>
      </c>
      <c r="AIL9">
        <v>20.360234224388144</v>
      </c>
      <c r="AIM9">
        <v>19.985088661080542</v>
      </c>
      <c r="AIN9">
        <v>20.027089777859604</v>
      </c>
      <c r="AIO9">
        <v>19.929145492307978</v>
      </c>
      <c r="AIP9">
        <v>19.719292269758025</v>
      </c>
      <c r="AIQ9">
        <v>20.837197681154464</v>
      </c>
      <c r="AIR9">
        <v>20.360234224388144</v>
      </c>
      <c r="AIS9">
        <v>20.478688773840432</v>
      </c>
      <c r="AIT9">
        <v>20.360234224388144</v>
      </c>
      <c r="AIU9">
        <v>20.360234224388144</v>
      </c>
      <c r="AIV9">
        <v>20.478688773840432</v>
      </c>
      <c r="AIW9">
        <v>20.163448315399307</v>
      </c>
      <c r="AIX9">
        <v>20.027089777859604</v>
      </c>
      <c r="AIY9">
        <v>20.184546440673881</v>
      </c>
      <c r="AIZ9">
        <v>20.184546440673881</v>
      </c>
      <c r="AJA9">
        <v>20.027089777859604</v>
      </c>
      <c r="AJB9">
        <v>20.027089777859604</v>
      </c>
      <c r="AJC9">
        <v>19.929145492307978</v>
      </c>
      <c r="AJD9">
        <v>19.929145492307978</v>
      </c>
      <c r="AJE9">
        <v>20.027089777859604</v>
      </c>
      <c r="AJF9">
        <v>20.360234224388144</v>
      </c>
      <c r="AJG9">
        <v>20.360234224388144</v>
      </c>
      <c r="AJH9">
        <v>21.133424112621626</v>
      </c>
      <c r="AJI9">
        <v>19.985088661080542</v>
      </c>
      <c r="AJJ9">
        <v>19.719292269758025</v>
      </c>
      <c r="AJK9">
        <v>20.360234224388144</v>
      </c>
      <c r="AJL9">
        <v>20.163448315399307</v>
      </c>
      <c r="AJM9">
        <v>19.929145492307978</v>
      </c>
      <c r="AJN9">
        <v>20.163448315399307</v>
      </c>
      <c r="AJO9">
        <v>20.097550585664155</v>
      </c>
      <c r="AJP9">
        <v>19.719292269758025</v>
      </c>
      <c r="AJQ9">
        <v>20.184546440673881</v>
      </c>
      <c r="AJR9">
        <v>20.184546440673881</v>
      </c>
      <c r="AJS9">
        <v>20.163448315399307</v>
      </c>
      <c r="AJT9">
        <v>20.184546440673881</v>
      </c>
      <c r="AJU9">
        <v>19.985088661080542</v>
      </c>
      <c r="AJV9">
        <v>19.985088661080542</v>
      </c>
      <c r="AJW9">
        <v>20.360234224388144</v>
      </c>
      <c r="AJX9">
        <v>20.478688773840432</v>
      </c>
      <c r="AJY9">
        <v>20.097550585664155</v>
      </c>
      <c r="AJZ9">
        <v>19.929145492307978</v>
      </c>
      <c r="AKA9">
        <v>20.184546440673881</v>
      </c>
      <c r="AKB9">
        <v>20.163448315399307</v>
      </c>
      <c r="AKC9">
        <v>21.133424112621626</v>
      </c>
      <c r="AKD9">
        <v>19.719292269758025</v>
      </c>
      <c r="AKE9">
        <v>19.985088661080542</v>
      </c>
      <c r="AKF9">
        <v>19.985088661080542</v>
      </c>
      <c r="AKG9">
        <v>20.360234224388144</v>
      </c>
      <c r="AKH9">
        <v>19.18195119767131</v>
      </c>
      <c r="AKI9">
        <v>19.985088661080542</v>
      </c>
      <c r="AKJ9">
        <v>20.360234224388144</v>
      </c>
      <c r="AKK9">
        <v>20.837197681154464</v>
      </c>
      <c r="AKL9">
        <v>19.929145492307978</v>
      </c>
      <c r="AKM9">
        <v>20.027089777859604</v>
      </c>
      <c r="AKN9">
        <v>19.18195119767131</v>
      </c>
      <c r="AKO9">
        <v>20.163448315399307</v>
      </c>
      <c r="AKP9">
        <v>19.18195119767131</v>
      </c>
      <c r="AKQ9">
        <v>20.360234224388144</v>
      </c>
      <c r="AKR9">
        <v>20.478688773840432</v>
      </c>
      <c r="AKS9">
        <v>20.163448315399307</v>
      </c>
      <c r="AKT9">
        <v>20.097550585664155</v>
      </c>
      <c r="AKU9">
        <v>20.123189455653517</v>
      </c>
      <c r="AKV9">
        <v>20.163448315399307</v>
      </c>
      <c r="AKW9">
        <v>20.123189455653517</v>
      </c>
      <c r="AKX9">
        <v>19.719292269758025</v>
      </c>
      <c r="AKY9">
        <v>21.133424112621626</v>
      </c>
      <c r="AKZ9">
        <v>19.929145492307978</v>
      </c>
      <c r="ALA9">
        <v>20.837197681154464</v>
      </c>
      <c r="ALB9">
        <v>20.360234224388144</v>
      </c>
      <c r="ALC9">
        <v>21.133424112621626</v>
      </c>
      <c r="ALD9">
        <v>19.985088661080542</v>
      </c>
      <c r="ALE9">
        <v>20.097550585664155</v>
      </c>
      <c r="ALF9">
        <v>20.163448315399307</v>
      </c>
      <c r="ALG9">
        <v>20.478688773840432</v>
      </c>
      <c r="ALH9">
        <v>20.478688773840432</v>
      </c>
      <c r="ALI9">
        <v>20.184546440673881</v>
      </c>
      <c r="ALJ9">
        <v>19.985088661080542</v>
      </c>
      <c r="ALK9">
        <v>20.184546440673881</v>
      </c>
      <c r="ALL9">
        <v>20.184546440673881</v>
      </c>
      <c r="ALM9">
        <v>20.360234224388144</v>
      </c>
    </row>
    <row r="10" spans="2:1001" x14ac:dyDescent="0.25">
      <c r="B10">
        <v>20.163448315399307</v>
      </c>
      <c r="C10">
        <v>20.184546440673881</v>
      </c>
      <c r="D10">
        <v>20.027089777859604</v>
      </c>
      <c r="E10">
        <v>19.985088661080542</v>
      </c>
      <c r="F10">
        <v>20.123189455653517</v>
      </c>
      <c r="G10">
        <v>20.163448315399307</v>
      </c>
      <c r="H10">
        <v>20.837197681154464</v>
      </c>
      <c r="I10">
        <v>20.027089777859604</v>
      </c>
      <c r="J10">
        <v>20.163448315399307</v>
      </c>
      <c r="K10">
        <v>20.478688773840432</v>
      </c>
      <c r="L10">
        <v>19.985088661080542</v>
      </c>
      <c r="M10">
        <v>20.027089777859604</v>
      </c>
      <c r="N10">
        <v>20.027089777859604</v>
      </c>
      <c r="O10">
        <v>19.929145492307978</v>
      </c>
      <c r="P10">
        <v>19.929145492307978</v>
      </c>
      <c r="Q10">
        <v>20.184546440673881</v>
      </c>
      <c r="R10">
        <v>21.133424112621626</v>
      </c>
      <c r="S10">
        <v>20.123189455653517</v>
      </c>
      <c r="T10">
        <v>19.719292269758025</v>
      </c>
      <c r="U10">
        <v>20.097550585664155</v>
      </c>
      <c r="V10">
        <v>20.097550585664155</v>
      </c>
      <c r="W10">
        <v>20.184546440673881</v>
      </c>
      <c r="X10">
        <v>21.133424112621626</v>
      </c>
      <c r="Y10">
        <v>19.929145492307978</v>
      </c>
      <c r="Z10">
        <v>20.837197681154464</v>
      </c>
      <c r="AA10">
        <v>20.123189455653517</v>
      </c>
      <c r="AB10">
        <v>21.133424112621626</v>
      </c>
      <c r="AC10">
        <v>20.837197681154464</v>
      </c>
      <c r="AD10">
        <v>20.027089777859604</v>
      </c>
      <c r="AE10">
        <v>20.837197681154464</v>
      </c>
      <c r="AF10">
        <v>20.360234224388144</v>
      </c>
      <c r="AG10">
        <v>20.123189455653517</v>
      </c>
      <c r="AH10">
        <v>20.478688773840432</v>
      </c>
      <c r="AI10">
        <v>20.837197681154464</v>
      </c>
      <c r="AJ10">
        <v>20.123189455653517</v>
      </c>
      <c r="AK10">
        <v>20.097550585664155</v>
      </c>
      <c r="AL10">
        <v>20.027089777859604</v>
      </c>
      <c r="AM10">
        <v>19.929145492307978</v>
      </c>
      <c r="AN10">
        <v>19.985088661080542</v>
      </c>
      <c r="AO10">
        <v>20.163448315399307</v>
      </c>
      <c r="AP10">
        <v>21.133424112621626</v>
      </c>
      <c r="AQ10">
        <v>20.360234224388144</v>
      </c>
      <c r="AR10">
        <v>20.097550585664155</v>
      </c>
      <c r="AS10">
        <v>20.837197681154464</v>
      </c>
      <c r="AT10">
        <v>19.18195119767131</v>
      </c>
      <c r="AU10">
        <v>20.478688773840432</v>
      </c>
      <c r="AV10">
        <v>20.360234224388144</v>
      </c>
      <c r="AW10">
        <v>19.929145492307978</v>
      </c>
      <c r="AX10">
        <v>19.18195119767131</v>
      </c>
      <c r="AY10">
        <v>20.837197681154464</v>
      </c>
      <c r="AZ10">
        <v>19.18195119767131</v>
      </c>
      <c r="BA10">
        <v>20.184546440673881</v>
      </c>
      <c r="BB10">
        <v>20.184546440673881</v>
      </c>
      <c r="BC10">
        <v>20.360234224388144</v>
      </c>
      <c r="BD10">
        <v>20.360234224388144</v>
      </c>
      <c r="BE10">
        <v>20.478688773840432</v>
      </c>
      <c r="BF10">
        <v>19.18195119767131</v>
      </c>
      <c r="BG10">
        <v>20.027089777859604</v>
      </c>
      <c r="BH10">
        <v>20.360234224388144</v>
      </c>
      <c r="BI10">
        <v>20.097550585664155</v>
      </c>
      <c r="BJ10">
        <v>20.027089777859604</v>
      </c>
      <c r="BK10">
        <v>20.027089777859604</v>
      </c>
      <c r="BL10">
        <v>21.133424112621626</v>
      </c>
      <c r="BM10">
        <v>20.478688773840432</v>
      </c>
      <c r="BN10">
        <v>20.163448315399307</v>
      </c>
      <c r="BO10">
        <v>20.478688773840432</v>
      </c>
      <c r="BP10">
        <v>20.837197681154464</v>
      </c>
      <c r="BQ10">
        <v>19.18195119767131</v>
      </c>
      <c r="BR10">
        <v>19.929145492307978</v>
      </c>
      <c r="BS10">
        <v>20.097550585664155</v>
      </c>
      <c r="BT10">
        <v>20.837197681154464</v>
      </c>
      <c r="BU10">
        <v>20.123189455653517</v>
      </c>
      <c r="BV10">
        <v>20.837197681154464</v>
      </c>
      <c r="BW10">
        <v>20.123189455653517</v>
      </c>
      <c r="BX10">
        <v>20.360234224388144</v>
      </c>
      <c r="BY10">
        <v>20.478688773840432</v>
      </c>
      <c r="BZ10">
        <v>19.929145492307978</v>
      </c>
      <c r="CA10">
        <v>21.133424112621626</v>
      </c>
      <c r="CB10">
        <v>19.719292269758025</v>
      </c>
      <c r="CC10">
        <v>20.360234224388144</v>
      </c>
      <c r="CD10">
        <v>20.123189455653517</v>
      </c>
      <c r="CE10">
        <v>21.133424112621626</v>
      </c>
      <c r="CF10">
        <v>20.837197681154464</v>
      </c>
      <c r="CG10">
        <v>20.478688773840432</v>
      </c>
      <c r="CH10">
        <v>20.027089777859604</v>
      </c>
      <c r="CI10">
        <v>20.360234224388144</v>
      </c>
      <c r="CJ10">
        <v>20.027089777859604</v>
      </c>
      <c r="CK10">
        <v>20.163448315399307</v>
      </c>
      <c r="CL10">
        <v>19.929145492307978</v>
      </c>
      <c r="CM10">
        <v>19.18195119767131</v>
      </c>
      <c r="CN10">
        <v>20.123189455653517</v>
      </c>
      <c r="CO10">
        <v>19.18195119767131</v>
      </c>
      <c r="CP10">
        <v>19.929145492307978</v>
      </c>
      <c r="CQ10">
        <v>19.929145492307978</v>
      </c>
      <c r="CR10">
        <v>19.985088661080542</v>
      </c>
      <c r="CS10">
        <v>20.123189455653517</v>
      </c>
      <c r="CT10">
        <v>20.184546440673881</v>
      </c>
      <c r="CU10">
        <v>20.360234224388144</v>
      </c>
      <c r="CV10">
        <v>20.360234224388144</v>
      </c>
      <c r="CW10">
        <v>20.163448315399307</v>
      </c>
      <c r="CX10">
        <v>21.133424112621626</v>
      </c>
      <c r="CY10">
        <v>20.837197681154464</v>
      </c>
      <c r="CZ10">
        <v>20.837197681154464</v>
      </c>
      <c r="DA10">
        <v>19.985088661080542</v>
      </c>
      <c r="DB10">
        <v>20.478688773840432</v>
      </c>
      <c r="DC10">
        <v>20.478688773840432</v>
      </c>
      <c r="DD10">
        <v>19.929145492307978</v>
      </c>
      <c r="DE10">
        <v>21.133424112621626</v>
      </c>
      <c r="DF10">
        <v>20.184546440673881</v>
      </c>
      <c r="DG10">
        <v>19.719292269758025</v>
      </c>
      <c r="DH10">
        <v>20.837197681154464</v>
      </c>
      <c r="DI10">
        <v>20.097550585664155</v>
      </c>
      <c r="DJ10">
        <v>21.133424112621626</v>
      </c>
      <c r="DK10">
        <v>19.929145492307978</v>
      </c>
      <c r="DL10">
        <v>19.929145492307978</v>
      </c>
      <c r="DM10">
        <v>20.184546440673881</v>
      </c>
      <c r="DN10">
        <v>20.027089777859604</v>
      </c>
      <c r="DO10">
        <v>20.163448315399307</v>
      </c>
      <c r="DP10">
        <v>20.097550585664155</v>
      </c>
      <c r="DQ10">
        <v>20.123189455653517</v>
      </c>
      <c r="DR10">
        <v>20.123189455653517</v>
      </c>
      <c r="DS10">
        <v>20.184546440673881</v>
      </c>
      <c r="DT10">
        <v>20.360234224388144</v>
      </c>
      <c r="DU10">
        <v>19.18195119767131</v>
      </c>
      <c r="DV10">
        <v>20.163448315399307</v>
      </c>
      <c r="DW10">
        <v>20.097550585664155</v>
      </c>
      <c r="DX10">
        <v>20.837197681154464</v>
      </c>
      <c r="DY10">
        <v>20.478688773840432</v>
      </c>
      <c r="DZ10">
        <v>20.027089777859604</v>
      </c>
      <c r="EA10">
        <v>20.478688773840432</v>
      </c>
      <c r="EB10">
        <v>21.133424112621626</v>
      </c>
      <c r="EC10">
        <v>19.719292269758025</v>
      </c>
      <c r="ED10">
        <v>20.478688773840432</v>
      </c>
      <c r="EE10">
        <v>19.18195119767131</v>
      </c>
      <c r="EF10">
        <v>20.123189455653517</v>
      </c>
      <c r="EG10">
        <v>20.478688773840432</v>
      </c>
      <c r="EH10">
        <v>20.123189455653517</v>
      </c>
      <c r="EI10">
        <v>19.985088661080542</v>
      </c>
      <c r="EJ10">
        <v>20.184546440673881</v>
      </c>
      <c r="EK10">
        <v>20.027089777859604</v>
      </c>
      <c r="EL10">
        <v>19.985088661080542</v>
      </c>
      <c r="EM10">
        <v>20.123189455653517</v>
      </c>
      <c r="EN10">
        <v>20.097550585664155</v>
      </c>
      <c r="EO10">
        <v>20.360234224388144</v>
      </c>
      <c r="EP10">
        <v>20.163448315399307</v>
      </c>
      <c r="EQ10">
        <v>20.163448315399307</v>
      </c>
      <c r="ER10">
        <v>19.985088661080542</v>
      </c>
      <c r="ES10">
        <v>20.478688773840432</v>
      </c>
      <c r="ET10">
        <v>20.163448315399307</v>
      </c>
      <c r="EU10">
        <v>19.929145492307978</v>
      </c>
      <c r="EV10">
        <v>20.837197681154464</v>
      </c>
      <c r="EW10">
        <v>20.097550585664155</v>
      </c>
      <c r="EX10">
        <v>20.360234224388144</v>
      </c>
      <c r="EY10">
        <v>20.837197681154464</v>
      </c>
      <c r="EZ10">
        <v>19.18195119767131</v>
      </c>
      <c r="FA10">
        <v>20.360234224388144</v>
      </c>
      <c r="FB10">
        <v>20.123189455653517</v>
      </c>
      <c r="FC10">
        <v>19.985088661080542</v>
      </c>
      <c r="FD10">
        <v>19.719292269758025</v>
      </c>
      <c r="FE10">
        <v>20.027089777859604</v>
      </c>
      <c r="FF10">
        <v>20.163448315399307</v>
      </c>
      <c r="FG10">
        <v>20.360234224388144</v>
      </c>
      <c r="FH10">
        <v>19.929145492307978</v>
      </c>
      <c r="FI10">
        <v>20.097550585664155</v>
      </c>
      <c r="FJ10">
        <v>20.478688773840432</v>
      </c>
      <c r="FK10">
        <v>20.163448315399307</v>
      </c>
      <c r="FL10">
        <v>20.184546440673881</v>
      </c>
      <c r="FM10">
        <v>20.837197681154464</v>
      </c>
      <c r="FN10">
        <v>20.360234224388144</v>
      </c>
      <c r="FO10">
        <v>20.837197681154464</v>
      </c>
      <c r="FP10">
        <v>20.478688773840432</v>
      </c>
      <c r="FQ10">
        <v>19.719292269758025</v>
      </c>
      <c r="FR10">
        <v>20.027089777859604</v>
      </c>
      <c r="FS10">
        <v>19.719292269758025</v>
      </c>
      <c r="FT10">
        <v>20.837197681154464</v>
      </c>
      <c r="FU10">
        <v>19.18195119767131</v>
      </c>
      <c r="FV10">
        <v>20.184546440673881</v>
      </c>
      <c r="FW10">
        <v>19.719292269758025</v>
      </c>
      <c r="FX10">
        <v>20.184546440673881</v>
      </c>
      <c r="FY10">
        <v>20.360234224388144</v>
      </c>
      <c r="FZ10">
        <v>19.719292269758025</v>
      </c>
      <c r="GA10">
        <v>20.478688773840432</v>
      </c>
      <c r="GB10">
        <v>20.027089777859604</v>
      </c>
      <c r="GC10">
        <v>20.837197681154464</v>
      </c>
      <c r="GD10">
        <v>19.929145492307978</v>
      </c>
      <c r="GE10">
        <v>19.929145492307978</v>
      </c>
      <c r="GF10">
        <v>20.478688773840432</v>
      </c>
      <c r="GG10">
        <v>20.097550585664155</v>
      </c>
      <c r="GH10">
        <v>20.478688773840432</v>
      </c>
      <c r="GI10">
        <v>19.719292269758025</v>
      </c>
      <c r="GJ10">
        <v>20.163448315399307</v>
      </c>
      <c r="GK10">
        <v>20.837197681154464</v>
      </c>
      <c r="GL10">
        <v>20.184546440673881</v>
      </c>
      <c r="GM10">
        <v>20.027089777859604</v>
      </c>
      <c r="GN10">
        <v>21.133424112621626</v>
      </c>
      <c r="GO10">
        <v>20.360234224388144</v>
      </c>
      <c r="GP10">
        <v>19.719292269758025</v>
      </c>
      <c r="GQ10">
        <v>19.18195119767131</v>
      </c>
      <c r="GR10">
        <v>19.985088661080542</v>
      </c>
      <c r="GS10">
        <v>19.929145492307978</v>
      </c>
      <c r="GT10">
        <v>21.133424112621626</v>
      </c>
      <c r="GU10">
        <v>20.837197681154464</v>
      </c>
      <c r="GV10">
        <v>19.18195119767131</v>
      </c>
      <c r="GW10">
        <v>20.097550585664155</v>
      </c>
      <c r="GX10">
        <v>20.097550585664155</v>
      </c>
      <c r="GY10">
        <v>20.478688773840432</v>
      </c>
      <c r="GZ10">
        <v>20.097550585664155</v>
      </c>
      <c r="HA10">
        <v>20.163448315399307</v>
      </c>
      <c r="HB10">
        <v>20.027089777859604</v>
      </c>
      <c r="HC10">
        <v>19.985088661080542</v>
      </c>
      <c r="HD10">
        <v>20.027089777859604</v>
      </c>
      <c r="HE10">
        <v>20.123189455653517</v>
      </c>
      <c r="HF10">
        <v>19.985088661080542</v>
      </c>
      <c r="HG10">
        <v>19.985088661080542</v>
      </c>
      <c r="HH10">
        <v>19.929145492307978</v>
      </c>
      <c r="HI10">
        <v>19.719292269758025</v>
      </c>
      <c r="HJ10">
        <v>19.929145492307978</v>
      </c>
      <c r="HK10">
        <v>20.837197681154464</v>
      </c>
      <c r="HL10">
        <v>19.719292269758025</v>
      </c>
      <c r="HM10">
        <v>20.027089777859604</v>
      </c>
      <c r="HN10">
        <v>20.097550585664155</v>
      </c>
      <c r="HO10">
        <v>21.133424112621626</v>
      </c>
      <c r="HP10">
        <v>19.719292269758025</v>
      </c>
      <c r="HQ10">
        <v>20.027089777859604</v>
      </c>
      <c r="HR10">
        <v>20.027089777859604</v>
      </c>
      <c r="HS10">
        <v>20.097550585664155</v>
      </c>
      <c r="HT10">
        <v>20.163448315399307</v>
      </c>
      <c r="HU10">
        <v>19.719292269758025</v>
      </c>
      <c r="HV10">
        <v>19.719292269758025</v>
      </c>
      <c r="HW10">
        <v>21.133424112621626</v>
      </c>
      <c r="HX10">
        <v>21.133424112621626</v>
      </c>
      <c r="HY10">
        <v>20.163448315399307</v>
      </c>
      <c r="HZ10">
        <v>20.184546440673881</v>
      </c>
      <c r="IA10">
        <v>20.027089777859604</v>
      </c>
      <c r="IB10">
        <v>20.478688773840432</v>
      </c>
      <c r="IC10">
        <v>19.18195119767131</v>
      </c>
      <c r="ID10">
        <v>20.027089777859604</v>
      </c>
      <c r="IE10">
        <v>19.985088661080542</v>
      </c>
      <c r="IF10">
        <v>19.719292269758025</v>
      </c>
      <c r="IG10">
        <v>20.027089777859604</v>
      </c>
      <c r="IH10">
        <v>20.360234224388144</v>
      </c>
      <c r="II10">
        <v>20.837197681154464</v>
      </c>
      <c r="IJ10">
        <v>20.360234224388144</v>
      </c>
      <c r="IK10">
        <v>20.360234224388144</v>
      </c>
      <c r="IL10">
        <v>20.478688773840432</v>
      </c>
      <c r="IM10">
        <v>19.985088661080542</v>
      </c>
      <c r="IN10">
        <v>19.719292269758025</v>
      </c>
      <c r="IO10">
        <v>20.163448315399307</v>
      </c>
      <c r="IP10">
        <v>20.184546440673881</v>
      </c>
      <c r="IQ10">
        <v>20.837197681154464</v>
      </c>
      <c r="IR10">
        <v>20.184546440673881</v>
      </c>
      <c r="IS10">
        <v>19.985088661080542</v>
      </c>
      <c r="IT10">
        <v>19.18195119767131</v>
      </c>
      <c r="IU10">
        <v>19.985088661080542</v>
      </c>
      <c r="IV10">
        <v>19.929145492307978</v>
      </c>
      <c r="IW10">
        <v>20.027089777859604</v>
      </c>
      <c r="IX10">
        <v>20.097550585664155</v>
      </c>
      <c r="IY10">
        <v>20.360234224388144</v>
      </c>
      <c r="IZ10">
        <v>19.18195119767131</v>
      </c>
      <c r="JA10">
        <v>20.184546440673881</v>
      </c>
      <c r="JB10">
        <v>19.719292269758025</v>
      </c>
      <c r="JC10">
        <v>20.163448315399307</v>
      </c>
      <c r="JD10">
        <v>19.719292269758025</v>
      </c>
      <c r="JE10">
        <v>20.837197681154464</v>
      </c>
      <c r="JF10">
        <v>20.027089777859604</v>
      </c>
      <c r="JG10">
        <v>19.985088661080542</v>
      </c>
      <c r="JH10">
        <v>19.929145492307978</v>
      </c>
      <c r="JI10">
        <v>20.123189455653517</v>
      </c>
      <c r="JJ10">
        <v>20.027089777859604</v>
      </c>
      <c r="JK10">
        <v>20.097550585664155</v>
      </c>
      <c r="JL10">
        <v>19.18195119767131</v>
      </c>
      <c r="JM10">
        <v>20.123189455653517</v>
      </c>
      <c r="JN10">
        <v>20.837197681154464</v>
      </c>
      <c r="JO10">
        <v>20.184546440673881</v>
      </c>
      <c r="JP10">
        <v>20.478688773840432</v>
      </c>
      <c r="JQ10">
        <v>20.360234224388144</v>
      </c>
      <c r="JR10">
        <v>20.027089777859604</v>
      </c>
      <c r="JS10">
        <v>20.097550585664155</v>
      </c>
      <c r="JT10">
        <v>20.027089777859604</v>
      </c>
      <c r="JU10">
        <v>19.719292269758025</v>
      </c>
      <c r="JV10">
        <v>20.478688773840432</v>
      </c>
      <c r="JW10">
        <v>19.929145492307978</v>
      </c>
      <c r="JX10">
        <v>19.929145492307978</v>
      </c>
      <c r="JY10">
        <v>20.360234224388144</v>
      </c>
      <c r="JZ10">
        <v>19.719292269758025</v>
      </c>
      <c r="KA10">
        <v>20.163448315399307</v>
      </c>
      <c r="KB10">
        <v>20.163448315399307</v>
      </c>
      <c r="KC10">
        <v>19.719292269758025</v>
      </c>
      <c r="KD10">
        <v>20.184546440673881</v>
      </c>
      <c r="KE10">
        <v>19.929145492307978</v>
      </c>
      <c r="KF10">
        <v>19.719292269758025</v>
      </c>
      <c r="KG10">
        <v>20.478688773840432</v>
      </c>
      <c r="KH10">
        <v>19.18195119767131</v>
      </c>
      <c r="KI10">
        <v>20.097550585664155</v>
      </c>
      <c r="KJ10">
        <v>19.719292269758025</v>
      </c>
      <c r="KK10">
        <v>20.123189455653517</v>
      </c>
      <c r="KL10">
        <v>20.837197681154464</v>
      </c>
      <c r="KM10">
        <v>21.133424112621626</v>
      </c>
      <c r="KN10">
        <v>20.123189455653517</v>
      </c>
      <c r="KO10">
        <v>19.18195119767131</v>
      </c>
      <c r="KP10">
        <v>20.184546440673881</v>
      </c>
      <c r="KQ10">
        <v>20.097550585664155</v>
      </c>
      <c r="KR10">
        <v>20.478688773840432</v>
      </c>
      <c r="KS10">
        <v>20.163448315399307</v>
      </c>
      <c r="KT10">
        <v>20.027089777859604</v>
      </c>
      <c r="KU10">
        <v>20.027089777859604</v>
      </c>
      <c r="KV10">
        <v>20.184546440673881</v>
      </c>
      <c r="KW10">
        <v>19.985088661080542</v>
      </c>
      <c r="KX10">
        <v>20.163448315399307</v>
      </c>
      <c r="KY10">
        <v>20.097550585664155</v>
      </c>
      <c r="KZ10">
        <v>20.027089777859604</v>
      </c>
      <c r="LA10">
        <v>20.123189455653517</v>
      </c>
      <c r="LB10">
        <v>21.133424112621626</v>
      </c>
      <c r="LC10">
        <v>20.360234224388144</v>
      </c>
      <c r="LD10">
        <v>20.360234224388144</v>
      </c>
      <c r="LE10">
        <v>20.097550585664155</v>
      </c>
      <c r="LF10">
        <v>19.985088661080542</v>
      </c>
      <c r="LG10">
        <v>19.929145492307978</v>
      </c>
      <c r="LH10">
        <v>19.985088661080542</v>
      </c>
      <c r="LI10">
        <v>21.133424112621626</v>
      </c>
      <c r="LJ10">
        <v>20.123189455653517</v>
      </c>
      <c r="LK10">
        <v>20.027089777859604</v>
      </c>
      <c r="LL10">
        <v>20.097550585664155</v>
      </c>
      <c r="LM10">
        <v>20.027089777859604</v>
      </c>
      <c r="LN10">
        <v>19.985088661080542</v>
      </c>
      <c r="LO10">
        <v>20.097550585664155</v>
      </c>
      <c r="LP10">
        <v>20.163448315399307</v>
      </c>
      <c r="LQ10">
        <v>20.097550585664155</v>
      </c>
      <c r="LR10">
        <v>19.985088661080542</v>
      </c>
      <c r="LS10">
        <v>19.18195119767131</v>
      </c>
      <c r="LT10">
        <v>20.027089777859604</v>
      </c>
      <c r="LU10">
        <v>19.985088661080542</v>
      </c>
      <c r="LV10">
        <v>20.478688773840432</v>
      </c>
      <c r="LW10">
        <v>20.163448315399307</v>
      </c>
      <c r="LX10">
        <v>20.097550585664155</v>
      </c>
      <c r="LY10">
        <v>20.478688773840432</v>
      </c>
      <c r="LZ10">
        <v>20.184546440673881</v>
      </c>
      <c r="MA10">
        <v>20.163448315399307</v>
      </c>
      <c r="MB10">
        <v>19.929145492307978</v>
      </c>
      <c r="MC10">
        <v>19.719292269758025</v>
      </c>
      <c r="MD10">
        <v>21.133424112621626</v>
      </c>
      <c r="ME10">
        <v>20.097550585664155</v>
      </c>
      <c r="MF10">
        <v>20.184546440673881</v>
      </c>
      <c r="MG10">
        <v>19.719292269758025</v>
      </c>
      <c r="MH10">
        <v>20.478688773840432</v>
      </c>
      <c r="MI10">
        <v>20.027089777859604</v>
      </c>
      <c r="MJ10">
        <v>19.18195119767131</v>
      </c>
      <c r="MK10">
        <v>19.929145492307978</v>
      </c>
      <c r="ML10">
        <v>19.18195119767131</v>
      </c>
      <c r="MM10">
        <v>20.478688773840432</v>
      </c>
      <c r="MN10">
        <v>21.133424112621626</v>
      </c>
      <c r="MO10">
        <v>19.719292269758025</v>
      </c>
      <c r="MP10">
        <v>19.18195119767131</v>
      </c>
      <c r="MQ10">
        <v>20.097550585664155</v>
      </c>
      <c r="MR10">
        <v>20.478688773840432</v>
      </c>
      <c r="MS10">
        <v>20.478688773840432</v>
      </c>
      <c r="MT10">
        <v>20.163448315399307</v>
      </c>
      <c r="MU10">
        <v>20.123189455653517</v>
      </c>
      <c r="MV10">
        <v>19.985088661080542</v>
      </c>
      <c r="MW10">
        <v>21.133424112621626</v>
      </c>
      <c r="MX10">
        <v>20.027089777859604</v>
      </c>
      <c r="MY10">
        <v>19.929145492307978</v>
      </c>
      <c r="MZ10">
        <v>20.027089777859604</v>
      </c>
      <c r="NA10">
        <v>20.837197681154464</v>
      </c>
      <c r="NB10">
        <v>19.985088661080542</v>
      </c>
      <c r="NC10">
        <v>19.929145492307978</v>
      </c>
      <c r="ND10">
        <v>20.123189455653517</v>
      </c>
      <c r="NE10">
        <v>20.097550585664155</v>
      </c>
      <c r="NF10">
        <v>20.478688773840432</v>
      </c>
      <c r="NG10">
        <v>19.719292269758025</v>
      </c>
      <c r="NH10">
        <v>20.837197681154464</v>
      </c>
      <c r="NI10">
        <v>19.18195119767131</v>
      </c>
      <c r="NJ10">
        <v>20.360234224388144</v>
      </c>
      <c r="NK10">
        <v>21.133424112621626</v>
      </c>
      <c r="NL10">
        <v>20.097550585664155</v>
      </c>
      <c r="NM10">
        <v>19.985088661080542</v>
      </c>
      <c r="NN10">
        <v>19.719292269758025</v>
      </c>
      <c r="NO10">
        <v>19.929145492307978</v>
      </c>
      <c r="NP10">
        <v>19.929145492307978</v>
      </c>
      <c r="NQ10">
        <v>19.985088661080542</v>
      </c>
      <c r="NR10">
        <v>19.929145492307978</v>
      </c>
      <c r="NS10">
        <v>20.837197681154464</v>
      </c>
      <c r="NT10">
        <v>21.133424112621626</v>
      </c>
      <c r="NU10">
        <v>20.027089777859604</v>
      </c>
      <c r="NV10">
        <v>19.18195119767131</v>
      </c>
      <c r="NW10">
        <v>21.133424112621626</v>
      </c>
      <c r="NX10">
        <v>20.360234224388144</v>
      </c>
      <c r="NY10">
        <v>19.929145492307978</v>
      </c>
      <c r="NZ10">
        <v>20.163448315399307</v>
      </c>
      <c r="OA10">
        <v>20.163448315399307</v>
      </c>
      <c r="OB10">
        <v>20.123189455653517</v>
      </c>
      <c r="OC10">
        <v>20.097550585664155</v>
      </c>
      <c r="OD10">
        <v>19.985088661080542</v>
      </c>
      <c r="OE10">
        <v>20.478688773840432</v>
      </c>
      <c r="OF10">
        <v>19.929145492307978</v>
      </c>
      <c r="OG10">
        <v>20.123189455653517</v>
      </c>
      <c r="OH10">
        <v>20.360234224388144</v>
      </c>
      <c r="OI10">
        <v>20.027089777859604</v>
      </c>
      <c r="OJ10">
        <v>20.478688773840432</v>
      </c>
      <c r="OK10">
        <v>19.719292269758025</v>
      </c>
      <c r="OL10">
        <v>20.184546440673881</v>
      </c>
      <c r="OM10">
        <v>20.097550585664155</v>
      </c>
      <c r="ON10">
        <v>20.027089777859604</v>
      </c>
      <c r="OO10">
        <v>20.837197681154464</v>
      </c>
      <c r="OP10">
        <v>19.719292269758025</v>
      </c>
      <c r="OQ10">
        <v>19.985088661080542</v>
      </c>
      <c r="OR10">
        <v>19.719292269758025</v>
      </c>
      <c r="OS10">
        <v>19.929145492307978</v>
      </c>
      <c r="OT10">
        <v>20.027089777859604</v>
      </c>
      <c r="OU10">
        <v>20.027089777859604</v>
      </c>
      <c r="OV10">
        <v>20.360234224388144</v>
      </c>
      <c r="OW10">
        <v>19.18195119767131</v>
      </c>
      <c r="OX10">
        <v>20.837197681154464</v>
      </c>
      <c r="OY10">
        <v>20.123189455653517</v>
      </c>
      <c r="OZ10">
        <v>20.123189455653517</v>
      </c>
      <c r="PA10">
        <v>19.985088661080542</v>
      </c>
      <c r="PB10">
        <v>20.123189455653517</v>
      </c>
      <c r="PC10">
        <v>20.163448315399307</v>
      </c>
      <c r="PD10">
        <v>19.985088661080542</v>
      </c>
      <c r="PE10">
        <v>20.163448315399307</v>
      </c>
      <c r="PF10">
        <v>20.097550585664155</v>
      </c>
      <c r="PG10">
        <v>20.360234224388144</v>
      </c>
      <c r="PH10">
        <v>19.929145492307978</v>
      </c>
      <c r="PI10">
        <v>20.123189455653517</v>
      </c>
      <c r="PJ10">
        <v>20.123189455653517</v>
      </c>
      <c r="PK10">
        <v>20.837197681154464</v>
      </c>
      <c r="PL10">
        <v>20.123189455653517</v>
      </c>
      <c r="PM10">
        <v>19.985088661080542</v>
      </c>
      <c r="PN10">
        <v>20.837197681154464</v>
      </c>
      <c r="PO10">
        <v>20.123189455653517</v>
      </c>
      <c r="PP10">
        <v>20.837197681154464</v>
      </c>
      <c r="PQ10">
        <v>20.123189455653517</v>
      </c>
      <c r="PR10">
        <v>20.478688773840432</v>
      </c>
      <c r="PS10">
        <v>19.929145492307978</v>
      </c>
      <c r="PT10">
        <v>20.097550585664155</v>
      </c>
      <c r="PU10">
        <v>19.18195119767131</v>
      </c>
      <c r="PV10">
        <v>20.360234224388144</v>
      </c>
      <c r="PW10">
        <v>20.360234224388144</v>
      </c>
      <c r="PX10">
        <v>20.360234224388144</v>
      </c>
      <c r="PY10">
        <v>20.837197681154464</v>
      </c>
      <c r="PZ10">
        <v>19.985088661080542</v>
      </c>
      <c r="QA10">
        <v>20.478688773840432</v>
      </c>
      <c r="QB10">
        <v>19.719292269758025</v>
      </c>
      <c r="QC10">
        <v>20.478688773840432</v>
      </c>
      <c r="QD10">
        <v>20.837197681154464</v>
      </c>
      <c r="QE10">
        <v>19.18195119767131</v>
      </c>
      <c r="QF10">
        <v>20.837197681154464</v>
      </c>
      <c r="QG10">
        <v>19.929145492307978</v>
      </c>
      <c r="QH10">
        <v>21.133424112621626</v>
      </c>
      <c r="QI10">
        <v>20.163448315399307</v>
      </c>
      <c r="QJ10">
        <v>20.163448315399307</v>
      </c>
      <c r="QK10">
        <v>19.985088661080542</v>
      </c>
      <c r="QL10">
        <v>20.478688773840432</v>
      </c>
      <c r="QM10">
        <v>19.719292269758025</v>
      </c>
      <c r="QN10">
        <v>20.184546440673881</v>
      </c>
      <c r="QO10">
        <v>20.360234224388144</v>
      </c>
      <c r="QP10">
        <v>19.929145492307978</v>
      </c>
      <c r="QQ10">
        <v>19.719292269758025</v>
      </c>
      <c r="QR10">
        <v>20.360234224388144</v>
      </c>
      <c r="QS10">
        <v>20.163448315399307</v>
      </c>
      <c r="QT10">
        <v>19.929145492307978</v>
      </c>
      <c r="QU10">
        <v>20.360234224388144</v>
      </c>
      <c r="QV10">
        <v>20.123189455653517</v>
      </c>
      <c r="QW10">
        <v>20.027089777859604</v>
      </c>
      <c r="QX10">
        <v>19.18195119767131</v>
      </c>
      <c r="QY10">
        <v>20.163448315399307</v>
      </c>
      <c r="QZ10">
        <v>19.985088661080542</v>
      </c>
      <c r="RA10">
        <v>19.929145492307978</v>
      </c>
      <c r="RB10">
        <v>19.719292269758025</v>
      </c>
      <c r="RC10">
        <v>20.163448315399307</v>
      </c>
      <c r="RD10">
        <v>20.837197681154464</v>
      </c>
      <c r="RE10">
        <v>19.18195119767131</v>
      </c>
      <c r="RF10">
        <v>20.123189455653517</v>
      </c>
      <c r="RG10">
        <v>20.837197681154464</v>
      </c>
      <c r="RH10">
        <v>20.163448315399307</v>
      </c>
      <c r="RI10">
        <v>20.184546440673881</v>
      </c>
      <c r="RJ10">
        <v>21.133424112621626</v>
      </c>
      <c r="RK10">
        <v>20.184546440673881</v>
      </c>
      <c r="RL10">
        <v>20.163448315399307</v>
      </c>
      <c r="RM10">
        <v>20.360234224388144</v>
      </c>
      <c r="RN10">
        <v>20.163448315399307</v>
      </c>
      <c r="RO10">
        <v>20.837197681154464</v>
      </c>
      <c r="RP10">
        <v>20.837197681154464</v>
      </c>
      <c r="RQ10">
        <v>19.18195119767131</v>
      </c>
      <c r="RR10">
        <v>19.929145492307978</v>
      </c>
      <c r="RS10">
        <v>19.929145492307978</v>
      </c>
      <c r="RT10">
        <v>19.18195119767131</v>
      </c>
      <c r="RU10">
        <v>20.097550585664155</v>
      </c>
      <c r="RV10">
        <v>20.837197681154464</v>
      </c>
      <c r="RW10">
        <v>20.478688773840432</v>
      </c>
      <c r="RX10">
        <v>20.097550585664155</v>
      </c>
      <c r="RY10">
        <v>19.18195119767131</v>
      </c>
      <c r="RZ10">
        <v>19.929145492307978</v>
      </c>
      <c r="SA10">
        <v>20.478688773840432</v>
      </c>
      <c r="SB10">
        <v>20.163448315399307</v>
      </c>
      <c r="SC10">
        <v>20.184546440673881</v>
      </c>
      <c r="SD10">
        <v>21.133424112621626</v>
      </c>
      <c r="SE10">
        <v>19.719292269758025</v>
      </c>
      <c r="SF10">
        <v>19.719292269758025</v>
      </c>
      <c r="SG10">
        <v>20.163448315399307</v>
      </c>
      <c r="SH10">
        <v>20.478688773840432</v>
      </c>
      <c r="SI10">
        <v>20.360234224388144</v>
      </c>
      <c r="SJ10">
        <v>19.18195119767131</v>
      </c>
      <c r="SK10">
        <v>20.184546440673881</v>
      </c>
      <c r="SL10">
        <v>19.18195119767131</v>
      </c>
      <c r="SM10">
        <v>20.097550585664155</v>
      </c>
      <c r="SN10">
        <v>20.027089777859604</v>
      </c>
      <c r="SO10">
        <v>20.478688773840432</v>
      </c>
      <c r="SP10">
        <v>19.719292269758025</v>
      </c>
      <c r="SQ10">
        <v>20.123189455653517</v>
      </c>
      <c r="SR10">
        <v>20.123189455653517</v>
      </c>
      <c r="SS10">
        <v>20.163448315399307</v>
      </c>
      <c r="ST10">
        <v>20.097550585664155</v>
      </c>
      <c r="SU10">
        <v>20.027089777859604</v>
      </c>
      <c r="SV10">
        <v>20.184546440673881</v>
      </c>
      <c r="SW10">
        <v>20.837197681154464</v>
      </c>
      <c r="SX10">
        <v>20.184546440673881</v>
      </c>
      <c r="SY10">
        <v>21.133424112621626</v>
      </c>
      <c r="SZ10">
        <v>20.027089777859604</v>
      </c>
      <c r="TA10">
        <v>19.18195119767131</v>
      </c>
      <c r="TB10">
        <v>20.027089777859604</v>
      </c>
      <c r="TC10">
        <v>20.163448315399307</v>
      </c>
      <c r="TD10">
        <v>19.18195119767131</v>
      </c>
      <c r="TE10">
        <v>20.184546440673881</v>
      </c>
      <c r="TF10">
        <v>19.719292269758025</v>
      </c>
      <c r="TG10">
        <v>19.719292269758025</v>
      </c>
      <c r="TH10">
        <v>20.837197681154464</v>
      </c>
      <c r="TI10">
        <v>19.929145492307978</v>
      </c>
      <c r="TJ10">
        <v>19.929145492307978</v>
      </c>
      <c r="TK10">
        <v>19.18195119767131</v>
      </c>
      <c r="TL10">
        <v>20.360234224388144</v>
      </c>
      <c r="TM10">
        <v>19.18195119767131</v>
      </c>
      <c r="TN10">
        <v>20.478688773840432</v>
      </c>
      <c r="TO10">
        <v>19.719292269758025</v>
      </c>
      <c r="TP10">
        <v>21.133424112621626</v>
      </c>
      <c r="TQ10">
        <v>20.478688773840432</v>
      </c>
      <c r="TR10">
        <v>19.929145492307978</v>
      </c>
      <c r="TS10">
        <v>20.097550585664155</v>
      </c>
      <c r="TT10">
        <v>20.184546440673881</v>
      </c>
      <c r="TU10">
        <v>20.163448315399307</v>
      </c>
      <c r="TV10">
        <v>20.837197681154464</v>
      </c>
      <c r="TW10">
        <v>20.837197681154464</v>
      </c>
      <c r="TX10">
        <v>19.929145492307978</v>
      </c>
      <c r="TY10">
        <v>20.184546440673881</v>
      </c>
      <c r="TZ10">
        <v>19.985088661080542</v>
      </c>
      <c r="UA10">
        <v>19.985088661080542</v>
      </c>
      <c r="UB10">
        <v>21.133424112621626</v>
      </c>
      <c r="UC10">
        <v>20.027089777859604</v>
      </c>
      <c r="UD10">
        <v>20.360234224388144</v>
      </c>
      <c r="UE10">
        <v>20.097550585664155</v>
      </c>
      <c r="UF10">
        <v>20.123189455653517</v>
      </c>
      <c r="UG10">
        <v>20.837197681154464</v>
      </c>
      <c r="UH10">
        <v>20.097550585664155</v>
      </c>
      <c r="UI10">
        <v>20.163448315399307</v>
      </c>
      <c r="UJ10">
        <v>20.163448315399307</v>
      </c>
      <c r="UK10">
        <v>19.985088661080542</v>
      </c>
      <c r="UL10">
        <v>19.18195119767131</v>
      </c>
      <c r="UM10">
        <v>19.719292269758025</v>
      </c>
      <c r="UN10">
        <v>21.133424112621626</v>
      </c>
      <c r="UO10">
        <v>19.985088661080542</v>
      </c>
      <c r="UP10">
        <v>20.478688773840432</v>
      </c>
      <c r="UQ10">
        <v>19.929145492307978</v>
      </c>
      <c r="UR10">
        <v>19.719292269758025</v>
      </c>
      <c r="US10">
        <v>20.478688773840432</v>
      </c>
      <c r="UT10">
        <v>20.163448315399307</v>
      </c>
      <c r="UU10">
        <v>21.133424112621626</v>
      </c>
      <c r="UV10">
        <v>20.097550585664155</v>
      </c>
      <c r="UW10">
        <v>20.184546440673881</v>
      </c>
      <c r="UX10">
        <v>20.184546440673881</v>
      </c>
      <c r="UY10">
        <v>20.097550585664155</v>
      </c>
      <c r="UZ10">
        <v>20.123189455653517</v>
      </c>
      <c r="VA10">
        <v>20.163448315399307</v>
      </c>
      <c r="VB10">
        <v>19.18195119767131</v>
      </c>
      <c r="VC10">
        <v>19.929145492307978</v>
      </c>
      <c r="VD10">
        <v>20.027089777859604</v>
      </c>
      <c r="VE10">
        <v>19.985088661080542</v>
      </c>
      <c r="VF10">
        <v>19.719292269758025</v>
      </c>
      <c r="VG10">
        <v>20.123189455653517</v>
      </c>
      <c r="VH10">
        <v>19.719292269758025</v>
      </c>
      <c r="VI10">
        <v>20.360234224388144</v>
      </c>
      <c r="VJ10">
        <v>19.719292269758025</v>
      </c>
      <c r="VK10">
        <v>20.027089777859604</v>
      </c>
      <c r="VL10">
        <v>20.123189455653517</v>
      </c>
      <c r="VM10">
        <v>21.133424112621626</v>
      </c>
      <c r="VN10">
        <v>19.985088661080542</v>
      </c>
      <c r="VO10">
        <v>20.837197681154464</v>
      </c>
      <c r="VP10">
        <v>19.929145492307978</v>
      </c>
      <c r="VQ10">
        <v>19.985088661080542</v>
      </c>
      <c r="VR10">
        <v>20.123189455653517</v>
      </c>
      <c r="VS10">
        <v>20.123189455653517</v>
      </c>
      <c r="VT10">
        <v>20.123189455653517</v>
      </c>
      <c r="VU10">
        <v>21.133424112621626</v>
      </c>
      <c r="VV10">
        <v>20.360234224388144</v>
      </c>
      <c r="VW10">
        <v>19.929145492307978</v>
      </c>
      <c r="VX10">
        <v>20.478688773840432</v>
      </c>
      <c r="VY10">
        <v>19.18195119767131</v>
      </c>
      <c r="VZ10">
        <v>20.837197681154464</v>
      </c>
      <c r="WA10">
        <v>20.163448315399307</v>
      </c>
      <c r="WB10">
        <v>20.837197681154464</v>
      </c>
      <c r="WC10">
        <v>20.097550585664155</v>
      </c>
      <c r="WD10">
        <v>19.18195119767131</v>
      </c>
      <c r="WE10">
        <v>19.929145492307978</v>
      </c>
      <c r="WF10">
        <v>19.18195119767131</v>
      </c>
      <c r="WG10">
        <v>20.163448315399307</v>
      </c>
      <c r="WH10">
        <v>20.360234224388144</v>
      </c>
      <c r="WI10">
        <v>21.133424112621626</v>
      </c>
      <c r="WJ10">
        <v>20.163448315399307</v>
      </c>
      <c r="WK10">
        <v>21.133424112621626</v>
      </c>
      <c r="WL10">
        <v>20.027089777859604</v>
      </c>
      <c r="WM10">
        <v>20.123189455653517</v>
      </c>
      <c r="WN10">
        <v>19.18195119767131</v>
      </c>
      <c r="WO10">
        <v>19.719292269758025</v>
      </c>
      <c r="WP10">
        <v>19.719292269758025</v>
      </c>
      <c r="WQ10">
        <v>20.027089777859604</v>
      </c>
      <c r="WR10">
        <v>19.985088661080542</v>
      </c>
      <c r="WS10">
        <v>20.123189455653517</v>
      </c>
      <c r="WT10">
        <v>20.360234224388144</v>
      </c>
      <c r="WU10">
        <v>20.097550585664155</v>
      </c>
      <c r="WV10">
        <v>20.360234224388144</v>
      </c>
      <c r="WW10">
        <v>20.478688773840432</v>
      </c>
      <c r="WX10">
        <v>19.929145492307978</v>
      </c>
      <c r="WY10">
        <v>20.478688773840432</v>
      </c>
      <c r="WZ10">
        <v>20.184546440673881</v>
      </c>
      <c r="XA10">
        <v>20.478688773840432</v>
      </c>
      <c r="XB10">
        <v>19.985088661080542</v>
      </c>
      <c r="XC10">
        <v>19.719292269758025</v>
      </c>
      <c r="XD10">
        <v>19.18195119767131</v>
      </c>
      <c r="XE10">
        <v>20.123189455653517</v>
      </c>
      <c r="XF10">
        <v>20.184546440673881</v>
      </c>
      <c r="XG10">
        <v>19.929145492307978</v>
      </c>
      <c r="XH10">
        <v>19.985088661080542</v>
      </c>
      <c r="XI10">
        <v>20.184546440673881</v>
      </c>
      <c r="XJ10">
        <v>20.163448315399307</v>
      </c>
      <c r="XK10">
        <v>20.123189455653517</v>
      </c>
      <c r="XL10">
        <v>20.837197681154464</v>
      </c>
      <c r="XM10">
        <v>20.097550585664155</v>
      </c>
      <c r="XN10">
        <v>20.184546440673881</v>
      </c>
      <c r="XO10">
        <v>20.163448315399307</v>
      </c>
      <c r="XP10">
        <v>20.123189455653517</v>
      </c>
      <c r="XQ10">
        <v>20.478688773840432</v>
      </c>
      <c r="XR10">
        <v>19.719292269758025</v>
      </c>
      <c r="XS10">
        <v>19.985088661080542</v>
      </c>
      <c r="XT10">
        <v>20.837197681154464</v>
      </c>
      <c r="XU10">
        <v>19.18195119767131</v>
      </c>
      <c r="XV10">
        <v>21.133424112621626</v>
      </c>
      <c r="XW10">
        <v>20.184546440673881</v>
      </c>
      <c r="XX10">
        <v>19.985088661080542</v>
      </c>
      <c r="XY10">
        <v>19.929145492307978</v>
      </c>
      <c r="XZ10">
        <v>20.360234224388144</v>
      </c>
      <c r="YA10">
        <v>19.929145492307978</v>
      </c>
      <c r="YB10">
        <v>19.18195119767131</v>
      </c>
      <c r="YC10">
        <v>19.18195119767131</v>
      </c>
      <c r="YD10">
        <v>19.719292269758025</v>
      </c>
      <c r="YE10">
        <v>19.929145492307978</v>
      </c>
      <c r="YF10">
        <v>20.837197681154464</v>
      </c>
      <c r="YG10">
        <v>21.133424112621626</v>
      </c>
      <c r="YH10">
        <v>20.360234224388144</v>
      </c>
      <c r="YI10">
        <v>19.719292269758025</v>
      </c>
      <c r="YJ10">
        <v>19.719292269758025</v>
      </c>
      <c r="YK10">
        <v>20.360234224388144</v>
      </c>
      <c r="YL10">
        <v>19.929145492307978</v>
      </c>
      <c r="YM10">
        <v>19.985088661080542</v>
      </c>
      <c r="YN10">
        <v>20.360234224388144</v>
      </c>
      <c r="YO10">
        <v>20.027089777859604</v>
      </c>
      <c r="YP10">
        <v>19.985088661080542</v>
      </c>
      <c r="YQ10">
        <v>19.929145492307978</v>
      </c>
      <c r="YR10">
        <v>20.163448315399307</v>
      </c>
      <c r="YS10">
        <v>20.163448315399307</v>
      </c>
      <c r="YT10">
        <v>20.184546440673881</v>
      </c>
      <c r="YU10">
        <v>20.027089777859604</v>
      </c>
      <c r="YV10">
        <v>21.133424112621626</v>
      </c>
      <c r="YW10">
        <v>19.985088661080542</v>
      </c>
      <c r="YX10">
        <v>20.027089777859604</v>
      </c>
      <c r="YY10">
        <v>20.478688773840432</v>
      </c>
      <c r="YZ10">
        <v>21.133424112621626</v>
      </c>
      <c r="ZA10">
        <v>20.097550585664155</v>
      </c>
      <c r="ZB10">
        <v>20.184546440673881</v>
      </c>
      <c r="ZC10">
        <v>20.097550585664155</v>
      </c>
      <c r="ZD10">
        <v>19.18195119767131</v>
      </c>
      <c r="ZE10">
        <v>21.133424112621626</v>
      </c>
      <c r="ZF10">
        <v>20.360234224388144</v>
      </c>
      <c r="ZG10">
        <v>20.478688773840432</v>
      </c>
      <c r="ZH10">
        <v>20.163448315399307</v>
      </c>
      <c r="ZI10">
        <v>19.985088661080542</v>
      </c>
      <c r="ZJ10">
        <v>20.478688773840432</v>
      </c>
      <c r="ZK10">
        <v>20.184546440673881</v>
      </c>
      <c r="ZL10">
        <v>20.478688773840432</v>
      </c>
      <c r="ZM10">
        <v>20.184546440673881</v>
      </c>
      <c r="ZN10">
        <v>20.184546440673881</v>
      </c>
      <c r="ZO10">
        <v>20.097550585664155</v>
      </c>
      <c r="ZP10">
        <v>20.163448315399307</v>
      </c>
      <c r="ZQ10">
        <v>19.985088661080542</v>
      </c>
      <c r="ZR10">
        <v>19.985088661080542</v>
      </c>
      <c r="ZS10">
        <v>20.027089777859604</v>
      </c>
      <c r="ZT10">
        <v>19.18195119767131</v>
      </c>
      <c r="ZU10">
        <v>19.719292269758025</v>
      </c>
      <c r="ZV10">
        <v>20.027089777859604</v>
      </c>
      <c r="ZW10">
        <v>19.719292269758025</v>
      </c>
      <c r="ZX10">
        <v>20.478688773840432</v>
      </c>
      <c r="ZY10">
        <v>19.719292269758025</v>
      </c>
      <c r="ZZ10">
        <v>20.360234224388144</v>
      </c>
      <c r="AAA10">
        <v>20.184546440673881</v>
      </c>
      <c r="AAB10">
        <v>20.360234224388144</v>
      </c>
      <c r="AAC10">
        <v>20.097550585664155</v>
      </c>
      <c r="AAD10">
        <v>20.163448315399307</v>
      </c>
      <c r="AAE10">
        <v>20.360234224388144</v>
      </c>
      <c r="AAF10">
        <v>19.985088661080542</v>
      </c>
      <c r="AAG10">
        <v>20.478688773840432</v>
      </c>
      <c r="AAH10">
        <v>20.360234224388144</v>
      </c>
      <c r="AAI10">
        <v>20.123189455653517</v>
      </c>
      <c r="AAJ10">
        <v>19.18195119767131</v>
      </c>
      <c r="AAK10">
        <v>20.123189455653517</v>
      </c>
      <c r="AAL10">
        <v>20.027089777859604</v>
      </c>
      <c r="AAM10">
        <v>20.097550585664155</v>
      </c>
      <c r="AAN10">
        <v>20.478688773840432</v>
      </c>
      <c r="AAO10">
        <v>20.360234224388144</v>
      </c>
      <c r="AAP10">
        <v>19.929145492307978</v>
      </c>
      <c r="AAQ10">
        <v>20.478688773840432</v>
      </c>
      <c r="AAR10">
        <v>19.929145492307978</v>
      </c>
      <c r="AAS10">
        <v>19.985088661080542</v>
      </c>
      <c r="AAT10">
        <v>19.985088661080542</v>
      </c>
      <c r="AAU10">
        <v>20.184546440673881</v>
      </c>
      <c r="AAV10">
        <v>20.360234224388144</v>
      </c>
      <c r="AAW10">
        <v>21.133424112621626</v>
      </c>
      <c r="AAX10">
        <v>20.478688773840432</v>
      </c>
      <c r="AAY10">
        <v>19.985088661080542</v>
      </c>
      <c r="AAZ10">
        <v>20.837197681154464</v>
      </c>
      <c r="ABA10">
        <v>20.837197681154464</v>
      </c>
      <c r="ABB10">
        <v>20.097550585664155</v>
      </c>
      <c r="ABC10">
        <v>19.929145492307978</v>
      </c>
      <c r="ABD10">
        <v>19.985088661080542</v>
      </c>
      <c r="ABE10">
        <v>19.929145492307978</v>
      </c>
      <c r="ABF10">
        <v>19.929145492307978</v>
      </c>
      <c r="ABG10">
        <v>20.027089777859604</v>
      </c>
      <c r="ABH10">
        <v>20.163448315399307</v>
      </c>
      <c r="ABI10">
        <v>20.478688773840432</v>
      </c>
      <c r="ABJ10">
        <v>20.123189455653517</v>
      </c>
      <c r="ABK10">
        <v>20.163448315399307</v>
      </c>
      <c r="ABL10">
        <v>20.184546440673881</v>
      </c>
      <c r="ABM10">
        <v>20.837197681154464</v>
      </c>
      <c r="ABN10">
        <v>20.123189455653517</v>
      </c>
      <c r="ABO10">
        <v>20.478688773840432</v>
      </c>
      <c r="ABP10">
        <v>20.837197681154464</v>
      </c>
      <c r="ABQ10">
        <v>19.929145492307978</v>
      </c>
      <c r="ABR10">
        <v>20.478688773840432</v>
      </c>
      <c r="ABS10">
        <v>20.184546440673881</v>
      </c>
      <c r="ABT10">
        <v>20.184546440673881</v>
      </c>
      <c r="ABU10">
        <v>19.985088661080542</v>
      </c>
      <c r="ABV10">
        <v>20.027089777859604</v>
      </c>
      <c r="ABW10">
        <v>21.133424112621626</v>
      </c>
      <c r="ABX10">
        <v>20.478688773840432</v>
      </c>
      <c r="ABY10">
        <v>20.123189455653517</v>
      </c>
      <c r="ABZ10">
        <v>19.719292269758025</v>
      </c>
      <c r="ACA10">
        <v>19.985088661080542</v>
      </c>
      <c r="ACB10">
        <v>21.133424112621626</v>
      </c>
      <c r="ACC10">
        <v>19.719292269758025</v>
      </c>
      <c r="ACD10">
        <v>19.18195119767131</v>
      </c>
      <c r="ACE10">
        <v>19.18195119767131</v>
      </c>
      <c r="ACF10">
        <v>20.360234224388144</v>
      </c>
      <c r="ACG10">
        <v>20.478688773840432</v>
      </c>
      <c r="ACH10">
        <v>20.097550585664155</v>
      </c>
      <c r="ACI10">
        <v>20.123189455653517</v>
      </c>
      <c r="ACJ10">
        <v>20.163448315399307</v>
      </c>
      <c r="ACK10">
        <v>20.360234224388144</v>
      </c>
      <c r="ACL10">
        <v>19.18195119767131</v>
      </c>
      <c r="ACM10">
        <v>20.360234224388144</v>
      </c>
      <c r="ACN10">
        <v>20.097550585664155</v>
      </c>
      <c r="ACO10">
        <v>20.837197681154464</v>
      </c>
      <c r="ACP10">
        <v>20.097550585664155</v>
      </c>
      <c r="ACQ10">
        <v>20.360234224388144</v>
      </c>
      <c r="ACR10">
        <v>20.837197681154464</v>
      </c>
      <c r="ACS10">
        <v>20.163448315399307</v>
      </c>
      <c r="ACT10">
        <v>21.133424112621626</v>
      </c>
      <c r="ACU10">
        <v>20.837197681154464</v>
      </c>
      <c r="ACV10">
        <v>19.719292269758025</v>
      </c>
      <c r="ACW10">
        <v>20.478688773840432</v>
      </c>
      <c r="ACX10">
        <v>20.478688773840432</v>
      </c>
      <c r="ACY10">
        <v>20.163448315399307</v>
      </c>
      <c r="ACZ10">
        <v>21.133424112621626</v>
      </c>
      <c r="ADA10">
        <v>21.133424112621626</v>
      </c>
      <c r="ADB10">
        <v>20.360234224388144</v>
      </c>
      <c r="ADC10">
        <v>19.929145492307978</v>
      </c>
      <c r="ADD10">
        <v>20.123189455653517</v>
      </c>
      <c r="ADE10">
        <v>20.097550585664155</v>
      </c>
      <c r="ADF10">
        <v>21.133424112621626</v>
      </c>
      <c r="ADG10">
        <v>19.985088661080542</v>
      </c>
      <c r="ADH10">
        <v>19.719292269758025</v>
      </c>
      <c r="ADI10">
        <v>19.985088661080542</v>
      </c>
      <c r="ADJ10">
        <v>19.985088661080542</v>
      </c>
      <c r="ADK10">
        <v>20.184546440673881</v>
      </c>
      <c r="ADL10">
        <v>20.163448315399307</v>
      </c>
      <c r="ADM10">
        <v>19.18195119767131</v>
      </c>
      <c r="ADN10">
        <v>19.929145492307978</v>
      </c>
      <c r="ADO10">
        <v>20.478688773840432</v>
      </c>
      <c r="ADP10">
        <v>20.123189455653517</v>
      </c>
      <c r="ADQ10">
        <v>19.985088661080542</v>
      </c>
      <c r="ADR10">
        <v>20.360234224388144</v>
      </c>
      <c r="ADS10">
        <v>20.097550585664155</v>
      </c>
      <c r="ADT10">
        <v>20.478688773840432</v>
      </c>
      <c r="ADU10">
        <v>20.184546440673881</v>
      </c>
      <c r="ADV10">
        <v>19.985088661080542</v>
      </c>
      <c r="ADW10">
        <v>20.123189455653517</v>
      </c>
      <c r="ADX10">
        <v>19.719292269758025</v>
      </c>
      <c r="ADY10">
        <v>20.184546440673881</v>
      </c>
      <c r="ADZ10">
        <v>19.18195119767131</v>
      </c>
      <c r="AEA10">
        <v>20.027089777859604</v>
      </c>
      <c r="AEB10">
        <v>20.097550585664155</v>
      </c>
      <c r="AEC10">
        <v>20.837197681154464</v>
      </c>
      <c r="AED10">
        <v>20.837197681154464</v>
      </c>
      <c r="AEE10">
        <v>19.929145492307978</v>
      </c>
      <c r="AEF10">
        <v>20.163448315399307</v>
      </c>
      <c r="AEG10">
        <v>19.719292269758025</v>
      </c>
      <c r="AEH10">
        <v>20.837197681154464</v>
      </c>
      <c r="AEI10">
        <v>20.478688773840432</v>
      </c>
      <c r="AEJ10">
        <v>19.985088661080542</v>
      </c>
      <c r="AEK10">
        <v>20.097550585664155</v>
      </c>
      <c r="AEL10">
        <v>19.719292269758025</v>
      </c>
      <c r="AEM10">
        <v>20.163448315399307</v>
      </c>
      <c r="AEN10">
        <v>19.985088661080542</v>
      </c>
      <c r="AEO10">
        <v>20.478688773840432</v>
      </c>
      <c r="AEP10">
        <v>20.163448315399307</v>
      </c>
      <c r="AEQ10">
        <v>20.027089777859604</v>
      </c>
      <c r="AER10">
        <v>20.097550585664155</v>
      </c>
      <c r="AES10">
        <v>19.985088661080542</v>
      </c>
      <c r="AET10">
        <v>19.929145492307978</v>
      </c>
      <c r="AEU10">
        <v>19.18195119767131</v>
      </c>
      <c r="AEV10">
        <v>20.837197681154464</v>
      </c>
      <c r="AEW10">
        <v>20.360234224388144</v>
      </c>
      <c r="AEX10">
        <v>20.184546440673881</v>
      </c>
      <c r="AEY10">
        <v>20.123189455653517</v>
      </c>
      <c r="AEZ10">
        <v>19.18195119767131</v>
      </c>
      <c r="AFA10">
        <v>20.163448315399307</v>
      </c>
      <c r="AFB10">
        <v>20.097550585664155</v>
      </c>
      <c r="AFC10">
        <v>21.133424112621626</v>
      </c>
      <c r="AFD10">
        <v>20.837197681154464</v>
      </c>
      <c r="AFE10">
        <v>20.123189455653517</v>
      </c>
      <c r="AFF10">
        <v>20.478688773840432</v>
      </c>
      <c r="AFG10">
        <v>20.184546440673881</v>
      </c>
      <c r="AFH10">
        <v>20.184546440673881</v>
      </c>
      <c r="AFI10">
        <v>20.478688773840432</v>
      </c>
      <c r="AFJ10">
        <v>20.184546440673881</v>
      </c>
      <c r="AFK10">
        <v>21.133424112621626</v>
      </c>
      <c r="AFL10">
        <v>20.123189455653517</v>
      </c>
      <c r="AFM10">
        <v>20.360234224388144</v>
      </c>
      <c r="AFN10">
        <v>20.123189455653517</v>
      </c>
      <c r="AFO10">
        <v>20.478688773840432</v>
      </c>
      <c r="AFP10">
        <v>21.133424112621626</v>
      </c>
      <c r="AFQ10">
        <v>19.18195119767131</v>
      </c>
      <c r="AFR10">
        <v>20.097550585664155</v>
      </c>
      <c r="AFS10">
        <v>19.929145492307978</v>
      </c>
      <c r="AFT10">
        <v>19.719292269758025</v>
      </c>
      <c r="AFU10">
        <v>20.184546440673881</v>
      </c>
      <c r="AFV10">
        <v>20.123189455653517</v>
      </c>
      <c r="AFW10">
        <v>20.163448315399307</v>
      </c>
      <c r="AFX10">
        <v>20.097550585664155</v>
      </c>
      <c r="AFY10">
        <v>19.719292269758025</v>
      </c>
      <c r="AFZ10">
        <v>20.360234224388144</v>
      </c>
      <c r="AGA10">
        <v>19.929145492307978</v>
      </c>
      <c r="AGB10">
        <v>20.163448315399307</v>
      </c>
      <c r="AGC10">
        <v>19.719292269758025</v>
      </c>
      <c r="AGD10">
        <v>20.163448315399307</v>
      </c>
      <c r="AGE10">
        <v>20.360234224388144</v>
      </c>
      <c r="AGF10">
        <v>20.123189455653517</v>
      </c>
      <c r="AGG10">
        <v>20.097550585664155</v>
      </c>
      <c r="AGH10">
        <v>19.18195119767131</v>
      </c>
      <c r="AGI10">
        <v>20.163448315399307</v>
      </c>
      <c r="AGJ10">
        <v>20.123189455653517</v>
      </c>
      <c r="AGK10">
        <v>19.929145492307978</v>
      </c>
      <c r="AGL10">
        <v>19.18195119767131</v>
      </c>
      <c r="AGM10">
        <v>19.929145492307978</v>
      </c>
      <c r="AGN10">
        <v>19.719292269758025</v>
      </c>
      <c r="AGO10">
        <v>19.985088661080542</v>
      </c>
      <c r="AGP10">
        <v>20.478688773840432</v>
      </c>
      <c r="AGQ10">
        <v>20.123189455653517</v>
      </c>
      <c r="AGR10">
        <v>20.360234224388144</v>
      </c>
      <c r="AGS10">
        <v>20.478688773840432</v>
      </c>
      <c r="AGT10">
        <v>21.133424112621626</v>
      </c>
      <c r="AGU10">
        <v>19.985088661080542</v>
      </c>
      <c r="AGV10">
        <v>20.027089777859604</v>
      </c>
      <c r="AGW10">
        <v>19.719292269758025</v>
      </c>
      <c r="AGX10">
        <v>19.929145492307978</v>
      </c>
      <c r="AGY10">
        <v>19.985088661080542</v>
      </c>
      <c r="AGZ10">
        <v>20.027089777859604</v>
      </c>
      <c r="AHA10">
        <v>19.18195119767131</v>
      </c>
      <c r="AHB10">
        <v>19.18195119767131</v>
      </c>
      <c r="AHC10">
        <v>20.027089777859604</v>
      </c>
      <c r="AHD10">
        <v>19.18195119767131</v>
      </c>
      <c r="AHE10">
        <v>21.133424112621626</v>
      </c>
      <c r="AHF10">
        <v>19.985088661080542</v>
      </c>
      <c r="AHG10">
        <v>19.18195119767131</v>
      </c>
      <c r="AHH10">
        <v>20.097550585664155</v>
      </c>
      <c r="AHI10">
        <v>19.985088661080542</v>
      </c>
      <c r="AHJ10">
        <v>19.18195119767131</v>
      </c>
      <c r="AHK10">
        <v>20.027089777859604</v>
      </c>
      <c r="AHL10">
        <v>20.360234224388144</v>
      </c>
      <c r="AHM10">
        <v>19.929145492307978</v>
      </c>
      <c r="AHN10">
        <v>20.478688773840432</v>
      </c>
      <c r="AHO10">
        <v>20.027089777859604</v>
      </c>
      <c r="AHP10">
        <v>20.123189455653517</v>
      </c>
      <c r="AHQ10">
        <v>20.163448315399307</v>
      </c>
      <c r="AHR10">
        <v>20.478688773840432</v>
      </c>
      <c r="AHS10">
        <v>20.837197681154464</v>
      </c>
      <c r="AHT10">
        <v>20.360234224388144</v>
      </c>
      <c r="AHU10">
        <v>20.097550585664155</v>
      </c>
      <c r="AHV10">
        <v>20.097550585664155</v>
      </c>
      <c r="AHW10">
        <v>20.184546440673881</v>
      </c>
      <c r="AHX10">
        <v>20.027089777859604</v>
      </c>
      <c r="AHY10">
        <v>19.985088661080542</v>
      </c>
      <c r="AHZ10">
        <v>20.097550585664155</v>
      </c>
      <c r="AIA10">
        <v>19.18195119767131</v>
      </c>
      <c r="AIB10">
        <v>20.478688773840432</v>
      </c>
      <c r="AIC10">
        <v>20.027089777859604</v>
      </c>
      <c r="AID10">
        <v>19.18195119767131</v>
      </c>
      <c r="AIE10">
        <v>20.837197681154464</v>
      </c>
      <c r="AIF10">
        <v>20.123189455653517</v>
      </c>
      <c r="AIG10">
        <v>20.163448315399307</v>
      </c>
      <c r="AIH10">
        <v>20.123189455653517</v>
      </c>
      <c r="AII10">
        <v>19.929145492307978</v>
      </c>
      <c r="AIJ10">
        <v>20.478688773840432</v>
      </c>
      <c r="AIK10">
        <v>20.163448315399307</v>
      </c>
      <c r="AIL10">
        <v>21.133424112621626</v>
      </c>
      <c r="AIM10">
        <v>20.478688773840432</v>
      </c>
      <c r="AIN10">
        <v>20.163448315399307</v>
      </c>
      <c r="AIO10">
        <v>19.929145492307978</v>
      </c>
      <c r="AIP10">
        <v>19.985088661080542</v>
      </c>
      <c r="AIQ10">
        <v>20.360234224388144</v>
      </c>
      <c r="AIR10">
        <v>19.929145492307978</v>
      </c>
      <c r="AIS10">
        <v>20.027089777859604</v>
      </c>
      <c r="AIT10">
        <v>20.097550585664155</v>
      </c>
      <c r="AIU10">
        <v>19.929145492307978</v>
      </c>
      <c r="AIV10">
        <v>20.184546440673881</v>
      </c>
      <c r="AIW10">
        <v>20.360234224388144</v>
      </c>
      <c r="AIX10">
        <v>20.027089777859604</v>
      </c>
      <c r="AIY10">
        <v>19.719292269758025</v>
      </c>
      <c r="AIZ10">
        <v>20.163448315399307</v>
      </c>
      <c r="AJA10">
        <v>20.027089777859604</v>
      </c>
      <c r="AJB10">
        <v>20.478688773840432</v>
      </c>
      <c r="AJC10">
        <v>21.133424112621626</v>
      </c>
      <c r="AJD10">
        <v>19.929145492307978</v>
      </c>
      <c r="AJE10">
        <v>20.184546440673881</v>
      </c>
      <c r="AJF10">
        <v>20.123189455653517</v>
      </c>
      <c r="AJG10">
        <v>20.360234224388144</v>
      </c>
      <c r="AJH10">
        <v>19.985088661080542</v>
      </c>
      <c r="AJI10">
        <v>20.027089777859604</v>
      </c>
      <c r="AJJ10">
        <v>20.027089777859604</v>
      </c>
      <c r="AJK10">
        <v>20.027089777859604</v>
      </c>
      <c r="AJL10">
        <v>20.123189455653517</v>
      </c>
      <c r="AJM10">
        <v>20.027089777859604</v>
      </c>
      <c r="AJN10">
        <v>19.18195119767131</v>
      </c>
      <c r="AJO10">
        <v>20.360234224388144</v>
      </c>
      <c r="AJP10">
        <v>19.719292269758025</v>
      </c>
      <c r="AJQ10">
        <v>20.478688773840432</v>
      </c>
      <c r="AJR10">
        <v>19.985088661080542</v>
      </c>
      <c r="AJS10">
        <v>20.360234224388144</v>
      </c>
      <c r="AJT10">
        <v>20.027089777859604</v>
      </c>
      <c r="AJU10">
        <v>20.123189455653517</v>
      </c>
      <c r="AJV10">
        <v>20.184546440673881</v>
      </c>
      <c r="AJW10">
        <v>20.478688773840432</v>
      </c>
      <c r="AJX10">
        <v>20.123189455653517</v>
      </c>
      <c r="AJY10">
        <v>20.837197681154464</v>
      </c>
      <c r="AJZ10">
        <v>20.478688773840432</v>
      </c>
      <c r="AKA10">
        <v>21.133424112621626</v>
      </c>
      <c r="AKB10">
        <v>20.163448315399307</v>
      </c>
      <c r="AKC10">
        <v>20.097550585664155</v>
      </c>
      <c r="AKD10">
        <v>20.097550585664155</v>
      </c>
      <c r="AKE10">
        <v>19.719292269758025</v>
      </c>
      <c r="AKF10">
        <v>19.18195119767131</v>
      </c>
      <c r="AKG10">
        <v>20.184546440673881</v>
      </c>
      <c r="AKH10">
        <v>20.097550585664155</v>
      </c>
      <c r="AKI10">
        <v>20.837197681154464</v>
      </c>
      <c r="AKJ10">
        <v>20.837197681154464</v>
      </c>
      <c r="AKK10">
        <v>20.360234224388144</v>
      </c>
      <c r="AKL10">
        <v>20.123189455653517</v>
      </c>
      <c r="AKM10">
        <v>19.929145492307978</v>
      </c>
      <c r="AKN10">
        <v>19.719292269758025</v>
      </c>
      <c r="AKO10">
        <v>20.163448315399307</v>
      </c>
      <c r="AKP10">
        <v>19.929145492307978</v>
      </c>
      <c r="AKQ10">
        <v>20.123189455653517</v>
      </c>
      <c r="AKR10">
        <v>20.837197681154464</v>
      </c>
      <c r="AKS10">
        <v>20.027089777859604</v>
      </c>
      <c r="AKT10">
        <v>19.929145492307978</v>
      </c>
      <c r="AKU10">
        <v>19.985088661080542</v>
      </c>
      <c r="AKV10">
        <v>19.985088661080542</v>
      </c>
      <c r="AKW10">
        <v>20.837197681154464</v>
      </c>
      <c r="AKX10">
        <v>20.163448315399307</v>
      </c>
      <c r="AKY10">
        <v>20.027089777859604</v>
      </c>
      <c r="AKZ10">
        <v>20.184546440673881</v>
      </c>
      <c r="ALA10">
        <v>20.163448315399307</v>
      </c>
      <c r="ALB10">
        <v>20.027089777859604</v>
      </c>
      <c r="ALC10">
        <v>20.184546440673881</v>
      </c>
      <c r="ALD10">
        <v>19.929145492307978</v>
      </c>
      <c r="ALE10">
        <v>20.123189455653517</v>
      </c>
      <c r="ALF10">
        <v>20.123189455653517</v>
      </c>
      <c r="ALG10">
        <v>19.18195119767131</v>
      </c>
      <c r="ALH10">
        <v>20.184546440673881</v>
      </c>
      <c r="ALI10">
        <v>20.184546440673881</v>
      </c>
      <c r="ALJ10">
        <v>19.985088661080542</v>
      </c>
      <c r="ALK10">
        <v>20.027089777859604</v>
      </c>
      <c r="ALL10">
        <v>20.360234224388144</v>
      </c>
      <c r="ALM10">
        <v>20.184546440673881</v>
      </c>
    </row>
    <row r="11" spans="2:1001" x14ac:dyDescent="0.25">
      <c r="B11">
        <v>20.163448315399307</v>
      </c>
      <c r="C11">
        <v>20.837197681154464</v>
      </c>
      <c r="D11">
        <v>21.133424112621626</v>
      </c>
      <c r="E11">
        <v>20.097550585664155</v>
      </c>
      <c r="F11">
        <v>20.478688773840432</v>
      </c>
      <c r="G11">
        <v>19.985088661080542</v>
      </c>
      <c r="H11">
        <v>20.123189455653517</v>
      </c>
      <c r="I11">
        <v>20.184546440673881</v>
      </c>
      <c r="J11">
        <v>19.929145492307978</v>
      </c>
      <c r="K11">
        <v>20.027089777859604</v>
      </c>
      <c r="L11">
        <v>20.123189455653517</v>
      </c>
      <c r="M11">
        <v>19.719292269758025</v>
      </c>
      <c r="N11">
        <v>19.18195119767131</v>
      </c>
      <c r="O11">
        <v>19.985088661080542</v>
      </c>
      <c r="P11">
        <v>20.027089777859604</v>
      </c>
      <c r="Q11">
        <v>19.18195119767131</v>
      </c>
      <c r="R11">
        <v>19.719292269758025</v>
      </c>
      <c r="S11">
        <v>20.184546440673881</v>
      </c>
      <c r="T11">
        <v>19.985088661080542</v>
      </c>
      <c r="U11">
        <v>19.929145492307978</v>
      </c>
      <c r="V11">
        <v>19.719292269758025</v>
      </c>
      <c r="W11">
        <v>19.719292269758025</v>
      </c>
      <c r="X11">
        <v>20.184546440673881</v>
      </c>
      <c r="Y11">
        <v>20.027089777859604</v>
      </c>
      <c r="Z11">
        <v>20.360234224388144</v>
      </c>
      <c r="AA11">
        <v>20.123189455653517</v>
      </c>
      <c r="AB11">
        <v>20.027089777859604</v>
      </c>
      <c r="AC11">
        <v>20.184546440673881</v>
      </c>
      <c r="AD11">
        <v>19.929145492307978</v>
      </c>
      <c r="AE11">
        <v>21.133424112621626</v>
      </c>
      <c r="AF11">
        <v>21.133424112621626</v>
      </c>
      <c r="AG11">
        <v>19.929145492307978</v>
      </c>
      <c r="AH11">
        <v>19.719292269758025</v>
      </c>
      <c r="AI11">
        <v>20.184546440673881</v>
      </c>
      <c r="AJ11">
        <v>20.184546440673881</v>
      </c>
      <c r="AK11">
        <v>20.123189455653517</v>
      </c>
      <c r="AL11">
        <v>19.18195119767131</v>
      </c>
      <c r="AM11">
        <v>20.027089777859604</v>
      </c>
      <c r="AN11">
        <v>19.719292269758025</v>
      </c>
      <c r="AO11">
        <v>20.184546440673881</v>
      </c>
      <c r="AP11">
        <v>20.163448315399307</v>
      </c>
      <c r="AQ11">
        <v>20.184546440673881</v>
      </c>
      <c r="AR11">
        <v>20.478688773840432</v>
      </c>
      <c r="AS11">
        <v>20.360234224388144</v>
      </c>
      <c r="AT11">
        <v>19.18195119767131</v>
      </c>
      <c r="AU11">
        <v>20.478688773840432</v>
      </c>
      <c r="AV11">
        <v>21.133424112621626</v>
      </c>
      <c r="AW11">
        <v>20.097550585664155</v>
      </c>
      <c r="AX11">
        <v>21.133424112621626</v>
      </c>
      <c r="AY11">
        <v>20.123189455653517</v>
      </c>
      <c r="AZ11">
        <v>19.719292269758025</v>
      </c>
      <c r="BA11">
        <v>20.123189455653517</v>
      </c>
      <c r="BB11">
        <v>20.360234224388144</v>
      </c>
      <c r="BC11">
        <v>20.097550585664155</v>
      </c>
      <c r="BD11">
        <v>19.18195119767131</v>
      </c>
      <c r="BE11">
        <v>19.18195119767131</v>
      </c>
      <c r="BF11">
        <v>20.184546440673881</v>
      </c>
      <c r="BG11">
        <v>19.18195119767131</v>
      </c>
      <c r="BH11">
        <v>20.360234224388144</v>
      </c>
      <c r="BI11">
        <v>20.837197681154464</v>
      </c>
      <c r="BJ11">
        <v>21.133424112621626</v>
      </c>
      <c r="BK11">
        <v>20.184546440673881</v>
      </c>
      <c r="BL11">
        <v>19.985088661080542</v>
      </c>
      <c r="BM11">
        <v>19.985088661080542</v>
      </c>
      <c r="BN11">
        <v>19.719292269758025</v>
      </c>
      <c r="BO11">
        <v>19.719292269758025</v>
      </c>
      <c r="BP11">
        <v>20.184546440673881</v>
      </c>
      <c r="BQ11">
        <v>19.18195119767131</v>
      </c>
      <c r="BR11">
        <v>19.985088661080542</v>
      </c>
      <c r="BS11">
        <v>19.719292269758025</v>
      </c>
      <c r="BT11">
        <v>19.985088661080542</v>
      </c>
      <c r="BU11">
        <v>20.163448315399307</v>
      </c>
      <c r="BV11">
        <v>20.184546440673881</v>
      </c>
      <c r="BW11">
        <v>20.163448315399307</v>
      </c>
      <c r="BX11">
        <v>20.184546440673881</v>
      </c>
      <c r="BY11">
        <v>21.133424112621626</v>
      </c>
      <c r="BZ11">
        <v>19.985088661080542</v>
      </c>
      <c r="CA11">
        <v>20.097550585664155</v>
      </c>
      <c r="CB11">
        <v>19.18195119767131</v>
      </c>
      <c r="CC11">
        <v>19.18195119767131</v>
      </c>
      <c r="CD11">
        <v>20.163448315399307</v>
      </c>
      <c r="CE11">
        <v>20.478688773840432</v>
      </c>
      <c r="CF11">
        <v>20.837197681154464</v>
      </c>
      <c r="CG11">
        <v>20.163448315399307</v>
      </c>
      <c r="CH11">
        <v>20.837197681154464</v>
      </c>
      <c r="CI11">
        <v>20.360234224388144</v>
      </c>
      <c r="CJ11">
        <v>21.133424112621626</v>
      </c>
      <c r="CK11">
        <v>20.163448315399307</v>
      </c>
      <c r="CL11">
        <v>20.097550585664155</v>
      </c>
      <c r="CM11">
        <v>20.123189455653517</v>
      </c>
      <c r="CN11">
        <v>20.360234224388144</v>
      </c>
      <c r="CO11">
        <v>20.027089777859604</v>
      </c>
      <c r="CP11">
        <v>19.18195119767131</v>
      </c>
      <c r="CQ11">
        <v>19.18195119767131</v>
      </c>
      <c r="CR11">
        <v>20.027089777859604</v>
      </c>
      <c r="CS11">
        <v>20.360234224388144</v>
      </c>
      <c r="CT11">
        <v>20.027089777859604</v>
      </c>
      <c r="CU11">
        <v>20.478688773840432</v>
      </c>
      <c r="CV11">
        <v>21.133424112621626</v>
      </c>
      <c r="CW11">
        <v>20.478688773840432</v>
      </c>
      <c r="CX11">
        <v>19.985088661080542</v>
      </c>
      <c r="CY11">
        <v>20.097550585664155</v>
      </c>
      <c r="CZ11">
        <v>19.929145492307978</v>
      </c>
      <c r="DA11">
        <v>20.123189455653517</v>
      </c>
      <c r="DB11">
        <v>19.18195119767131</v>
      </c>
      <c r="DC11">
        <v>20.837197681154464</v>
      </c>
      <c r="DD11">
        <v>20.837197681154464</v>
      </c>
      <c r="DE11">
        <v>19.985088661080542</v>
      </c>
      <c r="DF11">
        <v>20.837197681154464</v>
      </c>
      <c r="DG11">
        <v>20.163448315399307</v>
      </c>
      <c r="DH11">
        <v>20.837197681154464</v>
      </c>
      <c r="DI11">
        <v>19.929145492307978</v>
      </c>
      <c r="DJ11">
        <v>19.985088661080542</v>
      </c>
      <c r="DK11">
        <v>19.18195119767131</v>
      </c>
      <c r="DL11">
        <v>20.837197681154464</v>
      </c>
      <c r="DM11">
        <v>20.478688773840432</v>
      </c>
      <c r="DN11">
        <v>20.478688773840432</v>
      </c>
      <c r="DO11">
        <v>20.163448315399307</v>
      </c>
      <c r="DP11">
        <v>19.18195119767131</v>
      </c>
      <c r="DQ11">
        <v>19.929145492307978</v>
      </c>
      <c r="DR11">
        <v>20.837197681154464</v>
      </c>
      <c r="DS11">
        <v>20.478688773840432</v>
      </c>
      <c r="DT11">
        <v>20.163448315399307</v>
      </c>
      <c r="DU11">
        <v>20.184546440673881</v>
      </c>
      <c r="DV11">
        <v>20.027089777859604</v>
      </c>
      <c r="DW11">
        <v>20.360234224388144</v>
      </c>
      <c r="DX11">
        <v>20.123189455653517</v>
      </c>
      <c r="DY11">
        <v>20.123189455653517</v>
      </c>
      <c r="DZ11">
        <v>20.123189455653517</v>
      </c>
      <c r="EA11">
        <v>20.837197681154464</v>
      </c>
      <c r="EB11">
        <v>19.985088661080542</v>
      </c>
      <c r="EC11">
        <v>20.163448315399307</v>
      </c>
      <c r="ED11">
        <v>20.163448315399307</v>
      </c>
      <c r="EE11">
        <v>20.360234224388144</v>
      </c>
      <c r="EF11">
        <v>20.360234224388144</v>
      </c>
      <c r="EG11">
        <v>19.929145492307978</v>
      </c>
      <c r="EH11">
        <v>20.097550585664155</v>
      </c>
      <c r="EI11">
        <v>20.027089777859604</v>
      </c>
      <c r="EJ11">
        <v>20.163448315399307</v>
      </c>
      <c r="EK11">
        <v>20.097550585664155</v>
      </c>
      <c r="EL11">
        <v>20.184546440673881</v>
      </c>
      <c r="EM11">
        <v>20.027089777859604</v>
      </c>
      <c r="EN11">
        <v>19.719292269758025</v>
      </c>
      <c r="EO11">
        <v>20.837197681154464</v>
      </c>
      <c r="EP11">
        <v>19.719292269758025</v>
      </c>
      <c r="EQ11">
        <v>20.123189455653517</v>
      </c>
      <c r="ER11">
        <v>19.719292269758025</v>
      </c>
      <c r="ES11">
        <v>20.163448315399307</v>
      </c>
      <c r="ET11">
        <v>20.097550585664155</v>
      </c>
      <c r="EU11">
        <v>19.985088661080542</v>
      </c>
      <c r="EV11">
        <v>20.478688773840432</v>
      </c>
      <c r="EW11">
        <v>20.184546440673881</v>
      </c>
      <c r="EX11">
        <v>20.478688773840432</v>
      </c>
      <c r="EY11">
        <v>20.184546440673881</v>
      </c>
      <c r="EZ11">
        <v>21.133424112621626</v>
      </c>
      <c r="FA11">
        <v>20.837197681154464</v>
      </c>
      <c r="FB11">
        <v>20.097550585664155</v>
      </c>
      <c r="FC11">
        <v>20.478688773840432</v>
      </c>
      <c r="FD11">
        <v>19.929145492307978</v>
      </c>
      <c r="FE11">
        <v>19.719292269758025</v>
      </c>
      <c r="FF11">
        <v>20.837197681154464</v>
      </c>
      <c r="FG11">
        <v>20.097550585664155</v>
      </c>
      <c r="FH11">
        <v>20.123189455653517</v>
      </c>
      <c r="FI11">
        <v>20.027089777859604</v>
      </c>
      <c r="FJ11">
        <v>20.163448315399307</v>
      </c>
      <c r="FK11">
        <v>20.097550585664155</v>
      </c>
      <c r="FL11">
        <v>19.18195119767131</v>
      </c>
      <c r="FM11">
        <v>19.985088661080542</v>
      </c>
      <c r="FN11">
        <v>19.929145492307978</v>
      </c>
      <c r="FO11">
        <v>19.719292269758025</v>
      </c>
      <c r="FP11">
        <v>20.837197681154464</v>
      </c>
      <c r="FQ11">
        <v>19.719292269758025</v>
      </c>
      <c r="FR11">
        <v>20.163448315399307</v>
      </c>
      <c r="FS11">
        <v>20.123189455653517</v>
      </c>
      <c r="FT11">
        <v>20.184546440673881</v>
      </c>
      <c r="FU11">
        <v>20.478688773840432</v>
      </c>
      <c r="FV11">
        <v>20.123189455653517</v>
      </c>
      <c r="FW11">
        <v>19.929145492307978</v>
      </c>
      <c r="FX11">
        <v>20.360234224388144</v>
      </c>
      <c r="FY11">
        <v>20.478688773840432</v>
      </c>
      <c r="FZ11">
        <v>20.360234224388144</v>
      </c>
      <c r="GA11">
        <v>20.837197681154464</v>
      </c>
      <c r="GB11">
        <v>20.123189455653517</v>
      </c>
      <c r="GC11">
        <v>19.18195119767131</v>
      </c>
      <c r="GD11">
        <v>20.360234224388144</v>
      </c>
      <c r="GE11">
        <v>19.929145492307978</v>
      </c>
      <c r="GF11">
        <v>20.184546440673881</v>
      </c>
      <c r="GG11">
        <v>20.360234224388144</v>
      </c>
      <c r="GH11">
        <v>20.478688773840432</v>
      </c>
      <c r="GI11">
        <v>20.184546440673881</v>
      </c>
      <c r="GJ11">
        <v>19.985088661080542</v>
      </c>
      <c r="GK11">
        <v>20.163448315399307</v>
      </c>
      <c r="GL11">
        <v>20.097550585664155</v>
      </c>
      <c r="GM11">
        <v>20.184546440673881</v>
      </c>
      <c r="GN11">
        <v>21.133424112621626</v>
      </c>
      <c r="GO11">
        <v>19.929145492307978</v>
      </c>
      <c r="GP11">
        <v>20.027089777859604</v>
      </c>
      <c r="GQ11">
        <v>20.163448315399307</v>
      </c>
      <c r="GR11">
        <v>20.163448315399307</v>
      </c>
      <c r="GS11">
        <v>19.719292269758025</v>
      </c>
      <c r="GT11">
        <v>20.123189455653517</v>
      </c>
      <c r="GU11">
        <v>20.027089777859604</v>
      </c>
      <c r="GV11">
        <v>20.360234224388144</v>
      </c>
      <c r="GW11">
        <v>20.478688773840432</v>
      </c>
      <c r="GX11">
        <v>20.837197681154464</v>
      </c>
      <c r="GY11">
        <v>20.184546440673881</v>
      </c>
      <c r="GZ11">
        <v>19.985088661080542</v>
      </c>
      <c r="HA11">
        <v>20.184546440673881</v>
      </c>
      <c r="HB11">
        <v>20.163448315399307</v>
      </c>
      <c r="HC11">
        <v>19.985088661080542</v>
      </c>
      <c r="HD11">
        <v>20.837197681154464</v>
      </c>
      <c r="HE11">
        <v>19.985088661080542</v>
      </c>
      <c r="HF11">
        <v>19.18195119767131</v>
      </c>
      <c r="HG11">
        <v>20.184546440673881</v>
      </c>
      <c r="HH11">
        <v>20.027089777859604</v>
      </c>
      <c r="HI11">
        <v>20.123189455653517</v>
      </c>
      <c r="HJ11">
        <v>19.719292269758025</v>
      </c>
      <c r="HK11">
        <v>19.985088661080542</v>
      </c>
      <c r="HL11">
        <v>19.929145492307978</v>
      </c>
      <c r="HM11">
        <v>20.123189455653517</v>
      </c>
      <c r="HN11">
        <v>19.18195119767131</v>
      </c>
      <c r="HO11">
        <v>19.719292269758025</v>
      </c>
      <c r="HP11">
        <v>20.184546440673881</v>
      </c>
      <c r="HQ11">
        <v>19.18195119767131</v>
      </c>
      <c r="HR11">
        <v>20.163448315399307</v>
      </c>
      <c r="HS11">
        <v>19.18195119767131</v>
      </c>
      <c r="HT11">
        <v>20.123189455653517</v>
      </c>
      <c r="HU11">
        <v>20.478688773840432</v>
      </c>
      <c r="HV11">
        <v>20.837197681154464</v>
      </c>
      <c r="HW11">
        <v>19.929145492307978</v>
      </c>
      <c r="HX11">
        <v>21.133424112621626</v>
      </c>
      <c r="HY11">
        <v>20.837197681154464</v>
      </c>
      <c r="HZ11">
        <v>19.18195119767131</v>
      </c>
      <c r="IA11">
        <v>20.478688773840432</v>
      </c>
      <c r="IB11">
        <v>20.123189455653517</v>
      </c>
      <c r="IC11">
        <v>19.929145492307978</v>
      </c>
      <c r="ID11">
        <v>21.133424112621626</v>
      </c>
      <c r="IE11">
        <v>20.027089777859604</v>
      </c>
      <c r="IF11">
        <v>19.18195119767131</v>
      </c>
      <c r="IG11">
        <v>20.163448315399307</v>
      </c>
      <c r="IH11">
        <v>19.18195119767131</v>
      </c>
      <c r="II11">
        <v>20.360234224388144</v>
      </c>
      <c r="IJ11">
        <v>20.163448315399307</v>
      </c>
      <c r="IK11">
        <v>20.027089777859604</v>
      </c>
      <c r="IL11">
        <v>20.478688773840432</v>
      </c>
      <c r="IM11">
        <v>20.097550585664155</v>
      </c>
      <c r="IN11">
        <v>21.133424112621626</v>
      </c>
      <c r="IO11">
        <v>19.719292269758025</v>
      </c>
      <c r="IP11">
        <v>19.18195119767131</v>
      </c>
      <c r="IQ11">
        <v>20.163448315399307</v>
      </c>
      <c r="IR11">
        <v>20.184546440673881</v>
      </c>
      <c r="IS11">
        <v>21.133424112621626</v>
      </c>
      <c r="IT11">
        <v>19.929145492307978</v>
      </c>
      <c r="IU11">
        <v>20.027089777859604</v>
      </c>
      <c r="IV11">
        <v>20.097550585664155</v>
      </c>
      <c r="IW11">
        <v>20.837197681154464</v>
      </c>
      <c r="IX11">
        <v>20.360234224388144</v>
      </c>
      <c r="IY11">
        <v>20.184546440673881</v>
      </c>
      <c r="IZ11">
        <v>20.097550585664155</v>
      </c>
      <c r="JA11">
        <v>21.133424112621626</v>
      </c>
      <c r="JB11">
        <v>19.18195119767131</v>
      </c>
      <c r="JC11">
        <v>19.929145492307978</v>
      </c>
      <c r="JD11">
        <v>20.837197681154464</v>
      </c>
      <c r="JE11">
        <v>20.478688773840432</v>
      </c>
      <c r="JF11">
        <v>20.184546440673881</v>
      </c>
      <c r="JG11">
        <v>20.478688773840432</v>
      </c>
      <c r="JH11">
        <v>20.478688773840432</v>
      </c>
      <c r="JI11">
        <v>19.719292269758025</v>
      </c>
      <c r="JJ11">
        <v>19.719292269758025</v>
      </c>
      <c r="JK11">
        <v>20.097550585664155</v>
      </c>
      <c r="JL11">
        <v>19.985088661080542</v>
      </c>
      <c r="JM11">
        <v>20.837197681154464</v>
      </c>
      <c r="JN11">
        <v>19.719292269758025</v>
      </c>
      <c r="JO11">
        <v>20.184546440673881</v>
      </c>
      <c r="JP11">
        <v>20.360234224388144</v>
      </c>
      <c r="JQ11">
        <v>20.184546440673881</v>
      </c>
      <c r="JR11">
        <v>20.163448315399307</v>
      </c>
      <c r="JS11">
        <v>20.097550585664155</v>
      </c>
      <c r="JT11">
        <v>19.719292269758025</v>
      </c>
      <c r="JU11">
        <v>20.163448315399307</v>
      </c>
      <c r="JV11">
        <v>20.478688773840432</v>
      </c>
      <c r="JW11">
        <v>20.837197681154464</v>
      </c>
      <c r="JX11">
        <v>20.837197681154464</v>
      </c>
      <c r="JY11">
        <v>21.133424112621626</v>
      </c>
      <c r="JZ11">
        <v>20.360234224388144</v>
      </c>
      <c r="KA11">
        <v>20.163448315399307</v>
      </c>
      <c r="KB11">
        <v>20.360234224388144</v>
      </c>
      <c r="KC11">
        <v>20.360234224388144</v>
      </c>
      <c r="KD11">
        <v>20.027089777859604</v>
      </c>
      <c r="KE11">
        <v>20.478688773840432</v>
      </c>
      <c r="KF11">
        <v>19.18195119767131</v>
      </c>
      <c r="KG11">
        <v>20.027089777859604</v>
      </c>
      <c r="KH11">
        <v>20.478688773840432</v>
      </c>
      <c r="KI11">
        <v>20.123189455653517</v>
      </c>
      <c r="KJ11">
        <v>19.719292269758025</v>
      </c>
      <c r="KK11">
        <v>20.360234224388144</v>
      </c>
      <c r="KL11">
        <v>20.123189455653517</v>
      </c>
      <c r="KM11">
        <v>19.929145492307978</v>
      </c>
      <c r="KN11">
        <v>20.123189455653517</v>
      </c>
      <c r="KO11">
        <v>19.18195119767131</v>
      </c>
      <c r="KP11">
        <v>19.929145492307978</v>
      </c>
      <c r="KQ11">
        <v>19.719292269758025</v>
      </c>
      <c r="KR11">
        <v>20.097550585664155</v>
      </c>
      <c r="KS11">
        <v>19.18195119767131</v>
      </c>
      <c r="KT11">
        <v>19.719292269758025</v>
      </c>
      <c r="KU11">
        <v>20.360234224388144</v>
      </c>
      <c r="KV11">
        <v>19.18195119767131</v>
      </c>
      <c r="KW11">
        <v>19.929145492307978</v>
      </c>
      <c r="KX11">
        <v>20.360234224388144</v>
      </c>
      <c r="KY11">
        <v>20.837197681154464</v>
      </c>
      <c r="KZ11">
        <v>19.719292269758025</v>
      </c>
      <c r="LA11">
        <v>20.123189455653517</v>
      </c>
      <c r="LB11">
        <v>20.163448315399307</v>
      </c>
      <c r="LC11">
        <v>21.133424112621626</v>
      </c>
      <c r="LD11">
        <v>19.929145492307978</v>
      </c>
      <c r="LE11">
        <v>19.929145492307978</v>
      </c>
      <c r="LF11">
        <v>19.18195119767131</v>
      </c>
      <c r="LG11">
        <v>19.18195119767131</v>
      </c>
      <c r="LH11">
        <v>20.027089777859604</v>
      </c>
      <c r="LI11">
        <v>19.929145492307978</v>
      </c>
      <c r="LJ11">
        <v>19.985088661080542</v>
      </c>
      <c r="LK11">
        <v>20.097550585664155</v>
      </c>
      <c r="LL11">
        <v>20.478688773840432</v>
      </c>
      <c r="LM11">
        <v>20.123189455653517</v>
      </c>
      <c r="LN11">
        <v>19.18195119767131</v>
      </c>
      <c r="LO11">
        <v>20.097550585664155</v>
      </c>
      <c r="LP11">
        <v>19.719292269758025</v>
      </c>
      <c r="LQ11">
        <v>19.18195119767131</v>
      </c>
      <c r="LR11">
        <v>19.929145492307978</v>
      </c>
      <c r="LS11">
        <v>20.123189455653517</v>
      </c>
      <c r="LT11">
        <v>19.18195119767131</v>
      </c>
      <c r="LU11">
        <v>20.478688773840432</v>
      </c>
      <c r="LV11">
        <v>20.837197681154464</v>
      </c>
      <c r="LW11">
        <v>20.837197681154464</v>
      </c>
      <c r="LX11">
        <v>21.133424112621626</v>
      </c>
      <c r="LY11">
        <v>20.184546440673881</v>
      </c>
      <c r="LZ11">
        <v>20.184546440673881</v>
      </c>
      <c r="MA11">
        <v>19.985088661080542</v>
      </c>
      <c r="MB11">
        <v>20.097550585664155</v>
      </c>
      <c r="MC11">
        <v>19.929145492307978</v>
      </c>
      <c r="MD11">
        <v>19.719292269758025</v>
      </c>
      <c r="ME11">
        <v>19.18195119767131</v>
      </c>
      <c r="MF11">
        <v>19.929145492307978</v>
      </c>
      <c r="MG11">
        <v>19.929145492307978</v>
      </c>
      <c r="MH11">
        <v>20.837197681154464</v>
      </c>
      <c r="MI11">
        <v>20.478688773840432</v>
      </c>
      <c r="MJ11">
        <v>20.837197681154464</v>
      </c>
      <c r="MK11">
        <v>20.837197681154464</v>
      </c>
      <c r="ML11">
        <v>19.929145492307978</v>
      </c>
      <c r="MM11">
        <v>20.163448315399307</v>
      </c>
      <c r="MN11">
        <v>20.163448315399307</v>
      </c>
      <c r="MO11">
        <v>20.027089777859604</v>
      </c>
      <c r="MP11">
        <v>20.478688773840432</v>
      </c>
      <c r="MQ11">
        <v>20.163448315399307</v>
      </c>
      <c r="MR11">
        <v>21.133424112621626</v>
      </c>
      <c r="MS11">
        <v>20.163448315399307</v>
      </c>
      <c r="MT11">
        <v>19.985088661080542</v>
      </c>
      <c r="MU11">
        <v>20.163448315399307</v>
      </c>
      <c r="MV11">
        <v>21.133424112621626</v>
      </c>
      <c r="MW11">
        <v>19.719292269758025</v>
      </c>
      <c r="MX11">
        <v>20.184546440673881</v>
      </c>
      <c r="MY11">
        <v>20.027089777859604</v>
      </c>
      <c r="MZ11">
        <v>19.719292269758025</v>
      </c>
      <c r="NA11">
        <v>21.133424112621626</v>
      </c>
      <c r="NB11">
        <v>20.123189455653517</v>
      </c>
      <c r="NC11">
        <v>20.027089777859604</v>
      </c>
      <c r="ND11">
        <v>20.027089777859604</v>
      </c>
      <c r="NE11">
        <v>20.027089777859604</v>
      </c>
      <c r="NF11">
        <v>20.478688773840432</v>
      </c>
      <c r="NG11">
        <v>19.929145492307978</v>
      </c>
      <c r="NH11">
        <v>19.929145492307978</v>
      </c>
      <c r="NI11">
        <v>19.18195119767131</v>
      </c>
      <c r="NJ11">
        <v>20.163448315399307</v>
      </c>
      <c r="NK11">
        <v>20.163448315399307</v>
      </c>
      <c r="NL11">
        <v>20.097550585664155</v>
      </c>
      <c r="NM11">
        <v>19.18195119767131</v>
      </c>
      <c r="NN11">
        <v>20.360234224388144</v>
      </c>
      <c r="NO11">
        <v>20.478688773840432</v>
      </c>
      <c r="NP11">
        <v>20.027089777859604</v>
      </c>
      <c r="NQ11">
        <v>20.027089777859604</v>
      </c>
      <c r="NR11">
        <v>20.027089777859604</v>
      </c>
      <c r="NS11">
        <v>20.027089777859604</v>
      </c>
      <c r="NT11">
        <v>20.123189455653517</v>
      </c>
      <c r="NU11">
        <v>19.719292269758025</v>
      </c>
      <c r="NV11">
        <v>20.027089777859604</v>
      </c>
      <c r="NW11">
        <v>20.163448315399307</v>
      </c>
      <c r="NX11">
        <v>20.360234224388144</v>
      </c>
      <c r="NY11">
        <v>20.360234224388144</v>
      </c>
      <c r="NZ11">
        <v>19.18195119767131</v>
      </c>
      <c r="OA11">
        <v>20.478688773840432</v>
      </c>
      <c r="OB11">
        <v>20.123189455653517</v>
      </c>
      <c r="OC11">
        <v>20.360234224388144</v>
      </c>
      <c r="OD11">
        <v>19.985088661080542</v>
      </c>
      <c r="OE11">
        <v>20.360234224388144</v>
      </c>
      <c r="OF11">
        <v>20.837197681154464</v>
      </c>
      <c r="OG11">
        <v>20.163448315399307</v>
      </c>
      <c r="OH11">
        <v>20.478688773840432</v>
      </c>
      <c r="OI11">
        <v>19.719292269758025</v>
      </c>
      <c r="OJ11">
        <v>20.184546440673881</v>
      </c>
      <c r="OK11">
        <v>20.184546440673881</v>
      </c>
      <c r="OL11">
        <v>20.163448315399307</v>
      </c>
      <c r="OM11">
        <v>19.719292269758025</v>
      </c>
      <c r="ON11">
        <v>20.123189455653517</v>
      </c>
      <c r="OO11">
        <v>20.478688773840432</v>
      </c>
      <c r="OP11">
        <v>20.837197681154464</v>
      </c>
      <c r="OQ11">
        <v>20.360234224388144</v>
      </c>
      <c r="OR11">
        <v>20.837197681154464</v>
      </c>
      <c r="OS11">
        <v>19.18195119767131</v>
      </c>
      <c r="OT11">
        <v>20.360234224388144</v>
      </c>
      <c r="OU11">
        <v>20.123189455653517</v>
      </c>
      <c r="OV11">
        <v>19.18195119767131</v>
      </c>
      <c r="OW11">
        <v>20.027089777859604</v>
      </c>
      <c r="OX11">
        <v>20.123189455653517</v>
      </c>
      <c r="OY11">
        <v>21.133424112621626</v>
      </c>
      <c r="OZ11">
        <v>19.719292269758025</v>
      </c>
      <c r="PA11">
        <v>20.123189455653517</v>
      </c>
      <c r="PB11">
        <v>20.027089777859604</v>
      </c>
      <c r="PC11">
        <v>19.929145492307978</v>
      </c>
      <c r="PD11">
        <v>21.133424112621626</v>
      </c>
      <c r="PE11">
        <v>19.18195119767131</v>
      </c>
      <c r="PF11">
        <v>20.184546440673881</v>
      </c>
      <c r="PG11">
        <v>20.163448315399307</v>
      </c>
      <c r="PH11">
        <v>20.478688773840432</v>
      </c>
      <c r="PI11">
        <v>20.837197681154464</v>
      </c>
      <c r="PJ11">
        <v>20.478688773840432</v>
      </c>
      <c r="PK11">
        <v>20.360234224388144</v>
      </c>
      <c r="PL11">
        <v>20.478688773840432</v>
      </c>
      <c r="PM11">
        <v>19.18195119767131</v>
      </c>
      <c r="PN11">
        <v>21.133424112621626</v>
      </c>
      <c r="PO11">
        <v>20.027089777859604</v>
      </c>
      <c r="PP11">
        <v>19.985088661080542</v>
      </c>
      <c r="PQ11">
        <v>20.027089777859604</v>
      </c>
      <c r="PR11">
        <v>20.027089777859604</v>
      </c>
      <c r="PS11">
        <v>20.163448315399307</v>
      </c>
      <c r="PT11">
        <v>20.097550585664155</v>
      </c>
      <c r="PU11">
        <v>20.123189455653517</v>
      </c>
      <c r="PV11">
        <v>19.719292269758025</v>
      </c>
      <c r="PW11">
        <v>19.719292269758025</v>
      </c>
      <c r="PX11">
        <v>20.163448315399307</v>
      </c>
      <c r="PY11">
        <v>20.027089777859604</v>
      </c>
      <c r="PZ11">
        <v>19.985088661080542</v>
      </c>
      <c r="QA11">
        <v>20.027089777859604</v>
      </c>
      <c r="QB11">
        <v>20.837197681154464</v>
      </c>
      <c r="QC11">
        <v>20.360234224388144</v>
      </c>
      <c r="QD11">
        <v>20.360234224388144</v>
      </c>
      <c r="QE11">
        <v>20.027089777859604</v>
      </c>
      <c r="QF11">
        <v>21.133424112621626</v>
      </c>
      <c r="QG11">
        <v>20.184546440673881</v>
      </c>
      <c r="QH11">
        <v>20.097550585664155</v>
      </c>
      <c r="QI11">
        <v>19.719292269758025</v>
      </c>
      <c r="QJ11">
        <v>20.837197681154464</v>
      </c>
      <c r="QK11">
        <v>20.360234224388144</v>
      </c>
      <c r="QL11">
        <v>19.719292269758025</v>
      </c>
      <c r="QM11">
        <v>19.929145492307978</v>
      </c>
      <c r="QN11">
        <v>20.837197681154464</v>
      </c>
      <c r="QO11">
        <v>20.184546440673881</v>
      </c>
      <c r="QP11">
        <v>19.18195119767131</v>
      </c>
      <c r="QQ11">
        <v>19.719292269758025</v>
      </c>
      <c r="QR11">
        <v>20.184546440673881</v>
      </c>
      <c r="QS11">
        <v>19.719292269758025</v>
      </c>
      <c r="QT11">
        <v>20.360234224388144</v>
      </c>
      <c r="QU11">
        <v>19.929145492307978</v>
      </c>
      <c r="QV11">
        <v>19.719292269758025</v>
      </c>
      <c r="QW11">
        <v>21.133424112621626</v>
      </c>
      <c r="QX11">
        <v>20.123189455653517</v>
      </c>
      <c r="QY11">
        <v>19.985088661080542</v>
      </c>
      <c r="QZ11">
        <v>20.027089777859604</v>
      </c>
      <c r="RA11">
        <v>19.985088661080542</v>
      </c>
      <c r="RB11">
        <v>20.163448315399307</v>
      </c>
      <c r="RC11">
        <v>19.985088661080542</v>
      </c>
      <c r="RD11">
        <v>20.123189455653517</v>
      </c>
      <c r="RE11">
        <v>20.027089777859604</v>
      </c>
      <c r="RF11">
        <v>20.184546440673881</v>
      </c>
      <c r="RG11">
        <v>20.837197681154464</v>
      </c>
      <c r="RH11">
        <v>20.837197681154464</v>
      </c>
      <c r="RI11">
        <v>19.985088661080542</v>
      </c>
      <c r="RJ11">
        <v>20.123189455653517</v>
      </c>
      <c r="RK11">
        <v>20.123189455653517</v>
      </c>
      <c r="RL11">
        <v>20.027089777859604</v>
      </c>
      <c r="RM11">
        <v>19.929145492307978</v>
      </c>
      <c r="RN11">
        <v>20.184546440673881</v>
      </c>
      <c r="RO11">
        <v>19.929145492307978</v>
      </c>
      <c r="RP11">
        <v>19.18195119767131</v>
      </c>
      <c r="RQ11">
        <v>20.184546440673881</v>
      </c>
      <c r="RR11">
        <v>19.719292269758025</v>
      </c>
      <c r="RS11">
        <v>21.133424112621626</v>
      </c>
      <c r="RT11">
        <v>20.360234224388144</v>
      </c>
      <c r="RU11">
        <v>20.360234224388144</v>
      </c>
      <c r="RV11">
        <v>20.478688773840432</v>
      </c>
      <c r="RW11">
        <v>20.837197681154464</v>
      </c>
      <c r="RX11">
        <v>20.163448315399307</v>
      </c>
      <c r="RY11">
        <v>20.123189455653517</v>
      </c>
      <c r="RZ11">
        <v>19.929145492307978</v>
      </c>
      <c r="SA11">
        <v>20.360234224388144</v>
      </c>
      <c r="SB11">
        <v>19.985088661080542</v>
      </c>
      <c r="SC11">
        <v>20.837197681154464</v>
      </c>
      <c r="SD11">
        <v>20.097550585664155</v>
      </c>
      <c r="SE11">
        <v>21.133424112621626</v>
      </c>
      <c r="SF11">
        <v>20.027089777859604</v>
      </c>
      <c r="SG11">
        <v>19.929145492307978</v>
      </c>
      <c r="SH11">
        <v>20.027089777859604</v>
      </c>
      <c r="SI11">
        <v>20.360234224388144</v>
      </c>
      <c r="SJ11">
        <v>20.097550585664155</v>
      </c>
      <c r="SK11">
        <v>21.133424112621626</v>
      </c>
      <c r="SL11">
        <v>20.837197681154464</v>
      </c>
      <c r="SM11">
        <v>19.719292269758025</v>
      </c>
      <c r="SN11">
        <v>19.719292269758025</v>
      </c>
      <c r="SO11">
        <v>19.18195119767131</v>
      </c>
      <c r="SP11">
        <v>21.133424112621626</v>
      </c>
      <c r="SQ11">
        <v>20.163448315399307</v>
      </c>
      <c r="SR11">
        <v>20.027089777859604</v>
      </c>
      <c r="SS11">
        <v>20.478688773840432</v>
      </c>
      <c r="ST11">
        <v>20.163448315399307</v>
      </c>
      <c r="SU11">
        <v>19.985088661080542</v>
      </c>
      <c r="SV11">
        <v>20.478688773840432</v>
      </c>
      <c r="SW11">
        <v>19.929145492307978</v>
      </c>
      <c r="SX11">
        <v>19.929145492307978</v>
      </c>
      <c r="SY11">
        <v>19.985088661080542</v>
      </c>
      <c r="SZ11">
        <v>20.360234224388144</v>
      </c>
      <c r="TA11">
        <v>19.719292269758025</v>
      </c>
      <c r="TB11">
        <v>19.985088661080542</v>
      </c>
      <c r="TC11">
        <v>20.097550585664155</v>
      </c>
      <c r="TD11">
        <v>20.097550585664155</v>
      </c>
      <c r="TE11">
        <v>20.123189455653517</v>
      </c>
      <c r="TF11">
        <v>20.478688773840432</v>
      </c>
      <c r="TG11">
        <v>20.184546440673881</v>
      </c>
      <c r="TH11">
        <v>19.719292269758025</v>
      </c>
      <c r="TI11">
        <v>20.163448315399307</v>
      </c>
      <c r="TJ11">
        <v>20.097550585664155</v>
      </c>
      <c r="TK11">
        <v>20.837197681154464</v>
      </c>
      <c r="TL11">
        <v>20.837197681154464</v>
      </c>
      <c r="TM11">
        <v>20.027089777859604</v>
      </c>
      <c r="TN11">
        <v>21.133424112621626</v>
      </c>
      <c r="TO11">
        <v>19.929145492307978</v>
      </c>
      <c r="TP11">
        <v>20.163448315399307</v>
      </c>
      <c r="TQ11">
        <v>20.360234224388144</v>
      </c>
      <c r="TR11">
        <v>19.719292269758025</v>
      </c>
      <c r="TS11">
        <v>20.163448315399307</v>
      </c>
      <c r="TT11">
        <v>20.837197681154464</v>
      </c>
      <c r="TU11">
        <v>19.719292269758025</v>
      </c>
      <c r="TV11">
        <v>20.184546440673881</v>
      </c>
      <c r="TW11">
        <v>20.837197681154464</v>
      </c>
      <c r="TX11">
        <v>19.719292269758025</v>
      </c>
      <c r="TY11">
        <v>20.478688773840432</v>
      </c>
      <c r="TZ11">
        <v>19.985088661080542</v>
      </c>
      <c r="UA11">
        <v>19.929145492307978</v>
      </c>
      <c r="UB11">
        <v>20.360234224388144</v>
      </c>
      <c r="UC11">
        <v>20.360234224388144</v>
      </c>
      <c r="UD11">
        <v>21.133424112621626</v>
      </c>
      <c r="UE11">
        <v>19.18195119767131</v>
      </c>
      <c r="UF11">
        <v>19.719292269758025</v>
      </c>
      <c r="UG11">
        <v>20.478688773840432</v>
      </c>
      <c r="UH11">
        <v>20.478688773840432</v>
      </c>
      <c r="UI11">
        <v>19.985088661080542</v>
      </c>
      <c r="UJ11">
        <v>20.184546440673881</v>
      </c>
      <c r="UK11">
        <v>19.18195119767131</v>
      </c>
      <c r="UL11">
        <v>20.163448315399307</v>
      </c>
      <c r="UM11">
        <v>21.133424112621626</v>
      </c>
      <c r="UN11">
        <v>20.360234224388144</v>
      </c>
      <c r="UO11">
        <v>20.097550585664155</v>
      </c>
      <c r="UP11">
        <v>20.837197681154464</v>
      </c>
      <c r="UQ11">
        <v>20.184546440673881</v>
      </c>
      <c r="UR11">
        <v>20.097550585664155</v>
      </c>
      <c r="US11">
        <v>20.478688773840432</v>
      </c>
      <c r="UT11">
        <v>20.360234224388144</v>
      </c>
      <c r="UU11">
        <v>19.929145492307978</v>
      </c>
      <c r="UV11">
        <v>19.985088661080542</v>
      </c>
      <c r="UW11">
        <v>19.985088661080542</v>
      </c>
      <c r="UX11">
        <v>21.133424112621626</v>
      </c>
      <c r="UY11">
        <v>20.123189455653517</v>
      </c>
      <c r="UZ11">
        <v>20.027089777859604</v>
      </c>
      <c r="VA11">
        <v>20.097550585664155</v>
      </c>
      <c r="VB11">
        <v>20.027089777859604</v>
      </c>
      <c r="VC11">
        <v>19.719292269758025</v>
      </c>
      <c r="VD11">
        <v>20.478688773840432</v>
      </c>
      <c r="VE11">
        <v>20.360234224388144</v>
      </c>
      <c r="VF11">
        <v>20.478688773840432</v>
      </c>
      <c r="VG11">
        <v>20.123189455653517</v>
      </c>
      <c r="VH11">
        <v>19.929145492307978</v>
      </c>
      <c r="VI11">
        <v>19.985088661080542</v>
      </c>
      <c r="VJ11">
        <v>19.719292269758025</v>
      </c>
      <c r="VK11">
        <v>19.719292269758025</v>
      </c>
      <c r="VL11">
        <v>20.097550585664155</v>
      </c>
      <c r="VM11">
        <v>20.097550585664155</v>
      </c>
      <c r="VN11">
        <v>20.360234224388144</v>
      </c>
      <c r="VO11">
        <v>20.163448315399307</v>
      </c>
      <c r="VP11">
        <v>21.133424112621626</v>
      </c>
      <c r="VQ11">
        <v>20.360234224388144</v>
      </c>
      <c r="VR11">
        <v>20.097550585664155</v>
      </c>
      <c r="VS11">
        <v>20.478688773840432</v>
      </c>
      <c r="VT11">
        <v>20.097550585664155</v>
      </c>
      <c r="VU11">
        <v>20.184546440673881</v>
      </c>
      <c r="VV11">
        <v>20.097550585664155</v>
      </c>
      <c r="VW11">
        <v>19.18195119767131</v>
      </c>
      <c r="VX11">
        <v>19.985088661080542</v>
      </c>
      <c r="VY11">
        <v>20.360234224388144</v>
      </c>
      <c r="VZ11">
        <v>20.163448315399307</v>
      </c>
      <c r="WA11">
        <v>20.837197681154464</v>
      </c>
      <c r="WB11">
        <v>20.184546440673881</v>
      </c>
      <c r="WC11">
        <v>20.027089777859604</v>
      </c>
      <c r="WD11">
        <v>20.360234224388144</v>
      </c>
      <c r="WE11">
        <v>20.123189455653517</v>
      </c>
      <c r="WF11">
        <v>21.133424112621626</v>
      </c>
      <c r="WG11">
        <v>20.123189455653517</v>
      </c>
      <c r="WH11">
        <v>19.985088661080542</v>
      </c>
      <c r="WI11">
        <v>19.719292269758025</v>
      </c>
      <c r="WJ11">
        <v>20.837197681154464</v>
      </c>
      <c r="WK11">
        <v>21.133424112621626</v>
      </c>
      <c r="WL11">
        <v>20.360234224388144</v>
      </c>
      <c r="WM11">
        <v>20.184546440673881</v>
      </c>
      <c r="WN11">
        <v>20.184546440673881</v>
      </c>
      <c r="WO11">
        <v>20.837197681154464</v>
      </c>
      <c r="WP11">
        <v>20.027089777859604</v>
      </c>
      <c r="WQ11">
        <v>20.837197681154464</v>
      </c>
      <c r="WR11">
        <v>19.985088661080542</v>
      </c>
      <c r="WS11">
        <v>20.478688773840432</v>
      </c>
      <c r="WT11">
        <v>20.478688773840432</v>
      </c>
      <c r="WU11">
        <v>20.360234224388144</v>
      </c>
      <c r="WV11">
        <v>19.719292269758025</v>
      </c>
      <c r="WW11">
        <v>19.929145492307978</v>
      </c>
      <c r="WX11">
        <v>21.133424112621626</v>
      </c>
      <c r="WY11">
        <v>20.163448315399307</v>
      </c>
      <c r="WZ11">
        <v>20.184546440673881</v>
      </c>
      <c r="XA11">
        <v>19.18195119767131</v>
      </c>
      <c r="XB11">
        <v>19.929145492307978</v>
      </c>
      <c r="XC11">
        <v>19.929145492307978</v>
      </c>
      <c r="XD11">
        <v>20.360234224388144</v>
      </c>
      <c r="XE11">
        <v>20.837197681154464</v>
      </c>
      <c r="XF11">
        <v>20.123189455653517</v>
      </c>
      <c r="XG11">
        <v>20.123189455653517</v>
      </c>
      <c r="XH11">
        <v>19.719292269758025</v>
      </c>
      <c r="XI11">
        <v>19.929145492307978</v>
      </c>
      <c r="XJ11">
        <v>20.027089777859604</v>
      </c>
      <c r="XK11">
        <v>20.163448315399307</v>
      </c>
      <c r="XL11">
        <v>20.478688773840432</v>
      </c>
      <c r="XM11">
        <v>19.985088661080542</v>
      </c>
      <c r="XN11">
        <v>20.478688773840432</v>
      </c>
      <c r="XO11">
        <v>20.837197681154464</v>
      </c>
      <c r="XP11">
        <v>20.478688773840432</v>
      </c>
      <c r="XQ11">
        <v>20.360234224388144</v>
      </c>
      <c r="XR11">
        <v>19.985088661080542</v>
      </c>
      <c r="XS11">
        <v>20.027089777859604</v>
      </c>
      <c r="XT11">
        <v>20.163448315399307</v>
      </c>
      <c r="XU11">
        <v>19.929145492307978</v>
      </c>
      <c r="XV11">
        <v>20.097550585664155</v>
      </c>
      <c r="XW11">
        <v>19.985088661080542</v>
      </c>
      <c r="XX11">
        <v>20.360234224388144</v>
      </c>
      <c r="XY11">
        <v>20.837197681154464</v>
      </c>
      <c r="XZ11">
        <v>21.133424112621626</v>
      </c>
      <c r="YA11">
        <v>20.027089777859604</v>
      </c>
      <c r="YB11">
        <v>20.163448315399307</v>
      </c>
      <c r="YC11">
        <v>19.985088661080542</v>
      </c>
      <c r="YD11">
        <v>20.163448315399307</v>
      </c>
      <c r="YE11">
        <v>21.133424112621626</v>
      </c>
      <c r="YF11">
        <v>20.360234224388144</v>
      </c>
      <c r="YG11">
        <v>20.123189455653517</v>
      </c>
      <c r="YH11">
        <v>21.133424112621626</v>
      </c>
      <c r="YI11">
        <v>21.133424112621626</v>
      </c>
      <c r="YJ11">
        <v>19.18195119767131</v>
      </c>
      <c r="YK11">
        <v>20.123189455653517</v>
      </c>
      <c r="YL11">
        <v>21.133424112621626</v>
      </c>
      <c r="YM11">
        <v>19.929145492307978</v>
      </c>
      <c r="YN11">
        <v>19.719292269758025</v>
      </c>
      <c r="YO11">
        <v>20.478688773840432</v>
      </c>
      <c r="YP11">
        <v>20.163448315399307</v>
      </c>
      <c r="YQ11">
        <v>20.123189455653517</v>
      </c>
      <c r="YR11">
        <v>19.929145492307978</v>
      </c>
      <c r="YS11">
        <v>20.360234224388144</v>
      </c>
      <c r="YT11">
        <v>21.133424112621626</v>
      </c>
      <c r="YU11">
        <v>20.837197681154464</v>
      </c>
      <c r="YV11">
        <v>19.719292269758025</v>
      </c>
      <c r="YW11">
        <v>19.719292269758025</v>
      </c>
      <c r="YX11">
        <v>21.133424112621626</v>
      </c>
      <c r="YY11">
        <v>20.478688773840432</v>
      </c>
      <c r="YZ11">
        <v>20.123189455653517</v>
      </c>
      <c r="ZA11">
        <v>20.123189455653517</v>
      </c>
      <c r="ZB11">
        <v>19.719292269758025</v>
      </c>
      <c r="ZC11">
        <v>20.478688773840432</v>
      </c>
      <c r="ZD11">
        <v>20.360234224388144</v>
      </c>
      <c r="ZE11">
        <v>20.837197681154464</v>
      </c>
      <c r="ZF11">
        <v>20.123189455653517</v>
      </c>
      <c r="ZG11">
        <v>20.837197681154464</v>
      </c>
      <c r="ZH11">
        <v>19.929145492307978</v>
      </c>
      <c r="ZI11">
        <v>19.929145492307978</v>
      </c>
      <c r="ZJ11">
        <v>20.478688773840432</v>
      </c>
      <c r="ZK11">
        <v>20.123189455653517</v>
      </c>
      <c r="ZL11">
        <v>20.123189455653517</v>
      </c>
      <c r="ZM11">
        <v>20.163448315399307</v>
      </c>
      <c r="ZN11">
        <v>21.133424112621626</v>
      </c>
      <c r="ZO11">
        <v>20.360234224388144</v>
      </c>
      <c r="ZP11">
        <v>20.163448315399307</v>
      </c>
      <c r="ZQ11">
        <v>20.184546440673881</v>
      </c>
      <c r="ZR11">
        <v>19.719292269758025</v>
      </c>
      <c r="ZS11">
        <v>20.837197681154464</v>
      </c>
      <c r="ZT11">
        <v>19.985088661080542</v>
      </c>
      <c r="ZU11">
        <v>20.097550585664155</v>
      </c>
      <c r="ZV11">
        <v>19.985088661080542</v>
      </c>
      <c r="ZW11">
        <v>21.133424112621626</v>
      </c>
      <c r="ZX11">
        <v>20.360234224388144</v>
      </c>
      <c r="ZY11">
        <v>19.985088661080542</v>
      </c>
      <c r="ZZ11">
        <v>20.097550585664155</v>
      </c>
      <c r="AAA11">
        <v>19.719292269758025</v>
      </c>
      <c r="AAB11">
        <v>20.360234224388144</v>
      </c>
      <c r="AAC11">
        <v>20.837197681154464</v>
      </c>
      <c r="AAD11">
        <v>20.163448315399307</v>
      </c>
      <c r="AAE11">
        <v>20.360234224388144</v>
      </c>
      <c r="AAF11">
        <v>20.837197681154464</v>
      </c>
      <c r="AAG11">
        <v>20.360234224388144</v>
      </c>
      <c r="AAH11">
        <v>20.123189455653517</v>
      </c>
      <c r="AAI11">
        <v>20.837197681154464</v>
      </c>
      <c r="AAJ11">
        <v>20.097550585664155</v>
      </c>
      <c r="AAK11">
        <v>20.184546440673881</v>
      </c>
      <c r="AAL11">
        <v>20.837197681154464</v>
      </c>
      <c r="AAM11">
        <v>19.929145492307978</v>
      </c>
      <c r="AAN11">
        <v>20.360234224388144</v>
      </c>
      <c r="AAO11">
        <v>20.163448315399307</v>
      </c>
      <c r="AAP11">
        <v>21.133424112621626</v>
      </c>
      <c r="AAQ11">
        <v>21.133424112621626</v>
      </c>
      <c r="AAR11">
        <v>20.184546440673881</v>
      </c>
      <c r="AAS11">
        <v>20.027089777859604</v>
      </c>
      <c r="AAT11">
        <v>20.123189455653517</v>
      </c>
      <c r="AAU11">
        <v>21.133424112621626</v>
      </c>
      <c r="AAV11">
        <v>19.985088661080542</v>
      </c>
      <c r="AAW11">
        <v>19.18195119767131</v>
      </c>
      <c r="AAX11">
        <v>20.163448315399307</v>
      </c>
      <c r="AAY11">
        <v>19.719292269758025</v>
      </c>
      <c r="AAZ11">
        <v>19.985088661080542</v>
      </c>
      <c r="ABA11">
        <v>20.027089777859604</v>
      </c>
      <c r="ABB11">
        <v>20.097550585664155</v>
      </c>
      <c r="ABC11">
        <v>20.478688773840432</v>
      </c>
      <c r="ABD11">
        <v>20.123189455653517</v>
      </c>
      <c r="ABE11">
        <v>19.18195119767131</v>
      </c>
      <c r="ABF11">
        <v>19.18195119767131</v>
      </c>
      <c r="ABG11">
        <v>20.163448315399307</v>
      </c>
      <c r="ABH11">
        <v>20.184546440673881</v>
      </c>
      <c r="ABI11">
        <v>20.837197681154464</v>
      </c>
      <c r="ABJ11">
        <v>19.18195119767131</v>
      </c>
      <c r="ABK11">
        <v>20.027089777859604</v>
      </c>
      <c r="ABL11">
        <v>20.163448315399307</v>
      </c>
      <c r="ABM11">
        <v>21.133424112621626</v>
      </c>
      <c r="ABN11">
        <v>20.027089777859604</v>
      </c>
      <c r="ABO11">
        <v>19.929145492307978</v>
      </c>
      <c r="ABP11">
        <v>20.027089777859604</v>
      </c>
      <c r="ABQ11">
        <v>20.097550585664155</v>
      </c>
      <c r="ABR11">
        <v>20.163448315399307</v>
      </c>
      <c r="ABS11">
        <v>20.360234224388144</v>
      </c>
      <c r="ABT11">
        <v>19.18195119767131</v>
      </c>
      <c r="ABU11">
        <v>19.18195119767131</v>
      </c>
      <c r="ABV11">
        <v>19.18195119767131</v>
      </c>
      <c r="ABW11">
        <v>20.097550585664155</v>
      </c>
      <c r="ABX11">
        <v>21.133424112621626</v>
      </c>
      <c r="ABY11">
        <v>19.18195119767131</v>
      </c>
      <c r="ABZ11">
        <v>19.985088661080542</v>
      </c>
      <c r="ACA11">
        <v>19.719292269758025</v>
      </c>
      <c r="ACB11">
        <v>19.18195119767131</v>
      </c>
      <c r="ACC11">
        <v>21.133424112621626</v>
      </c>
      <c r="ACD11">
        <v>19.929145492307978</v>
      </c>
      <c r="ACE11">
        <v>19.18195119767131</v>
      </c>
      <c r="ACF11">
        <v>20.163448315399307</v>
      </c>
      <c r="ACG11">
        <v>19.18195119767131</v>
      </c>
      <c r="ACH11">
        <v>20.027089777859604</v>
      </c>
      <c r="ACI11">
        <v>20.027089777859604</v>
      </c>
      <c r="ACJ11">
        <v>20.097550585664155</v>
      </c>
      <c r="ACK11">
        <v>21.133424112621626</v>
      </c>
      <c r="ACL11">
        <v>19.985088661080542</v>
      </c>
      <c r="ACM11">
        <v>20.163448315399307</v>
      </c>
      <c r="ACN11">
        <v>19.985088661080542</v>
      </c>
      <c r="ACO11">
        <v>19.719292269758025</v>
      </c>
      <c r="ACP11">
        <v>20.478688773840432</v>
      </c>
      <c r="ACQ11">
        <v>20.837197681154464</v>
      </c>
      <c r="ACR11">
        <v>19.929145492307978</v>
      </c>
      <c r="ACS11">
        <v>20.027089777859604</v>
      </c>
      <c r="ACT11">
        <v>19.719292269758025</v>
      </c>
      <c r="ACU11">
        <v>19.929145492307978</v>
      </c>
      <c r="ACV11">
        <v>19.719292269758025</v>
      </c>
      <c r="ACW11">
        <v>21.133424112621626</v>
      </c>
      <c r="ACX11">
        <v>20.163448315399307</v>
      </c>
      <c r="ACY11">
        <v>21.133424112621626</v>
      </c>
      <c r="ACZ11">
        <v>20.360234224388144</v>
      </c>
      <c r="ADA11">
        <v>19.18195119767131</v>
      </c>
      <c r="ADB11">
        <v>20.027089777859604</v>
      </c>
      <c r="ADC11">
        <v>19.719292269758025</v>
      </c>
      <c r="ADD11">
        <v>20.184546440673881</v>
      </c>
      <c r="ADE11">
        <v>19.18195119767131</v>
      </c>
      <c r="ADF11">
        <v>20.360234224388144</v>
      </c>
      <c r="ADG11">
        <v>19.985088661080542</v>
      </c>
      <c r="ADH11">
        <v>20.027089777859604</v>
      </c>
      <c r="ADI11">
        <v>20.163448315399307</v>
      </c>
      <c r="ADJ11">
        <v>19.18195119767131</v>
      </c>
      <c r="ADK11">
        <v>19.18195119767131</v>
      </c>
      <c r="ADL11">
        <v>20.184546440673881</v>
      </c>
      <c r="ADM11">
        <v>20.184546440673881</v>
      </c>
      <c r="ADN11">
        <v>20.360234224388144</v>
      </c>
      <c r="ADO11">
        <v>20.478688773840432</v>
      </c>
      <c r="ADP11">
        <v>20.123189455653517</v>
      </c>
      <c r="ADQ11">
        <v>20.837197681154464</v>
      </c>
      <c r="ADR11">
        <v>20.097550585664155</v>
      </c>
      <c r="ADS11">
        <v>20.837197681154464</v>
      </c>
      <c r="ADT11">
        <v>20.123189455653517</v>
      </c>
      <c r="ADU11">
        <v>20.478688773840432</v>
      </c>
      <c r="ADV11">
        <v>19.985088661080542</v>
      </c>
      <c r="ADW11">
        <v>20.027089777859604</v>
      </c>
      <c r="ADX11">
        <v>20.123189455653517</v>
      </c>
      <c r="ADY11">
        <v>19.719292269758025</v>
      </c>
      <c r="ADZ11">
        <v>19.929145492307978</v>
      </c>
      <c r="AEA11">
        <v>19.719292269758025</v>
      </c>
      <c r="AEB11">
        <v>19.18195119767131</v>
      </c>
      <c r="AEC11">
        <v>20.097550585664155</v>
      </c>
      <c r="AED11">
        <v>20.123189455653517</v>
      </c>
      <c r="AEE11">
        <v>20.837197681154464</v>
      </c>
      <c r="AEF11">
        <v>20.123189455653517</v>
      </c>
      <c r="AEG11">
        <v>19.719292269758025</v>
      </c>
      <c r="AEH11">
        <v>20.163448315399307</v>
      </c>
      <c r="AEI11">
        <v>20.360234224388144</v>
      </c>
      <c r="AEJ11">
        <v>20.163448315399307</v>
      </c>
      <c r="AEK11">
        <v>20.097550585664155</v>
      </c>
      <c r="AEL11">
        <v>21.133424112621626</v>
      </c>
      <c r="AEM11">
        <v>20.163448315399307</v>
      </c>
      <c r="AEN11">
        <v>19.929145492307978</v>
      </c>
      <c r="AEO11">
        <v>20.837197681154464</v>
      </c>
      <c r="AEP11">
        <v>20.097550585664155</v>
      </c>
      <c r="AEQ11">
        <v>20.123189455653517</v>
      </c>
      <c r="AER11">
        <v>19.929145492307978</v>
      </c>
      <c r="AES11">
        <v>19.929145492307978</v>
      </c>
      <c r="AET11">
        <v>20.123189455653517</v>
      </c>
      <c r="AEU11">
        <v>20.123189455653517</v>
      </c>
      <c r="AEV11">
        <v>20.360234224388144</v>
      </c>
      <c r="AEW11">
        <v>20.478688773840432</v>
      </c>
      <c r="AEX11">
        <v>20.097550585664155</v>
      </c>
      <c r="AEY11">
        <v>20.123189455653517</v>
      </c>
      <c r="AEZ11">
        <v>20.123189455653517</v>
      </c>
      <c r="AFA11">
        <v>20.097550585664155</v>
      </c>
      <c r="AFB11">
        <v>20.097550585664155</v>
      </c>
      <c r="AFC11">
        <v>19.985088661080542</v>
      </c>
      <c r="AFD11">
        <v>19.985088661080542</v>
      </c>
      <c r="AFE11">
        <v>20.123189455653517</v>
      </c>
      <c r="AFF11">
        <v>21.133424112621626</v>
      </c>
      <c r="AFG11">
        <v>19.18195119767131</v>
      </c>
      <c r="AFH11">
        <v>20.478688773840432</v>
      </c>
      <c r="AFI11">
        <v>20.184546440673881</v>
      </c>
      <c r="AFJ11">
        <v>19.719292269758025</v>
      </c>
      <c r="AFK11">
        <v>19.719292269758025</v>
      </c>
      <c r="AFL11">
        <v>20.097550585664155</v>
      </c>
      <c r="AFM11">
        <v>19.985088661080542</v>
      </c>
      <c r="AFN11">
        <v>20.837197681154464</v>
      </c>
      <c r="AFO11">
        <v>19.18195119767131</v>
      </c>
      <c r="AFP11">
        <v>19.929145492307978</v>
      </c>
      <c r="AFQ11">
        <v>20.478688773840432</v>
      </c>
      <c r="AFR11">
        <v>20.360234224388144</v>
      </c>
      <c r="AFS11">
        <v>21.133424112621626</v>
      </c>
      <c r="AFT11">
        <v>20.163448315399307</v>
      </c>
      <c r="AFU11">
        <v>21.133424112621626</v>
      </c>
      <c r="AFV11">
        <v>20.123189455653517</v>
      </c>
      <c r="AFW11">
        <v>21.133424112621626</v>
      </c>
      <c r="AFX11">
        <v>20.478688773840432</v>
      </c>
      <c r="AFY11">
        <v>20.360234224388144</v>
      </c>
      <c r="AFZ11">
        <v>20.163448315399307</v>
      </c>
      <c r="AGA11">
        <v>19.929145492307978</v>
      </c>
      <c r="AGB11">
        <v>20.163448315399307</v>
      </c>
      <c r="AGC11">
        <v>19.929145492307978</v>
      </c>
      <c r="AGD11">
        <v>20.027089777859604</v>
      </c>
      <c r="AGE11">
        <v>20.478688773840432</v>
      </c>
      <c r="AGF11">
        <v>20.027089777859604</v>
      </c>
      <c r="AGG11">
        <v>20.097550585664155</v>
      </c>
      <c r="AGH11">
        <v>20.123189455653517</v>
      </c>
      <c r="AGI11">
        <v>21.133424112621626</v>
      </c>
      <c r="AGJ11">
        <v>20.097550585664155</v>
      </c>
      <c r="AGK11">
        <v>20.478688773840432</v>
      </c>
      <c r="AGL11">
        <v>20.027089777859604</v>
      </c>
      <c r="AGM11">
        <v>19.18195119767131</v>
      </c>
      <c r="AGN11">
        <v>19.929145492307978</v>
      </c>
      <c r="AGO11">
        <v>20.360234224388144</v>
      </c>
      <c r="AGP11">
        <v>20.478688773840432</v>
      </c>
      <c r="AGQ11">
        <v>19.929145492307978</v>
      </c>
      <c r="AGR11">
        <v>20.163448315399307</v>
      </c>
      <c r="AGS11">
        <v>20.478688773840432</v>
      </c>
      <c r="AGT11">
        <v>20.123189455653517</v>
      </c>
      <c r="AGU11">
        <v>19.719292269758025</v>
      </c>
      <c r="AGV11">
        <v>21.133424112621626</v>
      </c>
      <c r="AGW11">
        <v>20.360234224388144</v>
      </c>
      <c r="AGX11">
        <v>19.985088661080542</v>
      </c>
      <c r="AGY11">
        <v>19.18195119767131</v>
      </c>
      <c r="AGZ11">
        <v>19.719292269758025</v>
      </c>
      <c r="AHA11">
        <v>19.719292269758025</v>
      </c>
      <c r="AHB11">
        <v>20.837197681154464</v>
      </c>
      <c r="AHC11">
        <v>20.360234224388144</v>
      </c>
      <c r="AHD11">
        <v>20.184546440673881</v>
      </c>
      <c r="AHE11">
        <v>20.163448315399307</v>
      </c>
      <c r="AHF11">
        <v>20.184546440673881</v>
      </c>
      <c r="AHG11">
        <v>19.929145492307978</v>
      </c>
      <c r="AHH11">
        <v>20.478688773840432</v>
      </c>
      <c r="AHI11">
        <v>20.360234224388144</v>
      </c>
      <c r="AHJ11">
        <v>20.184546440673881</v>
      </c>
      <c r="AHK11">
        <v>20.027089777859604</v>
      </c>
      <c r="AHL11">
        <v>20.837197681154464</v>
      </c>
      <c r="AHM11">
        <v>20.027089777859604</v>
      </c>
      <c r="AHN11">
        <v>19.985088661080542</v>
      </c>
      <c r="AHO11">
        <v>19.985088661080542</v>
      </c>
      <c r="AHP11">
        <v>20.123189455653517</v>
      </c>
      <c r="AHQ11">
        <v>20.360234224388144</v>
      </c>
      <c r="AHR11">
        <v>20.478688773840432</v>
      </c>
      <c r="AHS11">
        <v>20.837197681154464</v>
      </c>
      <c r="AHT11">
        <v>20.123189455653517</v>
      </c>
      <c r="AHU11">
        <v>20.163448315399307</v>
      </c>
      <c r="AHV11">
        <v>19.18195119767131</v>
      </c>
      <c r="AHW11">
        <v>20.184546440673881</v>
      </c>
      <c r="AHX11">
        <v>19.985088661080542</v>
      </c>
      <c r="AHY11">
        <v>20.184546440673881</v>
      </c>
      <c r="AHZ11">
        <v>20.163448315399307</v>
      </c>
      <c r="AIA11">
        <v>21.133424112621626</v>
      </c>
      <c r="AIB11">
        <v>19.929145492307978</v>
      </c>
      <c r="AIC11">
        <v>20.027089777859604</v>
      </c>
      <c r="AID11">
        <v>19.719292269758025</v>
      </c>
      <c r="AIE11">
        <v>19.985088661080542</v>
      </c>
      <c r="AIF11">
        <v>19.18195119767131</v>
      </c>
      <c r="AIG11">
        <v>21.133424112621626</v>
      </c>
      <c r="AIH11">
        <v>20.097550585664155</v>
      </c>
      <c r="AII11">
        <v>19.985088661080542</v>
      </c>
      <c r="AIJ11">
        <v>19.18195119767131</v>
      </c>
      <c r="AIK11">
        <v>20.097550585664155</v>
      </c>
      <c r="AIL11">
        <v>19.18195119767131</v>
      </c>
      <c r="AIM11">
        <v>20.163448315399307</v>
      </c>
      <c r="AIN11">
        <v>20.163448315399307</v>
      </c>
      <c r="AIO11">
        <v>20.163448315399307</v>
      </c>
      <c r="AIP11">
        <v>19.929145492307978</v>
      </c>
      <c r="AIQ11">
        <v>20.184546440673881</v>
      </c>
      <c r="AIR11">
        <v>19.18195119767131</v>
      </c>
      <c r="AIS11">
        <v>19.719292269758025</v>
      </c>
      <c r="AIT11">
        <v>20.184546440673881</v>
      </c>
      <c r="AIU11">
        <v>20.163448315399307</v>
      </c>
      <c r="AIV11">
        <v>20.184546440673881</v>
      </c>
      <c r="AIW11">
        <v>20.097550585664155</v>
      </c>
      <c r="AIX11">
        <v>21.133424112621626</v>
      </c>
      <c r="AIY11">
        <v>19.929145492307978</v>
      </c>
      <c r="AIZ11">
        <v>20.027089777859604</v>
      </c>
      <c r="AJA11">
        <v>19.985088661080542</v>
      </c>
      <c r="AJB11">
        <v>20.097550585664155</v>
      </c>
      <c r="AJC11">
        <v>21.133424112621626</v>
      </c>
      <c r="AJD11">
        <v>19.929145492307978</v>
      </c>
      <c r="AJE11">
        <v>20.837197681154464</v>
      </c>
      <c r="AJF11">
        <v>20.123189455653517</v>
      </c>
      <c r="AJG11">
        <v>20.184546440673881</v>
      </c>
      <c r="AJH11">
        <v>20.097550585664155</v>
      </c>
      <c r="AJI11">
        <v>20.163448315399307</v>
      </c>
      <c r="AJJ11">
        <v>19.985088661080542</v>
      </c>
      <c r="AJK11">
        <v>19.18195119767131</v>
      </c>
      <c r="AJL11">
        <v>20.027089777859604</v>
      </c>
      <c r="AJM11">
        <v>20.027089777859604</v>
      </c>
      <c r="AJN11">
        <v>20.123189455653517</v>
      </c>
      <c r="AJO11">
        <v>20.027089777859604</v>
      </c>
      <c r="AJP11">
        <v>19.929145492307978</v>
      </c>
      <c r="AJQ11">
        <v>19.18195119767131</v>
      </c>
      <c r="AJR11">
        <v>20.123189455653517</v>
      </c>
      <c r="AJS11">
        <v>20.478688773840432</v>
      </c>
      <c r="AJT11">
        <v>19.18195119767131</v>
      </c>
      <c r="AJU11">
        <v>20.163448315399307</v>
      </c>
      <c r="AJV11">
        <v>20.184546440673881</v>
      </c>
      <c r="AJW11">
        <v>20.184546440673881</v>
      </c>
      <c r="AJX11">
        <v>19.719292269758025</v>
      </c>
      <c r="AJY11">
        <v>20.184546440673881</v>
      </c>
      <c r="AJZ11">
        <v>19.929145492307978</v>
      </c>
      <c r="AKA11">
        <v>20.837197681154464</v>
      </c>
      <c r="AKB11">
        <v>19.18195119767131</v>
      </c>
      <c r="AKC11">
        <v>20.097550585664155</v>
      </c>
      <c r="AKD11">
        <v>20.027089777859604</v>
      </c>
      <c r="AKE11">
        <v>20.163448315399307</v>
      </c>
      <c r="AKF11">
        <v>19.719292269758025</v>
      </c>
      <c r="AKG11">
        <v>20.123189455653517</v>
      </c>
      <c r="AKH11">
        <v>19.985088661080542</v>
      </c>
      <c r="AKI11">
        <v>19.985088661080542</v>
      </c>
      <c r="AKJ11">
        <v>20.837197681154464</v>
      </c>
      <c r="AKK11">
        <v>19.929145492307978</v>
      </c>
      <c r="AKL11">
        <v>20.097550585664155</v>
      </c>
      <c r="AKM11">
        <v>20.184546440673881</v>
      </c>
      <c r="AKN11">
        <v>19.18195119767131</v>
      </c>
      <c r="AKO11">
        <v>19.719292269758025</v>
      </c>
      <c r="AKP11">
        <v>20.027089777859604</v>
      </c>
      <c r="AKQ11">
        <v>20.123189455653517</v>
      </c>
      <c r="AKR11">
        <v>20.163448315399307</v>
      </c>
      <c r="AKS11">
        <v>19.929145492307978</v>
      </c>
      <c r="AKT11">
        <v>20.027089777859604</v>
      </c>
      <c r="AKU11">
        <v>19.985088661080542</v>
      </c>
      <c r="AKV11">
        <v>19.719292269758025</v>
      </c>
      <c r="AKW11">
        <v>19.18195119767131</v>
      </c>
      <c r="AKX11">
        <v>20.123189455653517</v>
      </c>
      <c r="AKY11">
        <v>19.929145492307978</v>
      </c>
      <c r="AKZ11">
        <v>20.837197681154464</v>
      </c>
      <c r="ALA11">
        <v>20.163448315399307</v>
      </c>
      <c r="ALB11">
        <v>19.985088661080542</v>
      </c>
      <c r="ALC11">
        <v>20.184546440673881</v>
      </c>
      <c r="ALD11">
        <v>19.985088661080542</v>
      </c>
      <c r="ALE11">
        <v>20.184546440673881</v>
      </c>
      <c r="ALF11">
        <v>20.478688773840432</v>
      </c>
      <c r="ALG11">
        <v>20.837197681154464</v>
      </c>
      <c r="ALH11">
        <v>19.18195119767131</v>
      </c>
      <c r="ALI11">
        <v>20.027089777859604</v>
      </c>
      <c r="ALJ11">
        <v>20.837197681154464</v>
      </c>
      <c r="ALK11">
        <v>20.837197681154464</v>
      </c>
      <c r="ALL11">
        <v>19.719292269758025</v>
      </c>
      <c r="ALM11">
        <v>20.123189455653517</v>
      </c>
    </row>
    <row r="12" spans="2:1001" x14ac:dyDescent="0.25">
      <c r="B12">
        <v>20.097550585664155</v>
      </c>
      <c r="C12">
        <v>19.719292269758025</v>
      </c>
      <c r="D12">
        <v>20.027089777859604</v>
      </c>
      <c r="E12">
        <v>20.097550585664155</v>
      </c>
      <c r="F12">
        <v>20.837197681154464</v>
      </c>
      <c r="G12">
        <v>20.163448315399307</v>
      </c>
      <c r="H12">
        <v>20.360234224388144</v>
      </c>
      <c r="I12">
        <v>20.097550585664155</v>
      </c>
      <c r="J12">
        <v>19.985088661080542</v>
      </c>
      <c r="K12">
        <v>19.719292269758025</v>
      </c>
      <c r="L12">
        <v>20.163448315399307</v>
      </c>
      <c r="M12">
        <v>20.123189455653517</v>
      </c>
      <c r="N12">
        <v>20.184546440673881</v>
      </c>
      <c r="O12">
        <v>19.985088661080542</v>
      </c>
      <c r="P12">
        <v>20.837197681154464</v>
      </c>
      <c r="Q12">
        <v>20.184546440673881</v>
      </c>
      <c r="R12">
        <v>21.133424112621626</v>
      </c>
      <c r="S12">
        <v>19.929145492307978</v>
      </c>
      <c r="T12">
        <v>20.184546440673881</v>
      </c>
      <c r="U12">
        <v>20.478688773840432</v>
      </c>
      <c r="V12">
        <v>21.133424112621626</v>
      </c>
      <c r="W12">
        <v>20.184546440673881</v>
      </c>
      <c r="X12">
        <v>19.929145492307978</v>
      </c>
      <c r="Y12">
        <v>20.478688773840432</v>
      </c>
      <c r="Z12">
        <v>20.184546440673881</v>
      </c>
      <c r="AA12">
        <v>20.478688773840432</v>
      </c>
      <c r="AB12">
        <v>20.163448315399307</v>
      </c>
      <c r="AC12">
        <v>20.360234224388144</v>
      </c>
      <c r="AD12">
        <v>20.478688773840432</v>
      </c>
      <c r="AE12">
        <v>20.837197681154464</v>
      </c>
      <c r="AF12">
        <v>19.719292269758025</v>
      </c>
      <c r="AG12">
        <v>19.719292269758025</v>
      </c>
      <c r="AH12">
        <v>19.929145492307978</v>
      </c>
      <c r="AI12">
        <v>20.097550585664155</v>
      </c>
      <c r="AJ12">
        <v>19.929145492307978</v>
      </c>
      <c r="AK12">
        <v>20.163448315399307</v>
      </c>
      <c r="AL12">
        <v>19.929145492307978</v>
      </c>
      <c r="AM12">
        <v>20.837197681154464</v>
      </c>
      <c r="AN12">
        <v>21.133424112621626</v>
      </c>
      <c r="AO12">
        <v>20.360234224388144</v>
      </c>
      <c r="AP12">
        <v>20.027089777859604</v>
      </c>
      <c r="AQ12">
        <v>19.985088661080542</v>
      </c>
      <c r="AR12">
        <v>19.719292269758025</v>
      </c>
      <c r="AS12">
        <v>19.18195119767131</v>
      </c>
      <c r="AT12">
        <v>19.929145492307978</v>
      </c>
      <c r="AU12">
        <v>20.184546440673881</v>
      </c>
      <c r="AV12">
        <v>19.985088661080542</v>
      </c>
      <c r="AW12">
        <v>20.123189455653517</v>
      </c>
      <c r="AX12">
        <v>19.719292269758025</v>
      </c>
      <c r="AY12">
        <v>20.478688773840432</v>
      </c>
      <c r="AZ12">
        <v>19.18195119767131</v>
      </c>
      <c r="BA12">
        <v>20.123189455653517</v>
      </c>
      <c r="BB12">
        <v>19.18195119767131</v>
      </c>
      <c r="BC12">
        <v>19.18195119767131</v>
      </c>
      <c r="BD12">
        <v>20.837197681154464</v>
      </c>
      <c r="BE12">
        <v>20.360234224388144</v>
      </c>
      <c r="BF12">
        <v>21.133424112621626</v>
      </c>
      <c r="BG12">
        <v>20.163448315399307</v>
      </c>
      <c r="BH12">
        <v>19.929145492307978</v>
      </c>
      <c r="BI12">
        <v>19.985088661080542</v>
      </c>
      <c r="BJ12">
        <v>20.097550585664155</v>
      </c>
      <c r="BK12">
        <v>20.123189455653517</v>
      </c>
      <c r="BL12">
        <v>21.133424112621626</v>
      </c>
      <c r="BM12">
        <v>20.097550585664155</v>
      </c>
      <c r="BN12">
        <v>21.133424112621626</v>
      </c>
      <c r="BO12">
        <v>21.133424112621626</v>
      </c>
      <c r="BP12">
        <v>20.163448315399307</v>
      </c>
      <c r="BQ12">
        <v>20.097550585664155</v>
      </c>
      <c r="BR12">
        <v>19.985088661080542</v>
      </c>
      <c r="BS12">
        <v>19.985088661080542</v>
      </c>
      <c r="BT12">
        <v>19.985088661080542</v>
      </c>
      <c r="BU12">
        <v>20.027089777859604</v>
      </c>
      <c r="BV12">
        <v>20.163448315399307</v>
      </c>
      <c r="BW12">
        <v>20.184546440673881</v>
      </c>
      <c r="BX12">
        <v>20.097550585664155</v>
      </c>
      <c r="BY12">
        <v>19.18195119767131</v>
      </c>
      <c r="BZ12">
        <v>20.184546440673881</v>
      </c>
      <c r="CA12">
        <v>20.123189455653517</v>
      </c>
      <c r="CB12">
        <v>20.478688773840432</v>
      </c>
      <c r="CC12">
        <v>19.18195119767131</v>
      </c>
      <c r="CD12">
        <v>20.027089777859604</v>
      </c>
      <c r="CE12">
        <v>20.478688773840432</v>
      </c>
      <c r="CF12">
        <v>20.123189455653517</v>
      </c>
      <c r="CG12">
        <v>20.123189455653517</v>
      </c>
      <c r="CH12">
        <v>19.985088661080542</v>
      </c>
      <c r="CI12">
        <v>20.837197681154464</v>
      </c>
      <c r="CJ12">
        <v>19.18195119767131</v>
      </c>
      <c r="CK12">
        <v>20.184546440673881</v>
      </c>
      <c r="CL12">
        <v>20.123189455653517</v>
      </c>
      <c r="CM12">
        <v>20.478688773840432</v>
      </c>
      <c r="CN12">
        <v>21.133424112621626</v>
      </c>
      <c r="CO12">
        <v>20.184546440673881</v>
      </c>
      <c r="CP12">
        <v>20.360234224388144</v>
      </c>
      <c r="CQ12">
        <v>20.097550585664155</v>
      </c>
      <c r="CR12">
        <v>20.360234224388144</v>
      </c>
      <c r="CS12">
        <v>20.184546440673881</v>
      </c>
      <c r="CT12">
        <v>20.184546440673881</v>
      </c>
      <c r="CU12">
        <v>20.027089777859604</v>
      </c>
      <c r="CV12">
        <v>19.18195119767131</v>
      </c>
      <c r="CW12">
        <v>20.163448315399307</v>
      </c>
      <c r="CX12">
        <v>20.837197681154464</v>
      </c>
      <c r="CY12">
        <v>20.163448315399307</v>
      </c>
      <c r="CZ12">
        <v>20.123189455653517</v>
      </c>
      <c r="DA12">
        <v>21.133424112621626</v>
      </c>
      <c r="DB12">
        <v>20.027089777859604</v>
      </c>
      <c r="DC12">
        <v>20.837197681154464</v>
      </c>
      <c r="DD12">
        <v>20.097550585664155</v>
      </c>
      <c r="DE12">
        <v>20.123189455653517</v>
      </c>
      <c r="DF12">
        <v>20.097550585664155</v>
      </c>
      <c r="DG12">
        <v>20.123189455653517</v>
      </c>
      <c r="DH12">
        <v>20.163448315399307</v>
      </c>
      <c r="DI12">
        <v>20.184546440673881</v>
      </c>
      <c r="DJ12">
        <v>19.719292269758025</v>
      </c>
      <c r="DK12">
        <v>20.360234224388144</v>
      </c>
      <c r="DL12">
        <v>20.837197681154464</v>
      </c>
      <c r="DM12">
        <v>20.163448315399307</v>
      </c>
      <c r="DN12">
        <v>19.985088661080542</v>
      </c>
      <c r="DO12">
        <v>20.163448315399307</v>
      </c>
      <c r="DP12">
        <v>20.837197681154464</v>
      </c>
      <c r="DQ12">
        <v>20.163448315399307</v>
      </c>
      <c r="DR12">
        <v>20.123189455653517</v>
      </c>
      <c r="DS12">
        <v>21.133424112621626</v>
      </c>
      <c r="DT12">
        <v>20.184546440673881</v>
      </c>
      <c r="DU12">
        <v>20.163448315399307</v>
      </c>
      <c r="DV12">
        <v>20.837197681154464</v>
      </c>
      <c r="DW12">
        <v>19.719292269758025</v>
      </c>
      <c r="DX12">
        <v>20.027089777859604</v>
      </c>
      <c r="DY12">
        <v>20.163448315399307</v>
      </c>
      <c r="DZ12">
        <v>19.719292269758025</v>
      </c>
      <c r="EA12">
        <v>20.097550585664155</v>
      </c>
      <c r="EB12">
        <v>20.163448315399307</v>
      </c>
      <c r="EC12">
        <v>20.360234224388144</v>
      </c>
      <c r="ED12">
        <v>20.027089777859604</v>
      </c>
      <c r="EE12">
        <v>20.163448315399307</v>
      </c>
      <c r="EF12">
        <v>19.985088661080542</v>
      </c>
      <c r="EG12">
        <v>20.097550585664155</v>
      </c>
      <c r="EH12">
        <v>20.837197681154464</v>
      </c>
      <c r="EI12">
        <v>20.123189455653517</v>
      </c>
      <c r="EJ12">
        <v>20.163448315399307</v>
      </c>
      <c r="EK12">
        <v>20.837197681154464</v>
      </c>
      <c r="EL12">
        <v>19.719292269758025</v>
      </c>
      <c r="EM12">
        <v>21.133424112621626</v>
      </c>
      <c r="EN12">
        <v>20.163448315399307</v>
      </c>
      <c r="EO12">
        <v>19.719292269758025</v>
      </c>
      <c r="EP12">
        <v>20.478688773840432</v>
      </c>
      <c r="EQ12">
        <v>20.123189455653517</v>
      </c>
      <c r="ER12">
        <v>21.133424112621626</v>
      </c>
      <c r="ES12">
        <v>20.097550585664155</v>
      </c>
      <c r="ET12">
        <v>19.929145492307978</v>
      </c>
      <c r="EU12">
        <v>19.929145492307978</v>
      </c>
      <c r="EV12">
        <v>19.719292269758025</v>
      </c>
      <c r="EW12">
        <v>19.719292269758025</v>
      </c>
      <c r="EX12">
        <v>19.18195119767131</v>
      </c>
      <c r="EY12">
        <v>21.133424112621626</v>
      </c>
      <c r="EZ12">
        <v>20.163448315399307</v>
      </c>
      <c r="FA12">
        <v>19.929145492307978</v>
      </c>
      <c r="FB12">
        <v>19.719292269758025</v>
      </c>
      <c r="FC12">
        <v>21.133424112621626</v>
      </c>
      <c r="FD12">
        <v>19.18195119767131</v>
      </c>
      <c r="FE12">
        <v>20.184546440673881</v>
      </c>
      <c r="FF12">
        <v>20.837197681154464</v>
      </c>
      <c r="FG12">
        <v>20.097550585664155</v>
      </c>
      <c r="FH12">
        <v>20.837197681154464</v>
      </c>
      <c r="FI12">
        <v>20.027089777859604</v>
      </c>
      <c r="FJ12">
        <v>20.097550585664155</v>
      </c>
      <c r="FK12">
        <v>20.097550585664155</v>
      </c>
      <c r="FL12">
        <v>20.123189455653517</v>
      </c>
      <c r="FM12">
        <v>20.027089777859604</v>
      </c>
      <c r="FN12">
        <v>20.360234224388144</v>
      </c>
      <c r="FO12">
        <v>19.18195119767131</v>
      </c>
      <c r="FP12">
        <v>19.985088661080542</v>
      </c>
      <c r="FQ12">
        <v>19.929145492307978</v>
      </c>
      <c r="FR12">
        <v>19.18195119767131</v>
      </c>
      <c r="FS12">
        <v>19.18195119767131</v>
      </c>
      <c r="FT12">
        <v>20.097550585664155</v>
      </c>
      <c r="FU12">
        <v>19.719292269758025</v>
      </c>
      <c r="FV12">
        <v>19.985088661080542</v>
      </c>
      <c r="FW12">
        <v>20.163448315399307</v>
      </c>
      <c r="FX12">
        <v>20.184546440673881</v>
      </c>
      <c r="FY12">
        <v>20.027089777859604</v>
      </c>
      <c r="FZ12">
        <v>20.163448315399307</v>
      </c>
      <c r="GA12">
        <v>20.837197681154464</v>
      </c>
      <c r="GB12">
        <v>19.719292269758025</v>
      </c>
      <c r="GC12">
        <v>19.985088661080542</v>
      </c>
      <c r="GD12">
        <v>20.360234224388144</v>
      </c>
      <c r="GE12">
        <v>19.985088661080542</v>
      </c>
      <c r="GF12">
        <v>20.123189455653517</v>
      </c>
      <c r="GG12">
        <v>20.837197681154464</v>
      </c>
      <c r="GH12">
        <v>20.837197681154464</v>
      </c>
      <c r="GI12">
        <v>20.163448315399307</v>
      </c>
      <c r="GJ12">
        <v>19.929145492307978</v>
      </c>
      <c r="GK12">
        <v>20.184546440673881</v>
      </c>
      <c r="GL12">
        <v>19.18195119767131</v>
      </c>
      <c r="GM12">
        <v>20.163448315399307</v>
      </c>
      <c r="GN12">
        <v>20.027089777859604</v>
      </c>
      <c r="GO12">
        <v>21.133424112621626</v>
      </c>
      <c r="GP12">
        <v>19.985088661080542</v>
      </c>
      <c r="GQ12">
        <v>20.837197681154464</v>
      </c>
      <c r="GR12">
        <v>21.133424112621626</v>
      </c>
      <c r="GS12">
        <v>20.123189455653517</v>
      </c>
      <c r="GT12">
        <v>20.478688773840432</v>
      </c>
      <c r="GU12">
        <v>20.097550585664155</v>
      </c>
      <c r="GV12">
        <v>19.18195119767131</v>
      </c>
      <c r="GW12">
        <v>20.837197681154464</v>
      </c>
      <c r="GX12">
        <v>20.027089777859604</v>
      </c>
      <c r="GY12">
        <v>20.027089777859604</v>
      </c>
      <c r="GZ12">
        <v>19.719292269758025</v>
      </c>
      <c r="HA12">
        <v>20.478688773840432</v>
      </c>
      <c r="HB12">
        <v>20.163448315399307</v>
      </c>
      <c r="HC12">
        <v>21.133424112621626</v>
      </c>
      <c r="HD12">
        <v>20.027089777859604</v>
      </c>
      <c r="HE12">
        <v>20.027089777859604</v>
      </c>
      <c r="HF12">
        <v>20.360234224388144</v>
      </c>
      <c r="HG12">
        <v>20.163448315399307</v>
      </c>
      <c r="HH12">
        <v>19.719292269758025</v>
      </c>
      <c r="HI12">
        <v>19.929145492307978</v>
      </c>
      <c r="HJ12">
        <v>20.837197681154464</v>
      </c>
      <c r="HK12">
        <v>19.929145492307978</v>
      </c>
      <c r="HL12">
        <v>21.133424112621626</v>
      </c>
      <c r="HM12">
        <v>19.929145492307978</v>
      </c>
      <c r="HN12">
        <v>19.929145492307978</v>
      </c>
      <c r="HO12">
        <v>19.985088661080542</v>
      </c>
      <c r="HP12">
        <v>20.123189455653517</v>
      </c>
      <c r="HQ12">
        <v>20.097550585664155</v>
      </c>
      <c r="HR12">
        <v>19.719292269758025</v>
      </c>
      <c r="HS12">
        <v>20.360234224388144</v>
      </c>
      <c r="HT12">
        <v>19.929145492307978</v>
      </c>
      <c r="HU12">
        <v>20.163448315399307</v>
      </c>
      <c r="HV12">
        <v>19.18195119767131</v>
      </c>
      <c r="HW12">
        <v>19.18195119767131</v>
      </c>
      <c r="HX12">
        <v>20.027089777859604</v>
      </c>
      <c r="HY12">
        <v>19.719292269758025</v>
      </c>
      <c r="HZ12">
        <v>21.133424112621626</v>
      </c>
      <c r="IA12">
        <v>19.18195119767131</v>
      </c>
      <c r="IB12">
        <v>21.133424112621626</v>
      </c>
      <c r="IC12">
        <v>20.027089777859604</v>
      </c>
      <c r="ID12">
        <v>20.163448315399307</v>
      </c>
      <c r="IE12">
        <v>19.929145492307978</v>
      </c>
      <c r="IF12">
        <v>19.719292269758025</v>
      </c>
      <c r="IG12">
        <v>19.929145492307978</v>
      </c>
      <c r="IH12">
        <v>19.985088661080542</v>
      </c>
      <c r="II12">
        <v>20.478688773840432</v>
      </c>
      <c r="IJ12">
        <v>20.184546440673881</v>
      </c>
      <c r="IK12">
        <v>19.719292269758025</v>
      </c>
      <c r="IL12">
        <v>19.985088661080542</v>
      </c>
      <c r="IM12">
        <v>20.027089777859604</v>
      </c>
      <c r="IN12">
        <v>19.18195119767131</v>
      </c>
      <c r="IO12">
        <v>20.123189455653517</v>
      </c>
      <c r="IP12">
        <v>20.837197681154464</v>
      </c>
      <c r="IQ12">
        <v>20.837197681154464</v>
      </c>
      <c r="IR12">
        <v>20.360234224388144</v>
      </c>
      <c r="IS12">
        <v>20.027089777859604</v>
      </c>
      <c r="IT12">
        <v>19.719292269758025</v>
      </c>
      <c r="IU12">
        <v>20.097550585664155</v>
      </c>
      <c r="IV12">
        <v>21.133424112621626</v>
      </c>
      <c r="IW12">
        <v>19.18195119767131</v>
      </c>
      <c r="IX12">
        <v>20.027089777859604</v>
      </c>
      <c r="IY12">
        <v>20.097550585664155</v>
      </c>
      <c r="IZ12">
        <v>19.18195119767131</v>
      </c>
      <c r="JA12">
        <v>19.929145492307978</v>
      </c>
      <c r="JB12">
        <v>19.719292269758025</v>
      </c>
      <c r="JC12">
        <v>19.719292269758025</v>
      </c>
      <c r="JD12">
        <v>20.027089777859604</v>
      </c>
      <c r="JE12">
        <v>19.985088661080542</v>
      </c>
      <c r="JF12">
        <v>19.18195119767131</v>
      </c>
      <c r="JG12">
        <v>20.478688773840432</v>
      </c>
      <c r="JH12">
        <v>20.097550585664155</v>
      </c>
      <c r="JI12">
        <v>20.360234224388144</v>
      </c>
      <c r="JJ12">
        <v>21.133424112621626</v>
      </c>
      <c r="JK12">
        <v>20.123189455653517</v>
      </c>
      <c r="JL12">
        <v>21.133424112621626</v>
      </c>
      <c r="JM12">
        <v>20.163448315399307</v>
      </c>
      <c r="JN12">
        <v>20.163448315399307</v>
      </c>
      <c r="JO12">
        <v>20.097550585664155</v>
      </c>
      <c r="JP12">
        <v>20.184546440673881</v>
      </c>
      <c r="JQ12">
        <v>20.478688773840432</v>
      </c>
      <c r="JR12">
        <v>20.184546440673881</v>
      </c>
      <c r="JS12">
        <v>20.027089777859604</v>
      </c>
      <c r="JT12">
        <v>20.123189455653517</v>
      </c>
      <c r="JU12">
        <v>19.985088661080542</v>
      </c>
      <c r="JV12">
        <v>20.097550585664155</v>
      </c>
      <c r="JW12">
        <v>20.027089777859604</v>
      </c>
      <c r="JX12">
        <v>19.929145492307978</v>
      </c>
      <c r="JY12">
        <v>20.478688773840432</v>
      </c>
      <c r="JZ12">
        <v>19.18195119767131</v>
      </c>
      <c r="KA12">
        <v>21.133424112621626</v>
      </c>
      <c r="KB12">
        <v>20.027089777859604</v>
      </c>
      <c r="KC12">
        <v>20.097550585664155</v>
      </c>
      <c r="KD12">
        <v>20.097550585664155</v>
      </c>
      <c r="KE12">
        <v>20.184546440673881</v>
      </c>
      <c r="KF12">
        <v>20.478688773840432</v>
      </c>
      <c r="KG12">
        <v>19.18195119767131</v>
      </c>
      <c r="KH12">
        <v>19.719292269758025</v>
      </c>
      <c r="KI12">
        <v>21.133424112621626</v>
      </c>
      <c r="KJ12">
        <v>20.123189455653517</v>
      </c>
      <c r="KK12">
        <v>19.18195119767131</v>
      </c>
      <c r="KL12">
        <v>20.123189455653517</v>
      </c>
      <c r="KM12">
        <v>20.123189455653517</v>
      </c>
      <c r="KN12">
        <v>19.719292269758025</v>
      </c>
      <c r="KO12">
        <v>20.478688773840432</v>
      </c>
      <c r="KP12">
        <v>20.163448315399307</v>
      </c>
      <c r="KQ12">
        <v>21.133424112621626</v>
      </c>
      <c r="KR12">
        <v>20.184546440673881</v>
      </c>
      <c r="KS12">
        <v>20.123189455653517</v>
      </c>
      <c r="KT12">
        <v>19.18195119767131</v>
      </c>
      <c r="KU12">
        <v>19.18195119767131</v>
      </c>
      <c r="KV12">
        <v>19.719292269758025</v>
      </c>
      <c r="KW12">
        <v>20.163448315399307</v>
      </c>
      <c r="KX12">
        <v>20.027089777859604</v>
      </c>
      <c r="KY12">
        <v>20.163448315399307</v>
      </c>
      <c r="KZ12">
        <v>19.18195119767131</v>
      </c>
      <c r="LA12">
        <v>19.18195119767131</v>
      </c>
      <c r="LB12">
        <v>20.027089777859604</v>
      </c>
      <c r="LC12">
        <v>20.184546440673881</v>
      </c>
      <c r="LD12">
        <v>19.929145492307978</v>
      </c>
      <c r="LE12">
        <v>19.719292269758025</v>
      </c>
      <c r="LF12">
        <v>20.123189455653517</v>
      </c>
      <c r="LG12">
        <v>20.184546440673881</v>
      </c>
      <c r="LH12">
        <v>20.478688773840432</v>
      </c>
      <c r="LI12">
        <v>20.837197681154464</v>
      </c>
      <c r="LJ12">
        <v>20.027089777859604</v>
      </c>
      <c r="LK12">
        <v>21.133424112621626</v>
      </c>
      <c r="LL12">
        <v>19.719292269758025</v>
      </c>
      <c r="LM12">
        <v>19.929145492307978</v>
      </c>
      <c r="LN12">
        <v>19.985088661080542</v>
      </c>
      <c r="LO12">
        <v>20.837197681154464</v>
      </c>
      <c r="LP12">
        <v>19.985088661080542</v>
      </c>
      <c r="LQ12">
        <v>20.184546440673881</v>
      </c>
      <c r="LR12">
        <v>20.097550585664155</v>
      </c>
      <c r="LS12">
        <v>20.163448315399307</v>
      </c>
      <c r="LT12">
        <v>20.478688773840432</v>
      </c>
      <c r="LU12">
        <v>19.719292269758025</v>
      </c>
      <c r="LV12">
        <v>20.027089777859604</v>
      </c>
      <c r="LW12">
        <v>19.18195119767131</v>
      </c>
      <c r="LX12">
        <v>20.184546440673881</v>
      </c>
      <c r="LY12">
        <v>20.027089777859604</v>
      </c>
      <c r="LZ12">
        <v>21.133424112621626</v>
      </c>
      <c r="MA12">
        <v>20.097550585664155</v>
      </c>
      <c r="MB12">
        <v>21.133424112621626</v>
      </c>
      <c r="MC12">
        <v>20.360234224388144</v>
      </c>
      <c r="MD12">
        <v>20.123189455653517</v>
      </c>
      <c r="ME12">
        <v>20.163448315399307</v>
      </c>
      <c r="MF12">
        <v>20.163448315399307</v>
      </c>
      <c r="MG12">
        <v>20.123189455653517</v>
      </c>
      <c r="MH12">
        <v>20.478688773840432</v>
      </c>
      <c r="MI12">
        <v>20.027089777859604</v>
      </c>
      <c r="MJ12">
        <v>20.163448315399307</v>
      </c>
      <c r="MK12">
        <v>20.837197681154464</v>
      </c>
      <c r="ML12">
        <v>20.478688773840432</v>
      </c>
      <c r="MM12">
        <v>20.097550585664155</v>
      </c>
      <c r="MN12">
        <v>19.929145492307978</v>
      </c>
      <c r="MO12">
        <v>19.929145492307978</v>
      </c>
      <c r="MP12">
        <v>20.097550585664155</v>
      </c>
      <c r="MQ12">
        <v>19.985088661080542</v>
      </c>
      <c r="MR12">
        <v>20.163448315399307</v>
      </c>
      <c r="MS12">
        <v>20.027089777859604</v>
      </c>
      <c r="MT12">
        <v>19.719292269758025</v>
      </c>
      <c r="MU12">
        <v>20.027089777859604</v>
      </c>
      <c r="MV12">
        <v>20.184546440673881</v>
      </c>
      <c r="MW12">
        <v>20.478688773840432</v>
      </c>
      <c r="MX12">
        <v>20.184546440673881</v>
      </c>
      <c r="MY12">
        <v>20.837197681154464</v>
      </c>
      <c r="MZ12">
        <v>19.985088661080542</v>
      </c>
      <c r="NA12">
        <v>19.18195119767131</v>
      </c>
      <c r="NB12">
        <v>20.478688773840432</v>
      </c>
      <c r="NC12">
        <v>20.184546440673881</v>
      </c>
      <c r="ND12">
        <v>20.478688773840432</v>
      </c>
      <c r="NE12">
        <v>19.985088661080542</v>
      </c>
      <c r="NF12">
        <v>21.133424112621626</v>
      </c>
      <c r="NG12">
        <v>20.097550585664155</v>
      </c>
      <c r="NH12">
        <v>19.985088661080542</v>
      </c>
      <c r="NI12">
        <v>20.097550585664155</v>
      </c>
      <c r="NJ12">
        <v>20.097550585664155</v>
      </c>
      <c r="NK12">
        <v>21.133424112621626</v>
      </c>
      <c r="NL12">
        <v>20.027089777859604</v>
      </c>
      <c r="NM12">
        <v>21.133424112621626</v>
      </c>
      <c r="NN12">
        <v>21.133424112621626</v>
      </c>
      <c r="NO12">
        <v>20.837197681154464</v>
      </c>
      <c r="NP12">
        <v>19.719292269758025</v>
      </c>
      <c r="NQ12">
        <v>20.478688773840432</v>
      </c>
      <c r="NR12">
        <v>19.18195119767131</v>
      </c>
      <c r="NS12">
        <v>20.163448315399307</v>
      </c>
      <c r="NT12">
        <v>20.184546440673881</v>
      </c>
      <c r="NU12">
        <v>20.478688773840432</v>
      </c>
      <c r="NV12">
        <v>20.478688773840432</v>
      </c>
      <c r="NW12">
        <v>19.929145492307978</v>
      </c>
      <c r="NX12">
        <v>19.18195119767131</v>
      </c>
      <c r="NY12">
        <v>19.18195119767131</v>
      </c>
      <c r="NZ12">
        <v>19.985088661080542</v>
      </c>
      <c r="OA12">
        <v>20.163448315399307</v>
      </c>
      <c r="OB12">
        <v>19.985088661080542</v>
      </c>
      <c r="OC12">
        <v>20.478688773840432</v>
      </c>
      <c r="OD12">
        <v>20.837197681154464</v>
      </c>
      <c r="OE12">
        <v>20.097550585664155</v>
      </c>
      <c r="OF12">
        <v>19.719292269758025</v>
      </c>
      <c r="OG12">
        <v>20.027089777859604</v>
      </c>
      <c r="OH12">
        <v>20.163448315399307</v>
      </c>
      <c r="OI12">
        <v>20.184546440673881</v>
      </c>
      <c r="OJ12">
        <v>21.133424112621626</v>
      </c>
      <c r="OK12">
        <v>20.184546440673881</v>
      </c>
      <c r="OL12">
        <v>20.163448315399307</v>
      </c>
      <c r="OM12">
        <v>19.929145492307978</v>
      </c>
      <c r="ON12">
        <v>20.163448315399307</v>
      </c>
      <c r="OO12">
        <v>20.097550585664155</v>
      </c>
      <c r="OP12">
        <v>21.133424112621626</v>
      </c>
      <c r="OQ12">
        <v>19.719292269758025</v>
      </c>
      <c r="OR12">
        <v>19.929145492307978</v>
      </c>
      <c r="OS12">
        <v>19.985088661080542</v>
      </c>
      <c r="OT12">
        <v>20.123189455653517</v>
      </c>
      <c r="OU12">
        <v>19.18195119767131</v>
      </c>
      <c r="OV12">
        <v>20.837197681154464</v>
      </c>
      <c r="OW12">
        <v>19.18195119767131</v>
      </c>
      <c r="OX12">
        <v>20.097550585664155</v>
      </c>
      <c r="OY12">
        <v>20.837197681154464</v>
      </c>
      <c r="OZ12">
        <v>19.985088661080542</v>
      </c>
      <c r="PA12">
        <v>21.133424112621626</v>
      </c>
      <c r="PB12">
        <v>19.929145492307978</v>
      </c>
      <c r="PC12">
        <v>20.478688773840432</v>
      </c>
      <c r="PD12">
        <v>20.837197681154464</v>
      </c>
      <c r="PE12">
        <v>20.184546440673881</v>
      </c>
      <c r="PF12">
        <v>19.929145492307978</v>
      </c>
      <c r="PG12">
        <v>20.184546440673881</v>
      </c>
      <c r="PH12">
        <v>20.837197681154464</v>
      </c>
      <c r="PI12">
        <v>20.027089777859604</v>
      </c>
      <c r="PJ12">
        <v>20.123189455653517</v>
      </c>
      <c r="PK12">
        <v>19.929145492307978</v>
      </c>
      <c r="PL12">
        <v>20.027089777859604</v>
      </c>
      <c r="PM12">
        <v>19.18195119767131</v>
      </c>
      <c r="PN12">
        <v>20.478688773840432</v>
      </c>
      <c r="PO12">
        <v>19.18195119767131</v>
      </c>
      <c r="PP12">
        <v>20.123189455653517</v>
      </c>
      <c r="PQ12">
        <v>20.163448315399307</v>
      </c>
      <c r="PR12">
        <v>20.123189455653517</v>
      </c>
      <c r="PS12">
        <v>20.097550585664155</v>
      </c>
      <c r="PT12">
        <v>19.719292269758025</v>
      </c>
      <c r="PU12">
        <v>19.18195119767131</v>
      </c>
      <c r="PV12">
        <v>20.123189455653517</v>
      </c>
      <c r="PW12">
        <v>19.719292269758025</v>
      </c>
      <c r="PX12">
        <v>19.719292269758025</v>
      </c>
      <c r="PY12">
        <v>20.837197681154464</v>
      </c>
      <c r="PZ12">
        <v>20.097550585664155</v>
      </c>
      <c r="QA12">
        <v>20.027089777859604</v>
      </c>
      <c r="QB12">
        <v>20.360234224388144</v>
      </c>
      <c r="QC12">
        <v>20.478688773840432</v>
      </c>
      <c r="QD12">
        <v>20.123189455653517</v>
      </c>
      <c r="QE12">
        <v>20.478688773840432</v>
      </c>
      <c r="QF12">
        <v>20.163448315399307</v>
      </c>
      <c r="QG12">
        <v>20.097550585664155</v>
      </c>
      <c r="QH12">
        <v>20.027089777859604</v>
      </c>
      <c r="QI12">
        <v>20.837197681154464</v>
      </c>
      <c r="QJ12">
        <v>20.027089777859604</v>
      </c>
      <c r="QK12">
        <v>20.478688773840432</v>
      </c>
      <c r="QL12">
        <v>19.985088661080542</v>
      </c>
      <c r="QM12">
        <v>19.18195119767131</v>
      </c>
      <c r="QN12">
        <v>20.027089777859604</v>
      </c>
      <c r="QO12">
        <v>20.184546440673881</v>
      </c>
      <c r="QP12">
        <v>21.133424112621626</v>
      </c>
      <c r="QQ12">
        <v>19.18195119767131</v>
      </c>
      <c r="QR12">
        <v>20.184546440673881</v>
      </c>
      <c r="QS12">
        <v>19.18195119767131</v>
      </c>
      <c r="QT12">
        <v>19.719292269758025</v>
      </c>
      <c r="QU12">
        <v>19.985088661080542</v>
      </c>
      <c r="QV12">
        <v>19.18195119767131</v>
      </c>
      <c r="QW12">
        <v>20.027089777859604</v>
      </c>
      <c r="QX12">
        <v>19.18195119767131</v>
      </c>
      <c r="QY12">
        <v>20.360234224388144</v>
      </c>
      <c r="QZ12">
        <v>20.123189455653517</v>
      </c>
      <c r="RA12">
        <v>19.719292269758025</v>
      </c>
      <c r="RB12">
        <v>20.163448315399307</v>
      </c>
      <c r="RC12">
        <v>20.097550585664155</v>
      </c>
      <c r="RD12">
        <v>20.097550585664155</v>
      </c>
      <c r="RE12">
        <v>20.360234224388144</v>
      </c>
      <c r="RF12">
        <v>20.123189455653517</v>
      </c>
      <c r="RG12">
        <v>20.163448315399307</v>
      </c>
      <c r="RH12">
        <v>19.18195119767131</v>
      </c>
      <c r="RI12">
        <v>19.719292269758025</v>
      </c>
      <c r="RJ12">
        <v>21.133424112621626</v>
      </c>
      <c r="RK12">
        <v>20.097550585664155</v>
      </c>
      <c r="RL12">
        <v>20.123189455653517</v>
      </c>
      <c r="RM12">
        <v>20.360234224388144</v>
      </c>
      <c r="RN12">
        <v>20.123189455653517</v>
      </c>
      <c r="RO12">
        <v>21.133424112621626</v>
      </c>
      <c r="RP12">
        <v>20.184546440673881</v>
      </c>
      <c r="RQ12">
        <v>20.163448315399307</v>
      </c>
      <c r="RR12">
        <v>21.133424112621626</v>
      </c>
      <c r="RS12">
        <v>20.097550585664155</v>
      </c>
      <c r="RT12">
        <v>19.719292269758025</v>
      </c>
      <c r="RU12">
        <v>20.360234224388144</v>
      </c>
      <c r="RV12">
        <v>20.123189455653517</v>
      </c>
      <c r="RW12">
        <v>19.929145492307978</v>
      </c>
      <c r="RX12">
        <v>20.478688773840432</v>
      </c>
      <c r="RY12">
        <v>19.719292269758025</v>
      </c>
      <c r="RZ12">
        <v>19.929145492307978</v>
      </c>
      <c r="SA12">
        <v>19.719292269758025</v>
      </c>
      <c r="SB12">
        <v>20.184546440673881</v>
      </c>
      <c r="SC12">
        <v>20.478688773840432</v>
      </c>
      <c r="SD12">
        <v>20.097550585664155</v>
      </c>
      <c r="SE12">
        <v>20.360234224388144</v>
      </c>
      <c r="SF12">
        <v>20.163448315399307</v>
      </c>
      <c r="SG12">
        <v>21.133424112621626</v>
      </c>
      <c r="SH12">
        <v>20.184546440673881</v>
      </c>
      <c r="SI12">
        <v>21.133424112621626</v>
      </c>
      <c r="SJ12">
        <v>19.985088661080542</v>
      </c>
      <c r="SK12">
        <v>20.123189455653517</v>
      </c>
      <c r="SL12">
        <v>20.360234224388144</v>
      </c>
      <c r="SM12">
        <v>20.360234224388144</v>
      </c>
      <c r="SN12">
        <v>20.184546440673881</v>
      </c>
      <c r="SO12">
        <v>20.123189455653517</v>
      </c>
      <c r="SP12">
        <v>20.163448315399307</v>
      </c>
      <c r="SQ12">
        <v>20.478688773840432</v>
      </c>
      <c r="SR12">
        <v>19.719292269758025</v>
      </c>
      <c r="SS12">
        <v>20.478688773840432</v>
      </c>
      <c r="ST12">
        <v>19.929145492307978</v>
      </c>
      <c r="SU12">
        <v>20.097550585664155</v>
      </c>
      <c r="SV12">
        <v>20.027089777859604</v>
      </c>
      <c r="SW12">
        <v>20.478688773840432</v>
      </c>
      <c r="SX12">
        <v>20.097550585664155</v>
      </c>
      <c r="SY12">
        <v>20.360234224388144</v>
      </c>
      <c r="SZ12">
        <v>19.985088661080542</v>
      </c>
      <c r="TA12">
        <v>19.719292269758025</v>
      </c>
      <c r="TB12">
        <v>20.097550585664155</v>
      </c>
      <c r="TC12">
        <v>20.184546440673881</v>
      </c>
      <c r="TD12">
        <v>20.360234224388144</v>
      </c>
      <c r="TE12">
        <v>20.097550585664155</v>
      </c>
      <c r="TF12">
        <v>19.18195119767131</v>
      </c>
      <c r="TG12">
        <v>19.929145492307978</v>
      </c>
      <c r="TH12">
        <v>20.837197681154464</v>
      </c>
      <c r="TI12">
        <v>20.163448315399307</v>
      </c>
      <c r="TJ12">
        <v>20.478688773840432</v>
      </c>
      <c r="TK12">
        <v>19.18195119767131</v>
      </c>
      <c r="TL12">
        <v>19.719292269758025</v>
      </c>
      <c r="TM12">
        <v>20.027089777859604</v>
      </c>
      <c r="TN12">
        <v>19.985088661080542</v>
      </c>
      <c r="TO12">
        <v>20.027089777859604</v>
      </c>
      <c r="TP12">
        <v>20.837197681154464</v>
      </c>
      <c r="TQ12">
        <v>20.027089777859604</v>
      </c>
      <c r="TR12">
        <v>19.18195119767131</v>
      </c>
      <c r="TS12">
        <v>21.133424112621626</v>
      </c>
      <c r="TT12">
        <v>20.163448315399307</v>
      </c>
      <c r="TU12">
        <v>19.929145492307978</v>
      </c>
      <c r="TV12">
        <v>20.478688773840432</v>
      </c>
      <c r="TW12">
        <v>20.478688773840432</v>
      </c>
      <c r="TX12">
        <v>19.18195119767131</v>
      </c>
      <c r="TY12">
        <v>20.837197681154464</v>
      </c>
      <c r="TZ12">
        <v>20.360234224388144</v>
      </c>
      <c r="UA12">
        <v>20.027089777859604</v>
      </c>
      <c r="UB12">
        <v>20.163448315399307</v>
      </c>
      <c r="UC12">
        <v>20.184546440673881</v>
      </c>
      <c r="UD12">
        <v>20.097550585664155</v>
      </c>
      <c r="UE12">
        <v>20.478688773840432</v>
      </c>
      <c r="UF12">
        <v>20.478688773840432</v>
      </c>
      <c r="UG12">
        <v>19.985088661080542</v>
      </c>
      <c r="UH12">
        <v>20.163448315399307</v>
      </c>
      <c r="UI12">
        <v>20.027089777859604</v>
      </c>
      <c r="UJ12">
        <v>20.027089777859604</v>
      </c>
      <c r="UK12">
        <v>20.184546440673881</v>
      </c>
      <c r="UL12">
        <v>19.929145492307978</v>
      </c>
      <c r="UM12">
        <v>20.027089777859604</v>
      </c>
      <c r="UN12">
        <v>20.184546440673881</v>
      </c>
      <c r="UO12">
        <v>20.478688773840432</v>
      </c>
      <c r="UP12">
        <v>20.837197681154464</v>
      </c>
      <c r="UQ12">
        <v>20.123189455653517</v>
      </c>
      <c r="UR12">
        <v>20.478688773840432</v>
      </c>
      <c r="US12">
        <v>19.985088661080542</v>
      </c>
      <c r="UT12">
        <v>19.985088661080542</v>
      </c>
      <c r="UU12">
        <v>20.478688773840432</v>
      </c>
      <c r="UV12">
        <v>19.18195119767131</v>
      </c>
      <c r="UW12">
        <v>20.360234224388144</v>
      </c>
      <c r="UX12">
        <v>20.184546440673881</v>
      </c>
      <c r="UY12">
        <v>20.360234224388144</v>
      </c>
      <c r="UZ12">
        <v>19.929145492307978</v>
      </c>
      <c r="VA12">
        <v>20.163448315399307</v>
      </c>
      <c r="VB12">
        <v>19.985088661080542</v>
      </c>
      <c r="VC12">
        <v>20.360234224388144</v>
      </c>
      <c r="VD12">
        <v>20.478688773840432</v>
      </c>
      <c r="VE12">
        <v>20.478688773840432</v>
      </c>
      <c r="VF12">
        <v>20.123189455653517</v>
      </c>
      <c r="VG12">
        <v>20.163448315399307</v>
      </c>
      <c r="VH12">
        <v>20.478688773840432</v>
      </c>
      <c r="VI12">
        <v>20.163448315399307</v>
      </c>
      <c r="VJ12">
        <v>20.478688773840432</v>
      </c>
      <c r="VK12">
        <v>20.027089777859604</v>
      </c>
      <c r="VL12">
        <v>20.027089777859604</v>
      </c>
      <c r="VM12">
        <v>20.360234224388144</v>
      </c>
      <c r="VN12">
        <v>19.719292269758025</v>
      </c>
      <c r="VO12">
        <v>20.123189455653517</v>
      </c>
      <c r="VP12">
        <v>19.719292269758025</v>
      </c>
      <c r="VQ12">
        <v>19.18195119767131</v>
      </c>
      <c r="VR12">
        <v>19.929145492307978</v>
      </c>
      <c r="VS12">
        <v>20.163448315399307</v>
      </c>
      <c r="VT12">
        <v>20.837197681154464</v>
      </c>
      <c r="VU12">
        <v>19.929145492307978</v>
      </c>
      <c r="VV12">
        <v>20.478688773840432</v>
      </c>
      <c r="VW12">
        <v>20.123189455653517</v>
      </c>
      <c r="VX12">
        <v>20.360234224388144</v>
      </c>
      <c r="VY12">
        <v>19.719292269758025</v>
      </c>
      <c r="VZ12">
        <v>20.123189455653517</v>
      </c>
      <c r="WA12">
        <v>20.360234224388144</v>
      </c>
      <c r="WB12">
        <v>20.478688773840432</v>
      </c>
      <c r="WC12">
        <v>19.929145492307978</v>
      </c>
      <c r="WD12">
        <v>19.985088661080542</v>
      </c>
      <c r="WE12">
        <v>20.360234224388144</v>
      </c>
      <c r="WF12">
        <v>20.097550585664155</v>
      </c>
      <c r="WG12">
        <v>20.478688773840432</v>
      </c>
      <c r="WH12">
        <v>20.184546440673881</v>
      </c>
      <c r="WI12">
        <v>19.18195119767131</v>
      </c>
      <c r="WJ12">
        <v>20.478688773840432</v>
      </c>
      <c r="WK12">
        <v>21.133424112621626</v>
      </c>
      <c r="WL12">
        <v>21.133424112621626</v>
      </c>
      <c r="WM12">
        <v>19.985088661080542</v>
      </c>
      <c r="WN12">
        <v>19.18195119767131</v>
      </c>
      <c r="WO12">
        <v>19.929145492307978</v>
      </c>
      <c r="WP12">
        <v>19.985088661080542</v>
      </c>
      <c r="WQ12">
        <v>19.929145492307978</v>
      </c>
      <c r="WR12">
        <v>20.478688773840432</v>
      </c>
      <c r="WS12">
        <v>20.478688773840432</v>
      </c>
      <c r="WT12">
        <v>20.360234224388144</v>
      </c>
      <c r="WU12">
        <v>20.163448315399307</v>
      </c>
      <c r="WV12">
        <v>19.719292269758025</v>
      </c>
      <c r="WW12">
        <v>19.18195119767131</v>
      </c>
      <c r="WX12">
        <v>20.097550585664155</v>
      </c>
      <c r="WY12">
        <v>19.929145492307978</v>
      </c>
      <c r="WZ12">
        <v>20.027089777859604</v>
      </c>
      <c r="XA12">
        <v>20.027089777859604</v>
      </c>
      <c r="XB12">
        <v>19.18195119767131</v>
      </c>
      <c r="XC12">
        <v>20.027089777859604</v>
      </c>
      <c r="XD12">
        <v>19.929145492307978</v>
      </c>
      <c r="XE12">
        <v>19.985088661080542</v>
      </c>
      <c r="XF12">
        <v>19.985088661080542</v>
      </c>
      <c r="XG12">
        <v>20.837197681154464</v>
      </c>
      <c r="XH12">
        <v>20.478688773840432</v>
      </c>
      <c r="XI12">
        <v>19.929145492307978</v>
      </c>
      <c r="XJ12">
        <v>19.18195119767131</v>
      </c>
      <c r="XK12">
        <v>20.837197681154464</v>
      </c>
      <c r="XL12">
        <v>20.163448315399307</v>
      </c>
      <c r="XM12">
        <v>20.027089777859604</v>
      </c>
      <c r="XN12">
        <v>19.719292269758025</v>
      </c>
      <c r="XO12">
        <v>20.837197681154464</v>
      </c>
      <c r="XP12">
        <v>19.929145492307978</v>
      </c>
      <c r="XQ12">
        <v>20.184546440673881</v>
      </c>
      <c r="XR12">
        <v>20.184546440673881</v>
      </c>
      <c r="XS12">
        <v>20.360234224388144</v>
      </c>
      <c r="XT12">
        <v>20.478688773840432</v>
      </c>
      <c r="XU12">
        <v>20.163448315399307</v>
      </c>
      <c r="XV12">
        <v>21.133424112621626</v>
      </c>
      <c r="XW12">
        <v>20.360234224388144</v>
      </c>
      <c r="XX12">
        <v>20.123189455653517</v>
      </c>
      <c r="XY12">
        <v>19.929145492307978</v>
      </c>
      <c r="XZ12">
        <v>20.123189455653517</v>
      </c>
      <c r="YA12">
        <v>20.360234224388144</v>
      </c>
      <c r="YB12">
        <v>19.18195119767131</v>
      </c>
      <c r="YC12">
        <v>20.097550585664155</v>
      </c>
      <c r="YD12">
        <v>20.184546440673881</v>
      </c>
      <c r="YE12">
        <v>20.837197681154464</v>
      </c>
      <c r="YF12">
        <v>20.184546440673881</v>
      </c>
      <c r="YG12">
        <v>19.18195119767131</v>
      </c>
      <c r="YH12">
        <v>20.123189455653517</v>
      </c>
      <c r="YI12">
        <v>20.097550585664155</v>
      </c>
      <c r="YJ12">
        <v>19.18195119767131</v>
      </c>
      <c r="YK12">
        <v>20.027089777859604</v>
      </c>
      <c r="YL12">
        <v>20.478688773840432</v>
      </c>
      <c r="YM12">
        <v>20.097550585664155</v>
      </c>
      <c r="YN12">
        <v>21.133424112621626</v>
      </c>
      <c r="YO12">
        <v>21.133424112621626</v>
      </c>
      <c r="YP12">
        <v>20.184546440673881</v>
      </c>
      <c r="YQ12">
        <v>20.163448315399307</v>
      </c>
      <c r="YR12">
        <v>20.184546440673881</v>
      </c>
      <c r="YS12">
        <v>20.097550585664155</v>
      </c>
      <c r="YT12">
        <v>20.097550585664155</v>
      </c>
      <c r="YU12">
        <v>21.133424112621626</v>
      </c>
      <c r="YV12">
        <v>20.478688773840432</v>
      </c>
      <c r="YW12">
        <v>19.719292269758025</v>
      </c>
      <c r="YX12">
        <v>20.097550585664155</v>
      </c>
      <c r="YY12">
        <v>20.184546440673881</v>
      </c>
      <c r="YZ12">
        <v>20.163448315399307</v>
      </c>
      <c r="ZA12">
        <v>20.478688773840432</v>
      </c>
      <c r="ZB12">
        <v>20.097550585664155</v>
      </c>
      <c r="ZC12">
        <v>19.18195119767131</v>
      </c>
      <c r="ZD12">
        <v>19.985088661080542</v>
      </c>
      <c r="ZE12">
        <v>19.929145492307978</v>
      </c>
      <c r="ZF12">
        <v>20.837197681154464</v>
      </c>
      <c r="ZG12">
        <v>20.478688773840432</v>
      </c>
      <c r="ZH12">
        <v>20.097550585664155</v>
      </c>
      <c r="ZI12">
        <v>20.163448315399307</v>
      </c>
      <c r="ZJ12">
        <v>20.097550585664155</v>
      </c>
      <c r="ZK12">
        <v>21.133424112621626</v>
      </c>
      <c r="ZL12">
        <v>21.133424112621626</v>
      </c>
      <c r="ZM12">
        <v>20.837197681154464</v>
      </c>
      <c r="ZN12">
        <v>20.837197681154464</v>
      </c>
      <c r="ZO12">
        <v>20.837197681154464</v>
      </c>
      <c r="ZP12">
        <v>20.097550585664155</v>
      </c>
      <c r="ZQ12">
        <v>20.478688773840432</v>
      </c>
      <c r="ZR12">
        <v>20.184546440673881</v>
      </c>
      <c r="ZS12">
        <v>19.18195119767131</v>
      </c>
      <c r="ZT12">
        <v>20.360234224388144</v>
      </c>
      <c r="ZU12">
        <v>20.097550585664155</v>
      </c>
      <c r="ZV12">
        <v>20.123189455653517</v>
      </c>
      <c r="ZW12">
        <v>19.719292269758025</v>
      </c>
      <c r="ZX12">
        <v>21.133424112621626</v>
      </c>
      <c r="ZY12">
        <v>19.929145492307978</v>
      </c>
      <c r="ZZ12">
        <v>21.133424112621626</v>
      </c>
      <c r="AAA12">
        <v>21.133424112621626</v>
      </c>
      <c r="AAB12">
        <v>19.719292269758025</v>
      </c>
      <c r="AAC12">
        <v>20.163448315399307</v>
      </c>
      <c r="AAD12">
        <v>19.719292269758025</v>
      </c>
      <c r="AAE12">
        <v>20.478688773840432</v>
      </c>
      <c r="AAF12">
        <v>20.027089777859604</v>
      </c>
      <c r="AAG12">
        <v>19.929145492307978</v>
      </c>
      <c r="AAH12">
        <v>20.478688773840432</v>
      </c>
      <c r="AAI12">
        <v>20.163448315399307</v>
      </c>
      <c r="AAJ12">
        <v>21.133424112621626</v>
      </c>
      <c r="AAK12">
        <v>19.929145492307978</v>
      </c>
      <c r="AAL12">
        <v>20.184546440673881</v>
      </c>
      <c r="AAM12">
        <v>20.027089777859604</v>
      </c>
      <c r="AAN12">
        <v>19.18195119767131</v>
      </c>
      <c r="AAO12">
        <v>20.837197681154464</v>
      </c>
      <c r="AAP12">
        <v>20.027089777859604</v>
      </c>
      <c r="AAQ12">
        <v>20.184546440673881</v>
      </c>
      <c r="AAR12">
        <v>20.184546440673881</v>
      </c>
      <c r="AAS12">
        <v>19.929145492307978</v>
      </c>
      <c r="AAT12">
        <v>19.985088661080542</v>
      </c>
      <c r="AAU12">
        <v>21.133424112621626</v>
      </c>
      <c r="AAV12">
        <v>20.478688773840432</v>
      </c>
      <c r="AAW12">
        <v>19.719292269758025</v>
      </c>
      <c r="AAX12">
        <v>20.163448315399307</v>
      </c>
      <c r="AAY12">
        <v>19.18195119767131</v>
      </c>
      <c r="AAZ12">
        <v>19.18195119767131</v>
      </c>
      <c r="ABA12">
        <v>20.360234224388144</v>
      </c>
      <c r="ABB12">
        <v>19.18195119767131</v>
      </c>
      <c r="ABC12">
        <v>20.123189455653517</v>
      </c>
      <c r="ABD12">
        <v>19.719292269758025</v>
      </c>
      <c r="ABE12">
        <v>20.097550585664155</v>
      </c>
      <c r="ABF12">
        <v>20.837197681154464</v>
      </c>
      <c r="ABG12">
        <v>21.133424112621626</v>
      </c>
      <c r="ABH12">
        <v>19.929145492307978</v>
      </c>
      <c r="ABI12">
        <v>20.027089777859604</v>
      </c>
      <c r="ABJ12">
        <v>20.360234224388144</v>
      </c>
      <c r="ABK12">
        <v>20.027089777859604</v>
      </c>
      <c r="ABL12">
        <v>20.837197681154464</v>
      </c>
      <c r="ABM12">
        <v>20.478688773840432</v>
      </c>
      <c r="ABN12">
        <v>19.719292269758025</v>
      </c>
      <c r="ABO12">
        <v>19.18195119767131</v>
      </c>
      <c r="ABP12">
        <v>21.133424112621626</v>
      </c>
      <c r="ABQ12">
        <v>20.360234224388144</v>
      </c>
      <c r="ABR12">
        <v>19.929145492307978</v>
      </c>
      <c r="ABS12">
        <v>20.123189455653517</v>
      </c>
      <c r="ABT12">
        <v>20.360234224388144</v>
      </c>
      <c r="ABU12">
        <v>20.097550585664155</v>
      </c>
      <c r="ABV12">
        <v>20.184546440673881</v>
      </c>
      <c r="ABW12">
        <v>20.478688773840432</v>
      </c>
      <c r="ABX12">
        <v>20.360234224388144</v>
      </c>
      <c r="ABY12">
        <v>20.097550585664155</v>
      </c>
      <c r="ABZ12">
        <v>20.097550585664155</v>
      </c>
      <c r="ACA12">
        <v>20.184546440673881</v>
      </c>
      <c r="ACB12">
        <v>21.133424112621626</v>
      </c>
      <c r="ACC12">
        <v>20.097550585664155</v>
      </c>
      <c r="ACD12">
        <v>20.027089777859604</v>
      </c>
      <c r="ACE12">
        <v>21.133424112621626</v>
      </c>
      <c r="ACF12">
        <v>19.929145492307978</v>
      </c>
      <c r="ACG12">
        <v>20.478688773840432</v>
      </c>
      <c r="ACH12">
        <v>20.097550585664155</v>
      </c>
      <c r="ACI12">
        <v>20.097550585664155</v>
      </c>
      <c r="ACJ12">
        <v>19.929145492307978</v>
      </c>
      <c r="ACK12">
        <v>20.478688773840432</v>
      </c>
      <c r="ACL12">
        <v>20.163448315399307</v>
      </c>
      <c r="ACM12">
        <v>20.097550585664155</v>
      </c>
      <c r="ACN12">
        <v>20.027089777859604</v>
      </c>
      <c r="ACO12">
        <v>20.163448315399307</v>
      </c>
      <c r="ACP12">
        <v>21.133424112621626</v>
      </c>
      <c r="ACQ12">
        <v>20.837197681154464</v>
      </c>
      <c r="ACR12">
        <v>19.985088661080542</v>
      </c>
      <c r="ACS12">
        <v>20.097550585664155</v>
      </c>
      <c r="ACT12">
        <v>20.478688773840432</v>
      </c>
      <c r="ACU12">
        <v>20.123189455653517</v>
      </c>
      <c r="ACV12">
        <v>20.360234224388144</v>
      </c>
      <c r="ACW12">
        <v>20.123189455653517</v>
      </c>
      <c r="ACX12">
        <v>19.719292269758025</v>
      </c>
      <c r="ACY12">
        <v>20.097550585664155</v>
      </c>
      <c r="ACZ12">
        <v>19.929145492307978</v>
      </c>
      <c r="ADA12">
        <v>19.929145492307978</v>
      </c>
      <c r="ADB12">
        <v>19.719292269758025</v>
      </c>
      <c r="ADC12">
        <v>20.097550585664155</v>
      </c>
      <c r="ADD12">
        <v>19.985088661080542</v>
      </c>
      <c r="ADE12">
        <v>21.133424112621626</v>
      </c>
      <c r="ADF12">
        <v>20.360234224388144</v>
      </c>
      <c r="ADG12">
        <v>20.184546440673881</v>
      </c>
      <c r="ADH12">
        <v>20.360234224388144</v>
      </c>
      <c r="ADI12">
        <v>20.184546440673881</v>
      </c>
      <c r="ADJ12">
        <v>20.837197681154464</v>
      </c>
      <c r="ADK12">
        <v>20.360234224388144</v>
      </c>
      <c r="ADL12">
        <v>20.360234224388144</v>
      </c>
      <c r="ADM12">
        <v>20.163448315399307</v>
      </c>
      <c r="ADN12">
        <v>20.097550585664155</v>
      </c>
      <c r="ADO12">
        <v>19.18195119767131</v>
      </c>
      <c r="ADP12">
        <v>21.133424112621626</v>
      </c>
      <c r="ADQ12">
        <v>19.929145492307978</v>
      </c>
      <c r="ADR12">
        <v>20.163448315399307</v>
      </c>
      <c r="ADS12">
        <v>20.184546440673881</v>
      </c>
      <c r="ADT12">
        <v>20.123189455653517</v>
      </c>
      <c r="ADU12">
        <v>20.360234224388144</v>
      </c>
      <c r="ADV12">
        <v>19.18195119767131</v>
      </c>
      <c r="ADW12">
        <v>20.360234224388144</v>
      </c>
      <c r="ADX12">
        <v>20.360234224388144</v>
      </c>
      <c r="ADY12">
        <v>20.163448315399307</v>
      </c>
      <c r="ADZ12">
        <v>19.719292269758025</v>
      </c>
      <c r="AEA12">
        <v>20.478688773840432</v>
      </c>
      <c r="AEB12">
        <v>19.985088661080542</v>
      </c>
      <c r="AEC12">
        <v>20.027089777859604</v>
      </c>
      <c r="AED12">
        <v>19.18195119767131</v>
      </c>
      <c r="AEE12">
        <v>19.985088661080542</v>
      </c>
      <c r="AEF12">
        <v>21.133424112621626</v>
      </c>
      <c r="AEG12">
        <v>20.478688773840432</v>
      </c>
      <c r="AEH12">
        <v>20.478688773840432</v>
      </c>
      <c r="AEI12">
        <v>21.133424112621626</v>
      </c>
      <c r="AEJ12">
        <v>19.719292269758025</v>
      </c>
      <c r="AEK12">
        <v>20.837197681154464</v>
      </c>
      <c r="AEL12">
        <v>20.027089777859604</v>
      </c>
      <c r="AEM12">
        <v>19.18195119767131</v>
      </c>
      <c r="AEN12">
        <v>20.123189455653517</v>
      </c>
      <c r="AEO12">
        <v>20.837197681154464</v>
      </c>
      <c r="AEP12">
        <v>19.929145492307978</v>
      </c>
      <c r="AEQ12">
        <v>20.163448315399307</v>
      </c>
      <c r="AER12">
        <v>20.184546440673881</v>
      </c>
      <c r="AES12">
        <v>20.360234224388144</v>
      </c>
      <c r="AET12">
        <v>20.123189455653517</v>
      </c>
      <c r="AEU12">
        <v>19.719292269758025</v>
      </c>
      <c r="AEV12">
        <v>20.027089777859604</v>
      </c>
      <c r="AEW12">
        <v>19.929145492307978</v>
      </c>
      <c r="AEX12">
        <v>19.18195119767131</v>
      </c>
      <c r="AEY12">
        <v>20.837197681154464</v>
      </c>
      <c r="AEZ12">
        <v>20.163448315399307</v>
      </c>
      <c r="AFA12">
        <v>19.929145492307978</v>
      </c>
      <c r="AFB12">
        <v>19.985088661080542</v>
      </c>
      <c r="AFC12">
        <v>19.985088661080542</v>
      </c>
      <c r="AFD12">
        <v>20.097550585664155</v>
      </c>
      <c r="AFE12">
        <v>19.929145492307978</v>
      </c>
      <c r="AFF12">
        <v>19.719292269758025</v>
      </c>
      <c r="AFG12">
        <v>21.133424112621626</v>
      </c>
      <c r="AFH12">
        <v>20.360234224388144</v>
      </c>
      <c r="AFI12">
        <v>20.027089777859604</v>
      </c>
      <c r="AFJ12">
        <v>20.123189455653517</v>
      </c>
      <c r="AFK12">
        <v>19.985088661080542</v>
      </c>
      <c r="AFL12">
        <v>20.837197681154464</v>
      </c>
      <c r="AFM12">
        <v>19.929145492307978</v>
      </c>
      <c r="AFN12">
        <v>20.163448315399307</v>
      </c>
      <c r="AFO12">
        <v>20.837197681154464</v>
      </c>
      <c r="AFP12">
        <v>21.133424112621626</v>
      </c>
      <c r="AFQ12">
        <v>20.097550585664155</v>
      </c>
      <c r="AFR12">
        <v>19.18195119767131</v>
      </c>
      <c r="AFS12">
        <v>20.163448315399307</v>
      </c>
      <c r="AFT12">
        <v>20.123189455653517</v>
      </c>
      <c r="AFU12">
        <v>20.163448315399307</v>
      </c>
      <c r="AFV12">
        <v>21.133424112621626</v>
      </c>
      <c r="AFW12">
        <v>19.929145492307978</v>
      </c>
      <c r="AFX12">
        <v>19.985088661080542</v>
      </c>
      <c r="AFY12">
        <v>19.985088661080542</v>
      </c>
      <c r="AFZ12">
        <v>20.163448315399307</v>
      </c>
      <c r="AGA12">
        <v>19.929145492307978</v>
      </c>
      <c r="AGB12">
        <v>20.184546440673881</v>
      </c>
      <c r="AGC12">
        <v>20.478688773840432</v>
      </c>
      <c r="AGD12">
        <v>20.184546440673881</v>
      </c>
      <c r="AGE12">
        <v>20.360234224388144</v>
      </c>
      <c r="AGF12">
        <v>20.360234224388144</v>
      </c>
      <c r="AGG12">
        <v>20.184546440673881</v>
      </c>
      <c r="AGH12">
        <v>20.027089777859604</v>
      </c>
      <c r="AGI12">
        <v>20.478688773840432</v>
      </c>
      <c r="AGJ12">
        <v>19.719292269758025</v>
      </c>
      <c r="AGK12">
        <v>20.163448315399307</v>
      </c>
      <c r="AGL12">
        <v>19.18195119767131</v>
      </c>
      <c r="AGM12">
        <v>20.184546440673881</v>
      </c>
      <c r="AGN12">
        <v>20.184546440673881</v>
      </c>
      <c r="AGO12">
        <v>20.360234224388144</v>
      </c>
      <c r="AGP12">
        <v>20.360234224388144</v>
      </c>
      <c r="AGQ12">
        <v>19.985088661080542</v>
      </c>
      <c r="AGR12">
        <v>19.929145492307978</v>
      </c>
      <c r="AGS12">
        <v>20.027089777859604</v>
      </c>
      <c r="AGT12">
        <v>20.184546440673881</v>
      </c>
      <c r="AGU12">
        <v>19.985088661080542</v>
      </c>
      <c r="AGV12">
        <v>19.719292269758025</v>
      </c>
      <c r="AGW12">
        <v>19.985088661080542</v>
      </c>
      <c r="AGX12">
        <v>19.18195119767131</v>
      </c>
      <c r="AGY12">
        <v>21.133424112621626</v>
      </c>
      <c r="AGZ12">
        <v>19.929145492307978</v>
      </c>
      <c r="AHA12">
        <v>20.163448315399307</v>
      </c>
      <c r="AHB12">
        <v>20.837197681154464</v>
      </c>
      <c r="AHC12">
        <v>19.719292269758025</v>
      </c>
      <c r="AHD12">
        <v>20.123189455653517</v>
      </c>
      <c r="AHE12">
        <v>19.719292269758025</v>
      </c>
      <c r="AHF12">
        <v>20.163448315399307</v>
      </c>
      <c r="AHG12">
        <v>20.360234224388144</v>
      </c>
      <c r="AHH12">
        <v>20.478688773840432</v>
      </c>
      <c r="AHI12">
        <v>20.360234224388144</v>
      </c>
      <c r="AHJ12">
        <v>19.985088661080542</v>
      </c>
      <c r="AHK12">
        <v>20.360234224388144</v>
      </c>
      <c r="AHL12">
        <v>20.360234224388144</v>
      </c>
      <c r="AHM12">
        <v>20.163448315399307</v>
      </c>
      <c r="AHN12">
        <v>19.929145492307978</v>
      </c>
      <c r="AHO12">
        <v>20.360234224388144</v>
      </c>
      <c r="AHP12">
        <v>20.163448315399307</v>
      </c>
      <c r="AHQ12">
        <v>20.163448315399307</v>
      </c>
      <c r="AHR12">
        <v>20.478688773840432</v>
      </c>
      <c r="AHS12">
        <v>20.360234224388144</v>
      </c>
      <c r="AHT12">
        <v>20.027089777859604</v>
      </c>
      <c r="AHU12">
        <v>19.929145492307978</v>
      </c>
      <c r="AHV12">
        <v>20.123189455653517</v>
      </c>
      <c r="AHW12">
        <v>20.097550585664155</v>
      </c>
      <c r="AHX12">
        <v>20.184546440673881</v>
      </c>
      <c r="AHY12">
        <v>21.133424112621626</v>
      </c>
      <c r="AHZ12">
        <v>20.478688773840432</v>
      </c>
      <c r="AIA12">
        <v>20.163448315399307</v>
      </c>
      <c r="AIB12">
        <v>19.929145492307978</v>
      </c>
      <c r="AIC12">
        <v>19.719292269758025</v>
      </c>
      <c r="AID12">
        <v>20.097550585664155</v>
      </c>
      <c r="AIE12">
        <v>19.929145492307978</v>
      </c>
      <c r="AIF12">
        <v>19.985088661080542</v>
      </c>
      <c r="AIG12">
        <v>20.184546440673881</v>
      </c>
      <c r="AIH12">
        <v>19.719292269758025</v>
      </c>
      <c r="AII12">
        <v>19.18195119767131</v>
      </c>
      <c r="AIJ12">
        <v>20.478688773840432</v>
      </c>
      <c r="AIK12">
        <v>19.719292269758025</v>
      </c>
      <c r="AIL12">
        <v>19.719292269758025</v>
      </c>
      <c r="AIM12">
        <v>19.18195119767131</v>
      </c>
      <c r="AIN12">
        <v>21.133424112621626</v>
      </c>
      <c r="AIO12">
        <v>20.360234224388144</v>
      </c>
      <c r="AIP12">
        <v>20.097550585664155</v>
      </c>
      <c r="AIQ12">
        <v>20.184546440673881</v>
      </c>
      <c r="AIR12">
        <v>20.184546440673881</v>
      </c>
      <c r="AIS12">
        <v>19.18195119767131</v>
      </c>
      <c r="AIT12">
        <v>20.478688773840432</v>
      </c>
      <c r="AIU12">
        <v>20.027089777859604</v>
      </c>
      <c r="AIV12">
        <v>20.027089777859604</v>
      </c>
      <c r="AIW12">
        <v>21.133424112621626</v>
      </c>
      <c r="AIX12">
        <v>19.18195119767131</v>
      </c>
      <c r="AIY12">
        <v>20.478688773840432</v>
      </c>
      <c r="AIZ12">
        <v>20.123189455653517</v>
      </c>
      <c r="AJA12">
        <v>19.18195119767131</v>
      </c>
      <c r="AJB12">
        <v>20.478688773840432</v>
      </c>
      <c r="AJC12">
        <v>19.929145492307978</v>
      </c>
      <c r="AJD12">
        <v>20.360234224388144</v>
      </c>
      <c r="AJE12">
        <v>19.929145492307978</v>
      </c>
      <c r="AJF12">
        <v>20.027089777859604</v>
      </c>
      <c r="AJG12">
        <v>19.929145492307978</v>
      </c>
      <c r="AJH12">
        <v>20.027089777859604</v>
      </c>
      <c r="AJI12">
        <v>20.097550585664155</v>
      </c>
      <c r="AJJ12">
        <v>20.027089777859604</v>
      </c>
      <c r="AJK12">
        <v>19.985088661080542</v>
      </c>
      <c r="AJL12">
        <v>20.184546440673881</v>
      </c>
      <c r="AJM12">
        <v>21.133424112621626</v>
      </c>
      <c r="AJN12">
        <v>20.837197681154464</v>
      </c>
      <c r="AJO12">
        <v>21.133424112621626</v>
      </c>
      <c r="AJP12">
        <v>19.719292269758025</v>
      </c>
      <c r="AJQ12">
        <v>20.837197681154464</v>
      </c>
      <c r="AJR12">
        <v>21.133424112621626</v>
      </c>
      <c r="AJS12">
        <v>20.184546440673881</v>
      </c>
      <c r="AJT12">
        <v>19.985088661080542</v>
      </c>
      <c r="AJU12">
        <v>20.027089777859604</v>
      </c>
      <c r="AJV12">
        <v>20.360234224388144</v>
      </c>
      <c r="AJW12">
        <v>20.184546440673881</v>
      </c>
      <c r="AJX12">
        <v>20.123189455653517</v>
      </c>
      <c r="AJY12">
        <v>20.163448315399307</v>
      </c>
      <c r="AJZ12">
        <v>20.360234224388144</v>
      </c>
      <c r="AKA12">
        <v>20.478688773840432</v>
      </c>
      <c r="AKB12">
        <v>20.097550585664155</v>
      </c>
      <c r="AKC12">
        <v>20.123189455653517</v>
      </c>
      <c r="AKD12">
        <v>20.163448315399307</v>
      </c>
      <c r="AKE12">
        <v>19.18195119767131</v>
      </c>
      <c r="AKF12">
        <v>19.985088661080542</v>
      </c>
      <c r="AKG12">
        <v>20.123189455653517</v>
      </c>
      <c r="AKH12">
        <v>19.929145492307978</v>
      </c>
      <c r="AKI12">
        <v>19.719292269758025</v>
      </c>
      <c r="AKJ12">
        <v>20.478688773840432</v>
      </c>
      <c r="AKK12">
        <v>20.163448315399307</v>
      </c>
      <c r="AKL12">
        <v>20.837197681154464</v>
      </c>
      <c r="AKM12">
        <v>19.929145492307978</v>
      </c>
      <c r="AKN12">
        <v>20.837197681154464</v>
      </c>
      <c r="AKO12">
        <v>20.837197681154464</v>
      </c>
      <c r="AKP12">
        <v>20.027089777859604</v>
      </c>
      <c r="AKQ12">
        <v>19.929145492307978</v>
      </c>
      <c r="AKR12">
        <v>20.478688773840432</v>
      </c>
      <c r="AKS12">
        <v>19.929145492307978</v>
      </c>
      <c r="AKT12">
        <v>20.097550585664155</v>
      </c>
      <c r="AKU12">
        <v>19.929145492307978</v>
      </c>
      <c r="AKV12">
        <v>20.478688773840432</v>
      </c>
      <c r="AKW12">
        <v>20.184546440673881</v>
      </c>
      <c r="AKX12">
        <v>21.133424112621626</v>
      </c>
      <c r="AKY12">
        <v>20.163448315399307</v>
      </c>
      <c r="AKZ12">
        <v>19.719292269758025</v>
      </c>
      <c r="ALA12">
        <v>19.719292269758025</v>
      </c>
      <c r="ALB12">
        <v>20.163448315399307</v>
      </c>
      <c r="ALC12">
        <v>19.719292269758025</v>
      </c>
      <c r="ALD12">
        <v>20.027089777859604</v>
      </c>
      <c r="ALE12">
        <v>19.18195119767131</v>
      </c>
      <c r="ALF12">
        <v>20.163448315399307</v>
      </c>
      <c r="ALG12">
        <v>19.18195119767131</v>
      </c>
      <c r="ALH12">
        <v>20.184546440673881</v>
      </c>
      <c r="ALI12">
        <v>20.837197681154464</v>
      </c>
      <c r="ALJ12">
        <v>20.478688773840432</v>
      </c>
      <c r="ALK12">
        <v>20.097550585664155</v>
      </c>
      <c r="ALL12">
        <v>19.929145492307978</v>
      </c>
      <c r="ALM12">
        <v>19.985088661080542</v>
      </c>
    </row>
    <row r="13" spans="2:1001" x14ac:dyDescent="0.25">
      <c r="B13">
        <v>19.985088661080542</v>
      </c>
      <c r="C13">
        <v>20.184546440673881</v>
      </c>
      <c r="D13">
        <v>20.097550585664155</v>
      </c>
      <c r="E13">
        <v>20.027089777859604</v>
      </c>
      <c r="F13">
        <v>19.985088661080542</v>
      </c>
      <c r="G13">
        <v>20.184546440673881</v>
      </c>
      <c r="H13">
        <v>20.097550585664155</v>
      </c>
      <c r="I13">
        <v>20.360234224388144</v>
      </c>
      <c r="J13">
        <v>20.360234224388144</v>
      </c>
      <c r="K13">
        <v>21.133424112621626</v>
      </c>
      <c r="L13">
        <v>19.719292269758025</v>
      </c>
      <c r="M13">
        <v>20.837197681154464</v>
      </c>
      <c r="N13">
        <v>19.985088661080542</v>
      </c>
      <c r="O13">
        <v>19.719292269758025</v>
      </c>
      <c r="P13">
        <v>20.184546440673881</v>
      </c>
      <c r="Q13">
        <v>21.133424112621626</v>
      </c>
      <c r="R13">
        <v>19.985088661080542</v>
      </c>
      <c r="S13">
        <v>20.097550585664155</v>
      </c>
      <c r="T13">
        <v>20.163448315399307</v>
      </c>
      <c r="U13">
        <v>21.133424112621626</v>
      </c>
      <c r="V13">
        <v>20.163448315399307</v>
      </c>
      <c r="W13">
        <v>20.478688773840432</v>
      </c>
      <c r="X13">
        <v>20.837197681154464</v>
      </c>
      <c r="Y13">
        <v>19.929145492307978</v>
      </c>
      <c r="Z13">
        <v>20.837197681154464</v>
      </c>
      <c r="AA13">
        <v>20.360234224388144</v>
      </c>
      <c r="AB13">
        <v>19.985088661080542</v>
      </c>
      <c r="AC13">
        <v>19.929145492307978</v>
      </c>
      <c r="AD13">
        <v>21.133424112621626</v>
      </c>
      <c r="AE13">
        <v>19.719292269758025</v>
      </c>
      <c r="AF13">
        <v>20.837197681154464</v>
      </c>
      <c r="AG13">
        <v>19.985088661080542</v>
      </c>
      <c r="AH13">
        <v>20.478688773840432</v>
      </c>
      <c r="AI13">
        <v>20.478688773840432</v>
      </c>
      <c r="AJ13">
        <v>19.18195119767131</v>
      </c>
      <c r="AK13">
        <v>19.18195119767131</v>
      </c>
      <c r="AL13">
        <v>19.18195119767131</v>
      </c>
      <c r="AM13">
        <v>20.163448315399307</v>
      </c>
      <c r="AN13">
        <v>21.133424112621626</v>
      </c>
      <c r="AO13">
        <v>19.985088661080542</v>
      </c>
      <c r="AP13">
        <v>19.929145492307978</v>
      </c>
      <c r="AQ13">
        <v>20.360234224388144</v>
      </c>
      <c r="AR13">
        <v>21.133424112621626</v>
      </c>
      <c r="AS13">
        <v>19.929145492307978</v>
      </c>
      <c r="AT13">
        <v>20.360234224388144</v>
      </c>
      <c r="AU13">
        <v>19.719292269758025</v>
      </c>
      <c r="AV13">
        <v>19.985088661080542</v>
      </c>
      <c r="AW13">
        <v>20.837197681154464</v>
      </c>
      <c r="AX13">
        <v>20.184546440673881</v>
      </c>
      <c r="AY13">
        <v>20.360234224388144</v>
      </c>
      <c r="AZ13">
        <v>21.133424112621626</v>
      </c>
      <c r="BA13">
        <v>20.478688773840432</v>
      </c>
      <c r="BB13">
        <v>20.027089777859604</v>
      </c>
      <c r="BC13">
        <v>19.18195119767131</v>
      </c>
      <c r="BD13">
        <v>20.837197681154464</v>
      </c>
      <c r="BE13">
        <v>20.184546440673881</v>
      </c>
      <c r="BF13">
        <v>20.837197681154464</v>
      </c>
      <c r="BG13">
        <v>21.133424112621626</v>
      </c>
      <c r="BH13">
        <v>20.027089777859604</v>
      </c>
      <c r="BI13">
        <v>20.123189455653517</v>
      </c>
      <c r="BJ13">
        <v>20.123189455653517</v>
      </c>
      <c r="BK13">
        <v>20.478688773840432</v>
      </c>
      <c r="BL13">
        <v>19.18195119767131</v>
      </c>
      <c r="BM13">
        <v>19.985088661080542</v>
      </c>
      <c r="BN13">
        <v>19.18195119767131</v>
      </c>
      <c r="BO13">
        <v>19.985088661080542</v>
      </c>
      <c r="BP13">
        <v>20.837197681154464</v>
      </c>
      <c r="BQ13">
        <v>20.360234224388144</v>
      </c>
      <c r="BR13">
        <v>19.985088661080542</v>
      </c>
      <c r="BS13">
        <v>19.18195119767131</v>
      </c>
      <c r="BT13">
        <v>20.184546440673881</v>
      </c>
      <c r="BU13">
        <v>20.360234224388144</v>
      </c>
      <c r="BV13">
        <v>19.18195119767131</v>
      </c>
      <c r="BW13">
        <v>19.929145492307978</v>
      </c>
      <c r="BX13">
        <v>20.184546440673881</v>
      </c>
      <c r="BY13">
        <v>20.837197681154464</v>
      </c>
      <c r="BZ13">
        <v>20.097550585664155</v>
      </c>
      <c r="CA13">
        <v>19.929145492307978</v>
      </c>
      <c r="CB13">
        <v>21.133424112621626</v>
      </c>
      <c r="CC13">
        <v>20.097550585664155</v>
      </c>
      <c r="CD13">
        <v>20.184546440673881</v>
      </c>
      <c r="CE13">
        <v>20.027089777859604</v>
      </c>
      <c r="CF13">
        <v>19.929145492307978</v>
      </c>
      <c r="CG13">
        <v>20.123189455653517</v>
      </c>
      <c r="CH13">
        <v>19.18195119767131</v>
      </c>
      <c r="CI13">
        <v>19.929145492307978</v>
      </c>
      <c r="CJ13">
        <v>20.837197681154464</v>
      </c>
      <c r="CK13">
        <v>20.360234224388144</v>
      </c>
      <c r="CL13">
        <v>20.027089777859604</v>
      </c>
      <c r="CM13">
        <v>19.719292269758025</v>
      </c>
      <c r="CN13">
        <v>20.837197681154464</v>
      </c>
      <c r="CO13">
        <v>20.027089777859604</v>
      </c>
      <c r="CP13">
        <v>20.163448315399307</v>
      </c>
      <c r="CQ13">
        <v>21.133424112621626</v>
      </c>
      <c r="CR13">
        <v>19.18195119767131</v>
      </c>
      <c r="CS13">
        <v>20.123189455653517</v>
      </c>
      <c r="CT13">
        <v>19.18195119767131</v>
      </c>
      <c r="CU13">
        <v>19.719292269758025</v>
      </c>
      <c r="CV13">
        <v>20.837197681154464</v>
      </c>
      <c r="CW13">
        <v>20.163448315399307</v>
      </c>
      <c r="CX13">
        <v>19.719292269758025</v>
      </c>
      <c r="CY13">
        <v>20.097550585664155</v>
      </c>
      <c r="CZ13">
        <v>20.837197681154464</v>
      </c>
      <c r="DA13">
        <v>21.133424112621626</v>
      </c>
      <c r="DB13">
        <v>20.097550585664155</v>
      </c>
      <c r="DC13">
        <v>19.18195119767131</v>
      </c>
      <c r="DD13">
        <v>20.184546440673881</v>
      </c>
      <c r="DE13">
        <v>19.18195119767131</v>
      </c>
      <c r="DF13">
        <v>20.027089777859604</v>
      </c>
      <c r="DG13">
        <v>20.097550585664155</v>
      </c>
      <c r="DH13">
        <v>20.163448315399307</v>
      </c>
      <c r="DI13">
        <v>19.985088661080542</v>
      </c>
      <c r="DJ13">
        <v>19.929145492307978</v>
      </c>
      <c r="DK13">
        <v>19.719292269758025</v>
      </c>
      <c r="DL13">
        <v>19.719292269758025</v>
      </c>
      <c r="DM13">
        <v>21.133424112621626</v>
      </c>
      <c r="DN13">
        <v>19.719292269758025</v>
      </c>
      <c r="DO13">
        <v>19.929145492307978</v>
      </c>
      <c r="DP13">
        <v>20.123189455653517</v>
      </c>
      <c r="DQ13">
        <v>20.097550585664155</v>
      </c>
      <c r="DR13">
        <v>21.133424112621626</v>
      </c>
      <c r="DS13">
        <v>19.719292269758025</v>
      </c>
      <c r="DT13">
        <v>19.18195119767131</v>
      </c>
      <c r="DU13">
        <v>20.027089777859604</v>
      </c>
      <c r="DV13">
        <v>21.133424112621626</v>
      </c>
      <c r="DW13">
        <v>19.929145492307978</v>
      </c>
      <c r="DX13">
        <v>20.097550585664155</v>
      </c>
      <c r="DY13">
        <v>19.929145492307978</v>
      </c>
      <c r="DZ13">
        <v>20.123189455653517</v>
      </c>
      <c r="EA13">
        <v>20.097550585664155</v>
      </c>
      <c r="EB13">
        <v>20.097550585664155</v>
      </c>
      <c r="EC13">
        <v>20.360234224388144</v>
      </c>
      <c r="ED13">
        <v>20.097550585664155</v>
      </c>
      <c r="EE13">
        <v>19.985088661080542</v>
      </c>
      <c r="EF13">
        <v>20.184546440673881</v>
      </c>
      <c r="EG13">
        <v>20.184546440673881</v>
      </c>
      <c r="EH13">
        <v>20.360234224388144</v>
      </c>
      <c r="EI13">
        <v>20.027089777859604</v>
      </c>
      <c r="EJ13">
        <v>19.18195119767131</v>
      </c>
      <c r="EK13">
        <v>21.133424112621626</v>
      </c>
      <c r="EL13">
        <v>19.18195119767131</v>
      </c>
      <c r="EM13">
        <v>20.097550585664155</v>
      </c>
      <c r="EN13">
        <v>20.360234224388144</v>
      </c>
      <c r="EO13">
        <v>19.719292269758025</v>
      </c>
      <c r="EP13">
        <v>21.133424112621626</v>
      </c>
      <c r="EQ13">
        <v>20.163448315399307</v>
      </c>
      <c r="ER13">
        <v>21.133424112621626</v>
      </c>
      <c r="ES13">
        <v>20.360234224388144</v>
      </c>
      <c r="ET13">
        <v>19.985088661080542</v>
      </c>
      <c r="EU13">
        <v>20.360234224388144</v>
      </c>
      <c r="EV13">
        <v>20.097550585664155</v>
      </c>
      <c r="EW13">
        <v>20.360234224388144</v>
      </c>
      <c r="EX13">
        <v>19.929145492307978</v>
      </c>
      <c r="EY13">
        <v>20.163448315399307</v>
      </c>
      <c r="EZ13">
        <v>19.719292269758025</v>
      </c>
      <c r="FA13">
        <v>20.837197681154464</v>
      </c>
      <c r="FB13">
        <v>20.123189455653517</v>
      </c>
      <c r="FC13">
        <v>20.163448315399307</v>
      </c>
      <c r="FD13">
        <v>19.929145492307978</v>
      </c>
      <c r="FE13">
        <v>20.163448315399307</v>
      </c>
      <c r="FF13">
        <v>20.027089777859604</v>
      </c>
      <c r="FG13">
        <v>19.929145492307978</v>
      </c>
      <c r="FH13">
        <v>20.097550585664155</v>
      </c>
      <c r="FI13">
        <v>20.837197681154464</v>
      </c>
      <c r="FJ13">
        <v>19.929145492307978</v>
      </c>
      <c r="FK13">
        <v>20.027089777859604</v>
      </c>
      <c r="FL13">
        <v>19.929145492307978</v>
      </c>
      <c r="FM13">
        <v>20.027089777859604</v>
      </c>
      <c r="FN13">
        <v>20.123189455653517</v>
      </c>
      <c r="FO13">
        <v>20.184546440673881</v>
      </c>
      <c r="FP13">
        <v>20.478688773840432</v>
      </c>
      <c r="FQ13">
        <v>20.123189455653517</v>
      </c>
      <c r="FR13">
        <v>20.027089777859604</v>
      </c>
      <c r="FS13">
        <v>19.719292269758025</v>
      </c>
      <c r="FT13">
        <v>20.097550585664155</v>
      </c>
      <c r="FU13">
        <v>19.985088661080542</v>
      </c>
      <c r="FV13">
        <v>20.360234224388144</v>
      </c>
      <c r="FW13">
        <v>20.478688773840432</v>
      </c>
      <c r="FX13">
        <v>19.929145492307978</v>
      </c>
      <c r="FY13">
        <v>19.18195119767131</v>
      </c>
      <c r="FZ13">
        <v>20.163448315399307</v>
      </c>
      <c r="GA13">
        <v>21.133424112621626</v>
      </c>
      <c r="GB13">
        <v>20.097550585664155</v>
      </c>
      <c r="GC13">
        <v>20.123189455653517</v>
      </c>
      <c r="GD13">
        <v>20.478688773840432</v>
      </c>
      <c r="GE13">
        <v>19.719292269758025</v>
      </c>
      <c r="GF13">
        <v>20.360234224388144</v>
      </c>
      <c r="GG13">
        <v>20.360234224388144</v>
      </c>
      <c r="GH13">
        <v>19.18195119767131</v>
      </c>
      <c r="GI13">
        <v>20.027089777859604</v>
      </c>
      <c r="GJ13">
        <v>20.123189455653517</v>
      </c>
      <c r="GK13">
        <v>19.929145492307978</v>
      </c>
      <c r="GL13">
        <v>20.837197681154464</v>
      </c>
      <c r="GM13">
        <v>20.184546440673881</v>
      </c>
      <c r="GN13">
        <v>19.719292269758025</v>
      </c>
      <c r="GO13">
        <v>20.097550585664155</v>
      </c>
      <c r="GP13">
        <v>20.478688773840432</v>
      </c>
      <c r="GQ13">
        <v>20.478688773840432</v>
      </c>
      <c r="GR13">
        <v>20.360234224388144</v>
      </c>
      <c r="GS13">
        <v>20.027089777859604</v>
      </c>
      <c r="GT13">
        <v>20.837197681154464</v>
      </c>
      <c r="GU13">
        <v>19.18195119767131</v>
      </c>
      <c r="GV13">
        <v>20.837197681154464</v>
      </c>
      <c r="GW13">
        <v>20.360234224388144</v>
      </c>
      <c r="GX13">
        <v>20.097550585664155</v>
      </c>
      <c r="GY13">
        <v>19.719292269758025</v>
      </c>
      <c r="GZ13">
        <v>20.163448315399307</v>
      </c>
      <c r="HA13">
        <v>20.097550585664155</v>
      </c>
      <c r="HB13">
        <v>20.184546440673881</v>
      </c>
      <c r="HC13">
        <v>21.133424112621626</v>
      </c>
      <c r="HD13">
        <v>19.929145492307978</v>
      </c>
      <c r="HE13">
        <v>19.929145492307978</v>
      </c>
      <c r="HF13">
        <v>20.163448315399307</v>
      </c>
      <c r="HG13">
        <v>20.027089777859604</v>
      </c>
      <c r="HH13">
        <v>19.985088661080542</v>
      </c>
      <c r="HI13">
        <v>19.719292269758025</v>
      </c>
      <c r="HJ13">
        <v>20.837197681154464</v>
      </c>
      <c r="HK13">
        <v>20.123189455653517</v>
      </c>
      <c r="HL13">
        <v>19.719292269758025</v>
      </c>
      <c r="HM13">
        <v>20.027089777859604</v>
      </c>
      <c r="HN13">
        <v>20.360234224388144</v>
      </c>
      <c r="HO13">
        <v>21.133424112621626</v>
      </c>
      <c r="HP13">
        <v>21.133424112621626</v>
      </c>
      <c r="HQ13">
        <v>19.719292269758025</v>
      </c>
      <c r="HR13">
        <v>19.18195119767131</v>
      </c>
      <c r="HS13">
        <v>20.478688773840432</v>
      </c>
      <c r="HT13">
        <v>20.360234224388144</v>
      </c>
      <c r="HU13">
        <v>20.478688773840432</v>
      </c>
      <c r="HV13">
        <v>20.027089777859604</v>
      </c>
      <c r="HW13">
        <v>20.837197681154464</v>
      </c>
      <c r="HX13">
        <v>20.123189455653517</v>
      </c>
      <c r="HY13">
        <v>20.027089777859604</v>
      </c>
      <c r="HZ13">
        <v>19.719292269758025</v>
      </c>
      <c r="IA13">
        <v>20.184546440673881</v>
      </c>
      <c r="IB13">
        <v>20.097550585664155</v>
      </c>
      <c r="IC13">
        <v>20.163448315399307</v>
      </c>
      <c r="ID13">
        <v>19.985088661080542</v>
      </c>
      <c r="IE13">
        <v>21.133424112621626</v>
      </c>
      <c r="IF13">
        <v>19.929145492307978</v>
      </c>
      <c r="IG13">
        <v>20.837197681154464</v>
      </c>
      <c r="IH13">
        <v>20.163448315399307</v>
      </c>
      <c r="II13">
        <v>19.18195119767131</v>
      </c>
      <c r="IJ13">
        <v>20.837197681154464</v>
      </c>
      <c r="IK13">
        <v>19.719292269758025</v>
      </c>
      <c r="IL13">
        <v>20.163448315399307</v>
      </c>
      <c r="IM13">
        <v>20.123189455653517</v>
      </c>
      <c r="IN13">
        <v>20.123189455653517</v>
      </c>
      <c r="IO13">
        <v>20.123189455653517</v>
      </c>
      <c r="IP13">
        <v>20.163448315399307</v>
      </c>
      <c r="IQ13">
        <v>21.133424112621626</v>
      </c>
      <c r="IR13">
        <v>21.133424112621626</v>
      </c>
      <c r="IS13">
        <v>21.133424112621626</v>
      </c>
      <c r="IT13">
        <v>20.027089777859604</v>
      </c>
      <c r="IU13">
        <v>20.097550585664155</v>
      </c>
      <c r="IV13">
        <v>20.360234224388144</v>
      </c>
      <c r="IW13">
        <v>21.133424112621626</v>
      </c>
      <c r="IX13">
        <v>20.184546440673881</v>
      </c>
      <c r="IY13">
        <v>20.163448315399307</v>
      </c>
      <c r="IZ13">
        <v>19.719292269758025</v>
      </c>
      <c r="JA13">
        <v>20.123189455653517</v>
      </c>
      <c r="JB13">
        <v>20.837197681154464</v>
      </c>
      <c r="JC13">
        <v>20.027089777859604</v>
      </c>
      <c r="JD13">
        <v>19.929145492307978</v>
      </c>
      <c r="JE13">
        <v>20.837197681154464</v>
      </c>
      <c r="JF13">
        <v>20.027089777859604</v>
      </c>
      <c r="JG13">
        <v>20.123189455653517</v>
      </c>
      <c r="JH13">
        <v>20.837197681154464</v>
      </c>
      <c r="JI13">
        <v>19.985088661080542</v>
      </c>
      <c r="JJ13">
        <v>20.837197681154464</v>
      </c>
      <c r="JK13">
        <v>20.163448315399307</v>
      </c>
      <c r="JL13">
        <v>19.985088661080542</v>
      </c>
      <c r="JM13">
        <v>20.837197681154464</v>
      </c>
      <c r="JN13">
        <v>20.184546440673881</v>
      </c>
      <c r="JO13">
        <v>21.133424112621626</v>
      </c>
      <c r="JP13">
        <v>20.123189455653517</v>
      </c>
      <c r="JQ13">
        <v>20.027089777859604</v>
      </c>
      <c r="JR13">
        <v>19.985088661080542</v>
      </c>
      <c r="JS13">
        <v>20.027089777859604</v>
      </c>
      <c r="JT13">
        <v>20.027089777859604</v>
      </c>
      <c r="JU13">
        <v>20.360234224388144</v>
      </c>
      <c r="JV13">
        <v>20.027089777859604</v>
      </c>
      <c r="JW13">
        <v>20.027089777859604</v>
      </c>
      <c r="JX13">
        <v>19.719292269758025</v>
      </c>
      <c r="JY13">
        <v>20.097550585664155</v>
      </c>
      <c r="JZ13">
        <v>20.163448315399307</v>
      </c>
      <c r="KA13">
        <v>19.719292269758025</v>
      </c>
      <c r="KB13">
        <v>19.18195119767131</v>
      </c>
      <c r="KC13">
        <v>20.027089777859604</v>
      </c>
      <c r="KD13">
        <v>20.097550585664155</v>
      </c>
      <c r="KE13">
        <v>20.184546440673881</v>
      </c>
      <c r="KF13">
        <v>19.18195119767131</v>
      </c>
      <c r="KG13">
        <v>20.027089777859604</v>
      </c>
      <c r="KH13">
        <v>20.097550585664155</v>
      </c>
      <c r="KI13">
        <v>20.163448315399307</v>
      </c>
      <c r="KJ13">
        <v>19.929145492307978</v>
      </c>
      <c r="KK13">
        <v>19.719292269758025</v>
      </c>
      <c r="KL13">
        <v>19.18195119767131</v>
      </c>
      <c r="KM13">
        <v>20.837197681154464</v>
      </c>
      <c r="KN13">
        <v>20.478688773840432</v>
      </c>
      <c r="KO13">
        <v>19.18195119767131</v>
      </c>
      <c r="KP13">
        <v>19.929145492307978</v>
      </c>
      <c r="KQ13">
        <v>20.027089777859604</v>
      </c>
      <c r="KR13">
        <v>20.478688773840432</v>
      </c>
      <c r="KS13">
        <v>20.837197681154464</v>
      </c>
      <c r="KT13">
        <v>20.027089777859604</v>
      </c>
      <c r="KU13">
        <v>20.837197681154464</v>
      </c>
      <c r="KV13">
        <v>20.097550585664155</v>
      </c>
      <c r="KW13">
        <v>21.133424112621626</v>
      </c>
      <c r="KX13">
        <v>20.163448315399307</v>
      </c>
      <c r="KY13">
        <v>20.837197681154464</v>
      </c>
      <c r="KZ13">
        <v>20.123189455653517</v>
      </c>
      <c r="LA13">
        <v>20.163448315399307</v>
      </c>
      <c r="LB13">
        <v>20.163448315399307</v>
      </c>
      <c r="LC13">
        <v>19.985088661080542</v>
      </c>
      <c r="LD13">
        <v>21.133424112621626</v>
      </c>
      <c r="LE13">
        <v>19.719292269758025</v>
      </c>
      <c r="LF13">
        <v>19.985088661080542</v>
      </c>
      <c r="LG13">
        <v>20.360234224388144</v>
      </c>
      <c r="LH13">
        <v>20.123189455653517</v>
      </c>
      <c r="LI13">
        <v>19.929145492307978</v>
      </c>
      <c r="LJ13">
        <v>20.163448315399307</v>
      </c>
      <c r="LK13">
        <v>20.184546440673881</v>
      </c>
      <c r="LL13">
        <v>21.133424112621626</v>
      </c>
      <c r="LM13">
        <v>19.929145492307978</v>
      </c>
      <c r="LN13">
        <v>20.097550585664155</v>
      </c>
      <c r="LO13">
        <v>19.18195119767131</v>
      </c>
      <c r="LP13">
        <v>20.123189455653517</v>
      </c>
      <c r="LQ13">
        <v>20.184546440673881</v>
      </c>
      <c r="LR13">
        <v>19.719292269758025</v>
      </c>
      <c r="LS13">
        <v>19.985088661080542</v>
      </c>
      <c r="LT13">
        <v>20.097550585664155</v>
      </c>
      <c r="LU13">
        <v>19.719292269758025</v>
      </c>
      <c r="LV13">
        <v>19.18195119767131</v>
      </c>
      <c r="LW13">
        <v>20.123189455653517</v>
      </c>
      <c r="LX13">
        <v>19.985088661080542</v>
      </c>
      <c r="LY13">
        <v>20.360234224388144</v>
      </c>
      <c r="LZ13">
        <v>21.133424112621626</v>
      </c>
      <c r="MA13">
        <v>20.837197681154464</v>
      </c>
      <c r="MB13">
        <v>20.163448315399307</v>
      </c>
      <c r="MC13">
        <v>20.097550585664155</v>
      </c>
      <c r="MD13">
        <v>19.929145492307978</v>
      </c>
      <c r="ME13">
        <v>21.133424112621626</v>
      </c>
      <c r="MF13">
        <v>19.929145492307978</v>
      </c>
      <c r="MG13">
        <v>19.719292269758025</v>
      </c>
      <c r="MH13">
        <v>20.360234224388144</v>
      </c>
      <c r="MI13">
        <v>19.929145492307978</v>
      </c>
      <c r="MJ13">
        <v>20.027089777859604</v>
      </c>
      <c r="MK13">
        <v>20.837197681154464</v>
      </c>
      <c r="ML13">
        <v>19.18195119767131</v>
      </c>
      <c r="MM13">
        <v>20.163448315399307</v>
      </c>
      <c r="MN13">
        <v>20.097550585664155</v>
      </c>
      <c r="MO13">
        <v>20.097550585664155</v>
      </c>
      <c r="MP13">
        <v>20.360234224388144</v>
      </c>
      <c r="MQ13">
        <v>19.929145492307978</v>
      </c>
      <c r="MR13">
        <v>19.985088661080542</v>
      </c>
      <c r="MS13">
        <v>20.027089777859604</v>
      </c>
      <c r="MT13">
        <v>21.133424112621626</v>
      </c>
      <c r="MU13">
        <v>20.184546440673881</v>
      </c>
      <c r="MV13">
        <v>19.929145492307978</v>
      </c>
      <c r="MW13">
        <v>19.985088661080542</v>
      </c>
      <c r="MX13">
        <v>19.719292269758025</v>
      </c>
      <c r="MY13">
        <v>20.837197681154464</v>
      </c>
      <c r="MZ13">
        <v>21.133424112621626</v>
      </c>
      <c r="NA13">
        <v>20.837197681154464</v>
      </c>
      <c r="NB13">
        <v>20.360234224388144</v>
      </c>
      <c r="NC13">
        <v>21.133424112621626</v>
      </c>
      <c r="ND13">
        <v>20.837197681154464</v>
      </c>
      <c r="NE13">
        <v>19.719292269758025</v>
      </c>
      <c r="NF13">
        <v>20.360234224388144</v>
      </c>
      <c r="NG13">
        <v>19.929145492307978</v>
      </c>
      <c r="NH13">
        <v>20.027089777859604</v>
      </c>
      <c r="NI13">
        <v>20.123189455653517</v>
      </c>
      <c r="NJ13">
        <v>21.133424112621626</v>
      </c>
      <c r="NK13">
        <v>20.478688773840432</v>
      </c>
      <c r="NL13">
        <v>19.985088661080542</v>
      </c>
      <c r="NM13">
        <v>19.929145492307978</v>
      </c>
      <c r="NN13">
        <v>19.929145492307978</v>
      </c>
      <c r="NO13">
        <v>20.184546440673881</v>
      </c>
      <c r="NP13">
        <v>19.719292269758025</v>
      </c>
      <c r="NQ13">
        <v>20.123189455653517</v>
      </c>
      <c r="NR13">
        <v>20.360234224388144</v>
      </c>
      <c r="NS13">
        <v>19.985088661080542</v>
      </c>
      <c r="NT13">
        <v>19.985088661080542</v>
      </c>
      <c r="NU13">
        <v>21.133424112621626</v>
      </c>
      <c r="NV13">
        <v>20.027089777859604</v>
      </c>
      <c r="NW13">
        <v>20.837197681154464</v>
      </c>
      <c r="NX13">
        <v>20.163448315399307</v>
      </c>
      <c r="NY13">
        <v>19.929145492307978</v>
      </c>
      <c r="NZ13">
        <v>20.163448315399307</v>
      </c>
      <c r="OA13">
        <v>19.18195119767131</v>
      </c>
      <c r="OB13">
        <v>20.837197681154464</v>
      </c>
      <c r="OC13">
        <v>20.097550585664155</v>
      </c>
      <c r="OD13">
        <v>20.027089777859604</v>
      </c>
      <c r="OE13">
        <v>20.184546440673881</v>
      </c>
      <c r="OF13">
        <v>20.027089777859604</v>
      </c>
      <c r="OG13">
        <v>20.123189455653517</v>
      </c>
      <c r="OH13">
        <v>20.360234224388144</v>
      </c>
      <c r="OI13">
        <v>19.18195119767131</v>
      </c>
      <c r="OJ13">
        <v>20.837197681154464</v>
      </c>
      <c r="OK13">
        <v>20.123189455653517</v>
      </c>
      <c r="OL13">
        <v>20.163448315399307</v>
      </c>
      <c r="OM13">
        <v>20.837197681154464</v>
      </c>
      <c r="ON13">
        <v>19.719292269758025</v>
      </c>
      <c r="OO13">
        <v>19.719292269758025</v>
      </c>
      <c r="OP13">
        <v>21.133424112621626</v>
      </c>
      <c r="OQ13">
        <v>21.133424112621626</v>
      </c>
      <c r="OR13">
        <v>20.478688773840432</v>
      </c>
      <c r="OS13">
        <v>20.478688773840432</v>
      </c>
      <c r="OT13">
        <v>20.478688773840432</v>
      </c>
      <c r="OU13">
        <v>20.123189455653517</v>
      </c>
      <c r="OV13">
        <v>19.719292269758025</v>
      </c>
      <c r="OW13">
        <v>20.478688773840432</v>
      </c>
      <c r="OX13">
        <v>20.123189455653517</v>
      </c>
      <c r="OY13">
        <v>19.18195119767131</v>
      </c>
      <c r="OZ13">
        <v>20.360234224388144</v>
      </c>
      <c r="PA13">
        <v>20.163448315399307</v>
      </c>
      <c r="PB13">
        <v>19.719292269758025</v>
      </c>
      <c r="PC13">
        <v>20.027089777859604</v>
      </c>
      <c r="PD13">
        <v>19.929145492307978</v>
      </c>
      <c r="PE13">
        <v>19.929145492307978</v>
      </c>
      <c r="PF13">
        <v>19.985088661080542</v>
      </c>
      <c r="PG13">
        <v>19.985088661080542</v>
      </c>
      <c r="PH13">
        <v>20.097550585664155</v>
      </c>
      <c r="PI13">
        <v>19.18195119767131</v>
      </c>
      <c r="PJ13">
        <v>20.027089777859604</v>
      </c>
      <c r="PK13">
        <v>20.360234224388144</v>
      </c>
      <c r="PL13">
        <v>21.133424112621626</v>
      </c>
      <c r="PM13">
        <v>19.929145492307978</v>
      </c>
      <c r="PN13">
        <v>20.163448315399307</v>
      </c>
      <c r="PO13">
        <v>19.719292269758025</v>
      </c>
      <c r="PP13">
        <v>19.719292269758025</v>
      </c>
      <c r="PQ13">
        <v>19.985088661080542</v>
      </c>
      <c r="PR13">
        <v>20.123189455653517</v>
      </c>
      <c r="PS13">
        <v>20.478688773840432</v>
      </c>
      <c r="PT13">
        <v>19.18195119767131</v>
      </c>
      <c r="PU13">
        <v>19.18195119767131</v>
      </c>
      <c r="PV13">
        <v>20.027089777859604</v>
      </c>
      <c r="PW13">
        <v>20.097550585664155</v>
      </c>
      <c r="PX13">
        <v>20.097550585664155</v>
      </c>
      <c r="PY13">
        <v>19.985088661080542</v>
      </c>
      <c r="PZ13">
        <v>20.837197681154464</v>
      </c>
      <c r="QA13">
        <v>20.097550585664155</v>
      </c>
      <c r="QB13">
        <v>20.123189455653517</v>
      </c>
      <c r="QC13">
        <v>21.133424112621626</v>
      </c>
      <c r="QD13">
        <v>20.097550585664155</v>
      </c>
      <c r="QE13">
        <v>20.027089777859604</v>
      </c>
      <c r="QF13">
        <v>19.929145492307978</v>
      </c>
      <c r="QG13">
        <v>19.985088661080542</v>
      </c>
      <c r="QH13">
        <v>20.478688773840432</v>
      </c>
      <c r="QI13">
        <v>20.097550585664155</v>
      </c>
      <c r="QJ13">
        <v>20.837197681154464</v>
      </c>
      <c r="QK13">
        <v>19.719292269758025</v>
      </c>
      <c r="QL13">
        <v>20.027089777859604</v>
      </c>
      <c r="QM13">
        <v>19.18195119767131</v>
      </c>
      <c r="QN13">
        <v>20.027089777859604</v>
      </c>
      <c r="QO13">
        <v>19.929145492307978</v>
      </c>
      <c r="QP13">
        <v>20.478688773840432</v>
      </c>
      <c r="QQ13">
        <v>20.360234224388144</v>
      </c>
      <c r="QR13">
        <v>20.097550585664155</v>
      </c>
      <c r="QS13">
        <v>21.133424112621626</v>
      </c>
      <c r="QT13">
        <v>20.123189455653517</v>
      </c>
      <c r="QU13">
        <v>19.985088661080542</v>
      </c>
      <c r="QV13">
        <v>20.097550585664155</v>
      </c>
      <c r="QW13">
        <v>19.985088661080542</v>
      </c>
      <c r="QX13">
        <v>20.097550585664155</v>
      </c>
      <c r="QY13">
        <v>19.18195119767131</v>
      </c>
      <c r="QZ13">
        <v>20.360234224388144</v>
      </c>
      <c r="RA13">
        <v>20.163448315399307</v>
      </c>
      <c r="RB13">
        <v>21.133424112621626</v>
      </c>
      <c r="RC13">
        <v>19.985088661080542</v>
      </c>
      <c r="RD13">
        <v>19.719292269758025</v>
      </c>
      <c r="RE13">
        <v>20.360234224388144</v>
      </c>
      <c r="RF13">
        <v>20.478688773840432</v>
      </c>
      <c r="RG13">
        <v>20.837197681154464</v>
      </c>
      <c r="RH13">
        <v>20.837197681154464</v>
      </c>
      <c r="RI13">
        <v>19.929145492307978</v>
      </c>
      <c r="RJ13">
        <v>20.027089777859604</v>
      </c>
      <c r="RK13">
        <v>19.985088661080542</v>
      </c>
      <c r="RL13">
        <v>19.18195119767131</v>
      </c>
      <c r="RM13">
        <v>20.123189455653517</v>
      </c>
      <c r="RN13">
        <v>20.184546440673881</v>
      </c>
      <c r="RO13">
        <v>20.163448315399307</v>
      </c>
      <c r="RP13">
        <v>19.985088661080542</v>
      </c>
      <c r="RQ13">
        <v>20.184546440673881</v>
      </c>
      <c r="RR13">
        <v>21.133424112621626</v>
      </c>
      <c r="RS13">
        <v>20.478688773840432</v>
      </c>
      <c r="RT13">
        <v>20.163448315399307</v>
      </c>
      <c r="RU13">
        <v>20.163448315399307</v>
      </c>
      <c r="RV13">
        <v>20.123189455653517</v>
      </c>
      <c r="RW13">
        <v>20.837197681154464</v>
      </c>
      <c r="RX13">
        <v>20.163448315399307</v>
      </c>
      <c r="RY13">
        <v>20.027089777859604</v>
      </c>
      <c r="RZ13">
        <v>20.027089777859604</v>
      </c>
      <c r="SA13">
        <v>21.133424112621626</v>
      </c>
      <c r="SB13">
        <v>19.929145492307978</v>
      </c>
      <c r="SC13">
        <v>20.360234224388144</v>
      </c>
      <c r="SD13">
        <v>20.027089777859604</v>
      </c>
      <c r="SE13">
        <v>20.478688773840432</v>
      </c>
      <c r="SF13">
        <v>19.719292269758025</v>
      </c>
      <c r="SG13">
        <v>20.163448315399307</v>
      </c>
      <c r="SH13">
        <v>20.478688773840432</v>
      </c>
      <c r="SI13">
        <v>20.097550585664155</v>
      </c>
      <c r="SJ13">
        <v>19.18195119767131</v>
      </c>
      <c r="SK13">
        <v>20.184546440673881</v>
      </c>
      <c r="SL13">
        <v>19.18195119767131</v>
      </c>
      <c r="SM13">
        <v>20.027089777859604</v>
      </c>
      <c r="SN13">
        <v>19.929145492307978</v>
      </c>
      <c r="SO13">
        <v>20.478688773840432</v>
      </c>
      <c r="SP13">
        <v>20.360234224388144</v>
      </c>
      <c r="SQ13">
        <v>19.985088661080542</v>
      </c>
      <c r="SR13">
        <v>20.027089777859604</v>
      </c>
      <c r="SS13">
        <v>19.18195119767131</v>
      </c>
      <c r="ST13">
        <v>20.837197681154464</v>
      </c>
      <c r="SU13">
        <v>20.837197681154464</v>
      </c>
      <c r="SV13">
        <v>19.18195119767131</v>
      </c>
      <c r="SW13">
        <v>19.929145492307978</v>
      </c>
      <c r="SX13">
        <v>20.027089777859604</v>
      </c>
      <c r="SY13">
        <v>20.478688773840432</v>
      </c>
      <c r="SZ13">
        <v>20.360234224388144</v>
      </c>
      <c r="TA13">
        <v>20.478688773840432</v>
      </c>
      <c r="TB13">
        <v>19.929145492307978</v>
      </c>
      <c r="TC13">
        <v>19.929145492307978</v>
      </c>
      <c r="TD13">
        <v>20.027089777859604</v>
      </c>
      <c r="TE13">
        <v>20.123189455653517</v>
      </c>
      <c r="TF13">
        <v>19.929145492307978</v>
      </c>
      <c r="TG13">
        <v>20.837197681154464</v>
      </c>
      <c r="TH13">
        <v>19.929145492307978</v>
      </c>
      <c r="TI13">
        <v>20.360234224388144</v>
      </c>
      <c r="TJ13">
        <v>20.360234224388144</v>
      </c>
      <c r="TK13">
        <v>19.719292269758025</v>
      </c>
      <c r="TL13">
        <v>20.184546440673881</v>
      </c>
      <c r="TM13">
        <v>20.360234224388144</v>
      </c>
      <c r="TN13">
        <v>21.133424112621626</v>
      </c>
      <c r="TO13">
        <v>20.478688773840432</v>
      </c>
      <c r="TP13">
        <v>20.360234224388144</v>
      </c>
      <c r="TQ13">
        <v>20.837197681154464</v>
      </c>
      <c r="TR13">
        <v>19.985088661080542</v>
      </c>
      <c r="TS13">
        <v>20.478688773840432</v>
      </c>
      <c r="TT13">
        <v>20.163448315399307</v>
      </c>
      <c r="TU13">
        <v>20.163448315399307</v>
      </c>
      <c r="TV13">
        <v>19.985088661080542</v>
      </c>
      <c r="TW13">
        <v>20.837197681154464</v>
      </c>
      <c r="TX13">
        <v>20.478688773840432</v>
      </c>
      <c r="TY13">
        <v>20.837197681154464</v>
      </c>
      <c r="TZ13">
        <v>20.123189455653517</v>
      </c>
      <c r="UA13">
        <v>19.929145492307978</v>
      </c>
      <c r="UB13">
        <v>19.18195119767131</v>
      </c>
      <c r="UC13">
        <v>21.133424112621626</v>
      </c>
      <c r="UD13">
        <v>19.929145492307978</v>
      </c>
      <c r="UE13">
        <v>21.133424112621626</v>
      </c>
      <c r="UF13">
        <v>20.123189455653517</v>
      </c>
      <c r="UG13">
        <v>21.133424112621626</v>
      </c>
      <c r="UH13">
        <v>20.123189455653517</v>
      </c>
      <c r="UI13">
        <v>20.097550585664155</v>
      </c>
      <c r="UJ13">
        <v>20.097550585664155</v>
      </c>
      <c r="UK13">
        <v>20.837197681154464</v>
      </c>
      <c r="UL13">
        <v>20.360234224388144</v>
      </c>
      <c r="UM13">
        <v>19.18195119767131</v>
      </c>
      <c r="UN13">
        <v>20.478688773840432</v>
      </c>
      <c r="UO13">
        <v>19.929145492307978</v>
      </c>
      <c r="UP13">
        <v>20.027089777859604</v>
      </c>
      <c r="UQ13">
        <v>20.360234224388144</v>
      </c>
      <c r="UR13">
        <v>20.027089777859604</v>
      </c>
      <c r="US13">
        <v>19.18195119767131</v>
      </c>
      <c r="UT13">
        <v>20.123189455653517</v>
      </c>
      <c r="UU13">
        <v>20.097550585664155</v>
      </c>
      <c r="UV13">
        <v>20.184546440673881</v>
      </c>
      <c r="UW13">
        <v>20.360234224388144</v>
      </c>
      <c r="UX13">
        <v>20.163448315399307</v>
      </c>
      <c r="UY13">
        <v>20.027089777859604</v>
      </c>
      <c r="UZ13">
        <v>20.478688773840432</v>
      </c>
      <c r="VA13">
        <v>20.837197681154464</v>
      </c>
      <c r="VB13">
        <v>20.027089777859604</v>
      </c>
      <c r="VC13">
        <v>20.184546440673881</v>
      </c>
      <c r="VD13">
        <v>20.097550585664155</v>
      </c>
      <c r="VE13">
        <v>20.478688773840432</v>
      </c>
      <c r="VF13">
        <v>20.184546440673881</v>
      </c>
      <c r="VG13">
        <v>20.097550585664155</v>
      </c>
      <c r="VH13">
        <v>20.478688773840432</v>
      </c>
      <c r="VI13">
        <v>20.097550585664155</v>
      </c>
      <c r="VJ13">
        <v>19.719292269758025</v>
      </c>
      <c r="VK13">
        <v>19.985088661080542</v>
      </c>
      <c r="VL13">
        <v>21.133424112621626</v>
      </c>
      <c r="VM13">
        <v>20.360234224388144</v>
      </c>
      <c r="VN13">
        <v>20.837197681154464</v>
      </c>
      <c r="VO13">
        <v>19.985088661080542</v>
      </c>
      <c r="VP13">
        <v>20.123189455653517</v>
      </c>
      <c r="VQ13">
        <v>20.027089777859604</v>
      </c>
      <c r="VR13">
        <v>19.719292269758025</v>
      </c>
      <c r="VS13">
        <v>20.123189455653517</v>
      </c>
      <c r="VT13">
        <v>20.837197681154464</v>
      </c>
      <c r="VU13">
        <v>20.027089777859604</v>
      </c>
      <c r="VV13">
        <v>19.719292269758025</v>
      </c>
      <c r="VW13">
        <v>19.18195119767131</v>
      </c>
      <c r="VX13">
        <v>19.18195119767131</v>
      </c>
      <c r="VY13">
        <v>21.133424112621626</v>
      </c>
      <c r="VZ13">
        <v>20.360234224388144</v>
      </c>
      <c r="WA13">
        <v>20.097550585664155</v>
      </c>
      <c r="WB13">
        <v>19.18195119767131</v>
      </c>
      <c r="WC13">
        <v>20.837197681154464</v>
      </c>
      <c r="WD13">
        <v>19.929145492307978</v>
      </c>
      <c r="WE13">
        <v>20.097550585664155</v>
      </c>
      <c r="WF13">
        <v>19.929145492307978</v>
      </c>
      <c r="WG13">
        <v>20.097550585664155</v>
      </c>
      <c r="WH13">
        <v>20.097550585664155</v>
      </c>
      <c r="WI13">
        <v>19.719292269758025</v>
      </c>
      <c r="WJ13">
        <v>21.133424112621626</v>
      </c>
      <c r="WK13">
        <v>19.929145492307978</v>
      </c>
      <c r="WL13">
        <v>19.18195119767131</v>
      </c>
      <c r="WM13">
        <v>20.184546440673881</v>
      </c>
      <c r="WN13">
        <v>20.027089777859604</v>
      </c>
      <c r="WO13">
        <v>20.478688773840432</v>
      </c>
      <c r="WP13">
        <v>20.097550585664155</v>
      </c>
      <c r="WQ13">
        <v>20.027089777859604</v>
      </c>
      <c r="WR13">
        <v>20.837197681154464</v>
      </c>
      <c r="WS13">
        <v>19.719292269758025</v>
      </c>
      <c r="WT13">
        <v>20.097550585664155</v>
      </c>
      <c r="WU13">
        <v>20.837197681154464</v>
      </c>
      <c r="WV13">
        <v>19.985088661080542</v>
      </c>
      <c r="WW13">
        <v>20.097550585664155</v>
      </c>
      <c r="WX13">
        <v>20.027089777859604</v>
      </c>
      <c r="WY13">
        <v>20.123189455653517</v>
      </c>
      <c r="WZ13">
        <v>20.837197681154464</v>
      </c>
      <c r="XA13">
        <v>20.027089777859604</v>
      </c>
      <c r="XB13">
        <v>20.184546440673881</v>
      </c>
      <c r="XC13">
        <v>19.18195119767131</v>
      </c>
      <c r="XD13">
        <v>20.360234224388144</v>
      </c>
      <c r="XE13">
        <v>19.18195119767131</v>
      </c>
      <c r="XF13">
        <v>19.18195119767131</v>
      </c>
      <c r="XG13">
        <v>20.184546440673881</v>
      </c>
      <c r="XH13">
        <v>20.163448315399307</v>
      </c>
      <c r="XI13">
        <v>20.360234224388144</v>
      </c>
      <c r="XJ13">
        <v>19.18195119767131</v>
      </c>
      <c r="XK13">
        <v>20.360234224388144</v>
      </c>
      <c r="XL13">
        <v>19.18195119767131</v>
      </c>
      <c r="XM13">
        <v>20.163448315399307</v>
      </c>
      <c r="XN13">
        <v>19.18195119767131</v>
      </c>
      <c r="XO13">
        <v>20.027089777859604</v>
      </c>
      <c r="XP13">
        <v>20.837197681154464</v>
      </c>
      <c r="XQ13">
        <v>20.097550585664155</v>
      </c>
      <c r="XR13">
        <v>20.097550585664155</v>
      </c>
      <c r="XS13">
        <v>20.163448315399307</v>
      </c>
      <c r="XT13">
        <v>19.929145492307978</v>
      </c>
      <c r="XU13">
        <v>19.719292269758025</v>
      </c>
      <c r="XV13">
        <v>20.837197681154464</v>
      </c>
      <c r="XW13">
        <v>19.719292269758025</v>
      </c>
      <c r="XX13">
        <v>19.929145492307978</v>
      </c>
      <c r="XY13">
        <v>19.985088661080542</v>
      </c>
      <c r="XZ13">
        <v>19.929145492307978</v>
      </c>
      <c r="YA13">
        <v>19.18195119767131</v>
      </c>
      <c r="YB13">
        <v>19.18195119767131</v>
      </c>
      <c r="YC13">
        <v>19.985088661080542</v>
      </c>
      <c r="YD13">
        <v>20.163448315399307</v>
      </c>
      <c r="YE13">
        <v>19.929145492307978</v>
      </c>
      <c r="YF13">
        <v>20.163448315399307</v>
      </c>
      <c r="YG13">
        <v>21.133424112621626</v>
      </c>
      <c r="YH13">
        <v>19.929145492307978</v>
      </c>
      <c r="YI13">
        <v>20.027089777859604</v>
      </c>
      <c r="YJ13">
        <v>19.929145492307978</v>
      </c>
      <c r="YK13">
        <v>21.133424112621626</v>
      </c>
      <c r="YL13">
        <v>19.18195119767131</v>
      </c>
      <c r="YM13">
        <v>20.097550585664155</v>
      </c>
      <c r="YN13">
        <v>20.184546440673881</v>
      </c>
      <c r="YO13">
        <v>20.837197681154464</v>
      </c>
      <c r="YP13">
        <v>20.027089777859604</v>
      </c>
      <c r="YQ13">
        <v>20.163448315399307</v>
      </c>
      <c r="YR13">
        <v>20.163448315399307</v>
      </c>
      <c r="YS13">
        <v>20.184546440673881</v>
      </c>
      <c r="YT13">
        <v>21.133424112621626</v>
      </c>
      <c r="YU13">
        <v>20.097550585664155</v>
      </c>
      <c r="YV13">
        <v>20.184546440673881</v>
      </c>
      <c r="YW13">
        <v>19.719292269758025</v>
      </c>
      <c r="YX13">
        <v>19.985088661080542</v>
      </c>
      <c r="YY13">
        <v>21.133424112621626</v>
      </c>
      <c r="YZ13">
        <v>19.719292269758025</v>
      </c>
      <c r="ZA13">
        <v>19.719292269758025</v>
      </c>
      <c r="ZB13">
        <v>19.719292269758025</v>
      </c>
      <c r="ZC13">
        <v>20.123189455653517</v>
      </c>
      <c r="ZD13">
        <v>20.837197681154464</v>
      </c>
      <c r="ZE13">
        <v>20.184546440673881</v>
      </c>
      <c r="ZF13">
        <v>19.985088661080542</v>
      </c>
      <c r="ZG13">
        <v>20.123189455653517</v>
      </c>
      <c r="ZH13">
        <v>20.027089777859604</v>
      </c>
      <c r="ZI13">
        <v>20.837197681154464</v>
      </c>
      <c r="ZJ13">
        <v>20.478688773840432</v>
      </c>
      <c r="ZK13">
        <v>21.133424112621626</v>
      </c>
      <c r="ZL13">
        <v>20.837197681154464</v>
      </c>
      <c r="ZM13">
        <v>20.097550585664155</v>
      </c>
      <c r="ZN13">
        <v>19.929145492307978</v>
      </c>
      <c r="ZO13">
        <v>19.18195119767131</v>
      </c>
      <c r="ZP13">
        <v>20.478688773840432</v>
      </c>
      <c r="ZQ13">
        <v>20.163448315399307</v>
      </c>
      <c r="ZR13">
        <v>20.123189455653517</v>
      </c>
      <c r="ZS13">
        <v>20.123189455653517</v>
      </c>
      <c r="ZT13">
        <v>19.929145492307978</v>
      </c>
      <c r="ZU13">
        <v>20.360234224388144</v>
      </c>
      <c r="ZV13">
        <v>20.837197681154464</v>
      </c>
      <c r="ZW13">
        <v>21.133424112621626</v>
      </c>
      <c r="ZX13">
        <v>20.163448315399307</v>
      </c>
      <c r="ZY13">
        <v>20.837197681154464</v>
      </c>
      <c r="ZZ13">
        <v>20.123189455653517</v>
      </c>
      <c r="AAA13">
        <v>20.027089777859604</v>
      </c>
      <c r="AAB13">
        <v>19.18195119767131</v>
      </c>
      <c r="AAC13">
        <v>19.985088661080542</v>
      </c>
      <c r="AAD13">
        <v>21.133424112621626</v>
      </c>
      <c r="AAE13">
        <v>20.184546440673881</v>
      </c>
      <c r="AAF13">
        <v>20.163448315399307</v>
      </c>
      <c r="AAG13">
        <v>20.478688773840432</v>
      </c>
      <c r="AAH13">
        <v>20.097550585664155</v>
      </c>
      <c r="AAI13">
        <v>20.123189455653517</v>
      </c>
      <c r="AAJ13">
        <v>20.123189455653517</v>
      </c>
      <c r="AAK13">
        <v>20.478688773840432</v>
      </c>
      <c r="AAL13">
        <v>20.184546440673881</v>
      </c>
      <c r="AAM13">
        <v>20.163448315399307</v>
      </c>
      <c r="AAN13">
        <v>19.929145492307978</v>
      </c>
      <c r="AAO13">
        <v>20.360234224388144</v>
      </c>
      <c r="AAP13">
        <v>20.123189455653517</v>
      </c>
      <c r="AAQ13">
        <v>20.837197681154464</v>
      </c>
      <c r="AAR13">
        <v>19.719292269758025</v>
      </c>
      <c r="AAS13">
        <v>19.719292269758025</v>
      </c>
      <c r="AAT13">
        <v>20.184546440673881</v>
      </c>
      <c r="AAU13">
        <v>20.478688773840432</v>
      </c>
      <c r="AAV13">
        <v>20.027089777859604</v>
      </c>
      <c r="AAW13">
        <v>20.123189455653517</v>
      </c>
      <c r="AAX13">
        <v>20.163448315399307</v>
      </c>
      <c r="AAY13">
        <v>20.478688773840432</v>
      </c>
      <c r="AAZ13">
        <v>21.133424112621626</v>
      </c>
      <c r="ABA13">
        <v>20.360234224388144</v>
      </c>
      <c r="ABB13">
        <v>20.184546440673881</v>
      </c>
      <c r="ABC13">
        <v>19.719292269758025</v>
      </c>
      <c r="ABD13">
        <v>20.123189455653517</v>
      </c>
      <c r="ABE13">
        <v>19.929145492307978</v>
      </c>
      <c r="ABF13">
        <v>20.097550585664155</v>
      </c>
      <c r="ABG13">
        <v>19.929145492307978</v>
      </c>
      <c r="ABH13">
        <v>20.478688773840432</v>
      </c>
      <c r="ABI13">
        <v>20.184546440673881</v>
      </c>
      <c r="ABJ13">
        <v>20.163448315399307</v>
      </c>
      <c r="ABK13">
        <v>20.360234224388144</v>
      </c>
      <c r="ABL13">
        <v>20.123189455653517</v>
      </c>
      <c r="ABM13">
        <v>20.163448315399307</v>
      </c>
      <c r="ABN13">
        <v>19.719292269758025</v>
      </c>
      <c r="ABO13">
        <v>20.123189455653517</v>
      </c>
      <c r="ABP13">
        <v>21.133424112621626</v>
      </c>
      <c r="ABQ13">
        <v>19.18195119767131</v>
      </c>
      <c r="ABR13">
        <v>19.719292269758025</v>
      </c>
      <c r="ABS13">
        <v>20.027089777859604</v>
      </c>
      <c r="ABT13">
        <v>20.163448315399307</v>
      </c>
      <c r="ABU13">
        <v>20.123189455653517</v>
      </c>
      <c r="ABV13">
        <v>20.163448315399307</v>
      </c>
      <c r="ABW13">
        <v>19.985088661080542</v>
      </c>
      <c r="ABX13">
        <v>19.985088661080542</v>
      </c>
      <c r="ABY13">
        <v>20.123189455653517</v>
      </c>
      <c r="ABZ13">
        <v>19.929145492307978</v>
      </c>
      <c r="ACA13">
        <v>19.18195119767131</v>
      </c>
      <c r="ACB13">
        <v>21.133424112621626</v>
      </c>
      <c r="ACC13">
        <v>19.18195119767131</v>
      </c>
      <c r="ACD13">
        <v>20.123189455653517</v>
      </c>
      <c r="ACE13">
        <v>20.163448315399307</v>
      </c>
      <c r="ACF13">
        <v>19.985088661080542</v>
      </c>
      <c r="ACG13">
        <v>20.360234224388144</v>
      </c>
      <c r="ACH13">
        <v>20.163448315399307</v>
      </c>
      <c r="ACI13">
        <v>19.18195119767131</v>
      </c>
      <c r="ACJ13">
        <v>20.097550585664155</v>
      </c>
      <c r="ACK13">
        <v>19.929145492307978</v>
      </c>
      <c r="ACL13">
        <v>20.360234224388144</v>
      </c>
      <c r="ACM13">
        <v>21.133424112621626</v>
      </c>
      <c r="ACN13">
        <v>19.719292269758025</v>
      </c>
      <c r="ACO13">
        <v>20.184546440673881</v>
      </c>
      <c r="ACP13">
        <v>20.478688773840432</v>
      </c>
      <c r="ACQ13">
        <v>20.478688773840432</v>
      </c>
      <c r="ACR13">
        <v>20.478688773840432</v>
      </c>
      <c r="ACS13">
        <v>20.837197681154464</v>
      </c>
      <c r="ACT13">
        <v>20.027089777859604</v>
      </c>
      <c r="ACU13">
        <v>20.027089777859604</v>
      </c>
      <c r="ACV13">
        <v>20.123189455653517</v>
      </c>
      <c r="ACW13">
        <v>20.837197681154464</v>
      </c>
      <c r="ACX13">
        <v>20.163448315399307</v>
      </c>
      <c r="ACY13">
        <v>20.360234224388144</v>
      </c>
      <c r="ACZ13">
        <v>20.027089777859604</v>
      </c>
      <c r="ADA13">
        <v>20.478688773840432</v>
      </c>
      <c r="ADB13">
        <v>20.027089777859604</v>
      </c>
      <c r="ADC13">
        <v>21.133424112621626</v>
      </c>
      <c r="ADD13">
        <v>20.184546440673881</v>
      </c>
      <c r="ADE13">
        <v>20.478688773840432</v>
      </c>
      <c r="ADF13">
        <v>19.929145492307978</v>
      </c>
      <c r="ADG13">
        <v>20.123189455653517</v>
      </c>
      <c r="ADH13">
        <v>20.163448315399307</v>
      </c>
      <c r="ADI13">
        <v>20.123189455653517</v>
      </c>
      <c r="ADJ13">
        <v>19.929145492307978</v>
      </c>
      <c r="ADK13">
        <v>20.027089777859604</v>
      </c>
      <c r="ADL13">
        <v>19.719292269758025</v>
      </c>
      <c r="ADM13">
        <v>20.184546440673881</v>
      </c>
      <c r="ADN13">
        <v>19.18195119767131</v>
      </c>
      <c r="ADO13">
        <v>19.719292269758025</v>
      </c>
      <c r="ADP13">
        <v>20.478688773840432</v>
      </c>
      <c r="ADQ13">
        <v>20.360234224388144</v>
      </c>
      <c r="ADR13">
        <v>20.478688773840432</v>
      </c>
      <c r="ADS13">
        <v>20.360234224388144</v>
      </c>
      <c r="ADT13">
        <v>20.097550585664155</v>
      </c>
      <c r="ADU13">
        <v>21.133424112621626</v>
      </c>
      <c r="ADV13">
        <v>20.360234224388144</v>
      </c>
      <c r="ADW13">
        <v>20.027089777859604</v>
      </c>
      <c r="ADX13">
        <v>20.097550585664155</v>
      </c>
      <c r="ADY13">
        <v>20.097550585664155</v>
      </c>
      <c r="ADZ13">
        <v>20.123189455653517</v>
      </c>
      <c r="AEA13">
        <v>20.184546440673881</v>
      </c>
      <c r="AEB13">
        <v>19.18195119767131</v>
      </c>
      <c r="AEC13">
        <v>20.360234224388144</v>
      </c>
      <c r="AED13">
        <v>20.097550585664155</v>
      </c>
      <c r="AEE13">
        <v>19.719292269758025</v>
      </c>
      <c r="AEF13">
        <v>20.163448315399307</v>
      </c>
      <c r="AEG13">
        <v>19.18195119767131</v>
      </c>
      <c r="AEH13">
        <v>20.184546440673881</v>
      </c>
      <c r="AEI13">
        <v>19.719292269758025</v>
      </c>
      <c r="AEJ13">
        <v>20.184546440673881</v>
      </c>
      <c r="AEK13">
        <v>19.929145492307978</v>
      </c>
      <c r="AEL13">
        <v>20.478688773840432</v>
      </c>
      <c r="AEM13">
        <v>19.18195119767131</v>
      </c>
      <c r="AEN13">
        <v>20.478688773840432</v>
      </c>
      <c r="AEO13">
        <v>20.123189455653517</v>
      </c>
      <c r="AEP13">
        <v>20.123189455653517</v>
      </c>
      <c r="AEQ13">
        <v>19.929145492307978</v>
      </c>
      <c r="AER13">
        <v>19.719292269758025</v>
      </c>
      <c r="AES13">
        <v>20.163448315399307</v>
      </c>
      <c r="AET13">
        <v>19.985088661080542</v>
      </c>
      <c r="AEU13">
        <v>20.837197681154464</v>
      </c>
      <c r="AEV13">
        <v>20.027089777859604</v>
      </c>
      <c r="AEW13">
        <v>20.478688773840432</v>
      </c>
      <c r="AEX13">
        <v>20.478688773840432</v>
      </c>
      <c r="AEY13">
        <v>20.184546440673881</v>
      </c>
      <c r="AEZ13">
        <v>19.719292269758025</v>
      </c>
      <c r="AFA13">
        <v>19.719292269758025</v>
      </c>
      <c r="AFB13">
        <v>20.027089777859604</v>
      </c>
      <c r="AFC13">
        <v>20.163448315399307</v>
      </c>
      <c r="AFD13">
        <v>20.123189455653517</v>
      </c>
      <c r="AFE13">
        <v>20.360234224388144</v>
      </c>
      <c r="AFF13">
        <v>20.097550585664155</v>
      </c>
      <c r="AFG13">
        <v>19.985088661080542</v>
      </c>
      <c r="AFH13">
        <v>20.184546440673881</v>
      </c>
      <c r="AFI13">
        <v>20.837197681154464</v>
      </c>
      <c r="AFJ13">
        <v>20.360234224388144</v>
      </c>
      <c r="AFK13">
        <v>19.985088661080542</v>
      </c>
      <c r="AFL13">
        <v>20.360234224388144</v>
      </c>
      <c r="AFM13">
        <v>20.360234224388144</v>
      </c>
      <c r="AFN13">
        <v>20.027089777859604</v>
      </c>
      <c r="AFO13">
        <v>19.985088661080542</v>
      </c>
      <c r="AFP13">
        <v>19.18195119767131</v>
      </c>
      <c r="AFQ13">
        <v>19.985088661080542</v>
      </c>
      <c r="AFR13">
        <v>19.929145492307978</v>
      </c>
      <c r="AFS13">
        <v>19.719292269758025</v>
      </c>
      <c r="AFT13">
        <v>20.360234224388144</v>
      </c>
      <c r="AFU13">
        <v>20.123189455653517</v>
      </c>
      <c r="AFV13">
        <v>20.027089777859604</v>
      </c>
      <c r="AFW13">
        <v>20.360234224388144</v>
      </c>
      <c r="AFX13">
        <v>19.719292269758025</v>
      </c>
      <c r="AFY13">
        <v>20.184546440673881</v>
      </c>
      <c r="AFZ13">
        <v>20.837197681154464</v>
      </c>
      <c r="AGA13">
        <v>19.929145492307978</v>
      </c>
      <c r="AGB13">
        <v>20.097550585664155</v>
      </c>
      <c r="AGC13">
        <v>20.360234224388144</v>
      </c>
      <c r="AGD13">
        <v>19.18195119767131</v>
      </c>
      <c r="AGE13">
        <v>20.123189455653517</v>
      </c>
      <c r="AGF13">
        <v>20.837197681154464</v>
      </c>
      <c r="AGG13">
        <v>20.184546440673881</v>
      </c>
      <c r="AGH13">
        <v>19.719292269758025</v>
      </c>
      <c r="AGI13">
        <v>20.123189455653517</v>
      </c>
      <c r="AGJ13">
        <v>20.027089777859604</v>
      </c>
      <c r="AGK13">
        <v>20.184546440673881</v>
      </c>
      <c r="AGL13">
        <v>20.123189455653517</v>
      </c>
      <c r="AGM13">
        <v>19.719292269758025</v>
      </c>
      <c r="AGN13">
        <v>20.478688773840432</v>
      </c>
      <c r="AGO13">
        <v>19.985088661080542</v>
      </c>
      <c r="AGP13">
        <v>20.478688773840432</v>
      </c>
      <c r="AGQ13">
        <v>20.123189455653517</v>
      </c>
      <c r="AGR13">
        <v>20.184546440673881</v>
      </c>
      <c r="AGS13">
        <v>19.719292269758025</v>
      </c>
      <c r="AGT13">
        <v>20.184546440673881</v>
      </c>
      <c r="AGU13">
        <v>20.097550585664155</v>
      </c>
      <c r="AGV13">
        <v>20.123189455653517</v>
      </c>
      <c r="AGW13">
        <v>21.133424112621626</v>
      </c>
      <c r="AGX13">
        <v>20.027089777859604</v>
      </c>
      <c r="AGY13">
        <v>20.184546440673881</v>
      </c>
      <c r="AGZ13">
        <v>21.133424112621626</v>
      </c>
      <c r="AHA13">
        <v>20.123189455653517</v>
      </c>
      <c r="AHB13">
        <v>19.929145492307978</v>
      </c>
      <c r="AHC13">
        <v>20.097550585664155</v>
      </c>
      <c r="AHD13">
        <v>20.163448315399307</v>
      </c>
      <c r="AHE13">
        <v>20.163448315399307</v>
      </c>
      <c r="AHF13">
        <v>21.133424112621626</v>
      </c>
      <c r="AHG13">
        <v>20.360234224388144</v>
      </c>
      <c r="AHH13">
        <v>19.929145492307978</v>
      </c>
      <c r="AHI13">
        <v>19.929145492307978</v>
      </c>
      <c r="AHJ13">
        <v>20.837197681154464</v>
      </c>
      <c r="AHK13">
        <v>20.163448315399307</v>
      </c>
      <c r="AHL13">
        <v>19.719292269758025</v>
      </c>
      <c r="AHM13">
        <v>20.184546440673881</v>
      </c>
      <c r="AHN13">
        <v>20.123189455653517</v>
      </c>
      <c r="AHO13">
        <v>19.929145492307978</v>
      </c>
      <c r="AHP13">
        <v>20.123189455653517</v>
      </c>
      <c r="AHQ13">
        <v>20.097550585664155</v>
      </c>
      <c r="AHR13">
        <v>20.478688773840432</v>
      </c>
      <c r="AHS13">
        <v>20.478688773840432</v>
      </c>
      <c r="AHT13">
        <v>21.133424112621626</v>
      </c>
      <c r="AHU13">
        <v>20.837197681154464</v>
      </c>
      <c r="AHV13">
        <v>20.360234224388144</v>
      </c>
      <c r="AHW13">
        <v>19.985088661080542</v>
      </c>
      <c r="AHX13">
        <v>19.18195119767131</v>
      </c>
      <c r="AHY13">
        <v>19.719292269758025</v>
      </c>
      <c r="AHZ13">
        <v>20.837197681154464</v>
      </c>
      <c r="AIA13">
        <v>20.123189455653517</v>
      </c>
      <c r="AIB13">
        <v>21.133424112621626</v>
      </c>
      <c r="AIC13">
        <v>19.985088661080542</v>
      </c>
      <c r="AID13">
        <v>20.184546440673881</v>
      </c>
      <c r="AIE13">
        <v>19.985088661080542</v>
      </c>
      <c r="AIF13">
        <v>21.133424112621626</v>
      </c>
      <c r="AIG13">
        <v>19.985088661080542</v>
      </c>
      <c r="AIH13">
        <v>21.133424112621626</v>
      </c>
      <c r="AII13">
        <v>20.837197681154464</v>
      </c>
      <c r="AIJ13">
        <v>20.184546440673881</v>
      </c>
      <c r="AIK13">
        <v>20.163448315399307</v>
      </c>
      <c r="AIL13">
        <v>20.360234224388144</v>
      </c>
      <c r="AIM13">
        <v>21.133424112621626</v>
      </c>
      <c r="AIN13">
        <v>20.097550585664155</v>
      </c>
      <c r="AIO13">
        <v>20.837197681154464</v>
      </c>
      <c r="AIP13">
        <v>20.163448315399307</v>
      </c>
      <c r="AIQ13">
        <v>20.097550585664155</v>
      </c>
      <c r="AIR13">
        <v>20.184546440673881</v>
      </c>
      <c r="AIS13">
        <v>20.163448315399307</v>
      </c>
      <c r="AIT13">
        <v>20.027089777859604</v>
      </c>
      <c r="AIU13">
        <v>20.478688773840432</v>
      </c>
      <c r="AIV13">
        <v>19.985088661080542</v>
      </c>
      <c r="AIW13">
        <v>20.163448315399307</v>
      </c>
      <c r="AIX13">
        <v>19.985088661080542</v>
      </c>
      <c r="AIY13">
        <v>20.163448315399307</v>
      </c>
      <c r="AIZ13">
        <v>20.097550585664155</v>
      </c>
      <c r="AJA13">
        <v>20.360234224388144</v>
      </c>
      <c r="AJB13">
        <v>19.719292269758025</v>
      </c>
      <c r="AJC13">
        <v>20.184546440673881</v>
      </c>
      <c r="AJD13">
        <v>19.985088661080542</v>
      </c>
      <c r="AJE13">
        <v>19.929145492307978</v>
      </c>
      <c r="AJF13">
        <v>19.985088661080542</v>
      </c>
      <c r="AJG13">
        <v>19.929145492307978</v>
      </c>
      <c r="AJH13">
        <v>20.097550585664155</v>
      </c>
      <c r="AJI13">
        <v>20.027089777859604</v>
      </c>
      <c r="AJJ13">
        <v>20.163448315399307</v>
      </c>
      <c r="AJK13">
        <v>20.123189455653517</v>
      </c>
      <c r="AJL13">
        <v>20.360234224388144</v>
      </c>
      <c r="AJM13">
        <v>20.184546440673881</v>
      </c>
      <c r="AJN13">
        <v>20.837197681154464</v>
      </c>
      <c r="AJO13">
        <v>20.123189455653517</v>
      </c>
      <c r="AJP13">
        <v>20.360234224388144</v>
      </c>
      <c r="AJQ13">
        <v>21.133424112621626</v>
      </c>
      <c r="AJR13">
        <v>19.929145492307978</v>
      </c>
      <c r="AJS13">
        <v>20.163448315399307</v>
      </c>
      <c r="AJT13">
        <v>20.478688773840432</v>
      </c>
      <c r="AJU13">
        <v>19.929145492307978</v>
      </c>
      <c r="AJV13">
        <v>20.360234224388144</v>
      </c>
      <c r="AJW13">
        <v>19.18195119767131</v>
      </c>
      <c r="AJX13">
        <v>20.184546440673881</v>
      </c>
      <c r="AJY13">
        <v>20.097550585664155</v>
      </c>
      <c r="AJZ13">
        <v>20.123189455653517</v>
      </c>
      <c r="AKA13">
        <v>20.027089777859604</v>
      </c>
      <c r="AKB13">
        <v>20.184546440673881</v>
      </c>
      <c r="AKC13">
        <v>21.133424112621626</v>
      </c>
      <c r="AKD13">
        <v>20.123189455653517</v>
      </c>
      <c r="AKE13">
        <v>21.133424112621626</v>
      </c>
      <c r="AKF13">
        <v>19.929145492307978</v>
      </c>
      <c r="AKG13">
        <v>21.133424112621626</v>
      </c>
      <c r="AKH13">
        <v>19.985088661080542</v>
      </c>
      <c r="AKI13">
        <v>20.097550585664155</v>
      </c>
      <c r="AKJ13">
        <v>20.478688773840432</v>
      </c>
      <c r="AKK13">
        <v>20.837197681154464</v>
      </c>
      <c r="AKL13">
        <v>19.719292269758025</v>
      </c>
      <c r="AKM13">
        <v>20.163448315399307</v>
      </c>
      <c r="AKN13">
        <v>20.184546440673881</v>
      </c>
      <c r="AKO13">
        <v>20.478688773840432</v>
      </c>
      <c r="AKP13">
        <v>19.929145492307978</v>
      </c>
      <c r="AKQ13">
        <v>20.027089777859604</v>
      </c>
      <c r="AKR13">
        <v>19.929145492307978</v>
      </c>
      <c r="AKS13">
        <v>19.719292269758025</v>
      </c>
      <c r="AKT13">
        <v>20.097550585664155</v>
      </c>
      <c r="AKU13">
        <v>20.123189455653517</v>
      </c>
      <c r="AKV13">
        <v>19.985088661080542</v>
      </c>
      <c r="AKW13">
        <v>20.163448315399307</v>
      </c>
      <c r="AKX13">
        <v>20.097550585664155</v>
      </c>
      <c r="AKY13">
        <v>19.929145492307978</v>
      </c>
      <c r="AKZ13">
        <v>20.837197681154464</v>
      </c>
      <c r="ALA13">
        <v>19.18195119767131</v>
      </c>
      <c r="ALB13">
        <v>20.360234224388144</v>
      </c>
      <c r="ALC13">
        <v>19.985088661080542</v>
      </c>
      <c r="ALD13">
        <v>20.184546440673881</v>
      </c>
      <c r="ALE13">
        <v>19.985088661080542</v>
      </c>
      <c r="ALF13">
        <v>20.360234224388144</v>
      </c>
      <c r="ALG13">
        <v>19.18195119767131</v>
      </c>
      <c r="ALH13">
        <v>20.027089777859604</v>
      </c>
      <c r="ALI13">
        <v>20.027089777859604</v>
      </c>
      <c r="ALJ13">
        <v>19.929145492307978</v>
      </c>
      <c r="ALK13">
        <v>19.18195119767131</v>
      </c>
      <c r="ALL13">
        <v>19.719292269758025</v>
      </c>
      <c r="ALM13">
        <v>20.837197681154464</v>
      </c>
    </row>
    <row r="14" spans="2:1001" x14ac:dyDescent="0.25">
      <c r="B14">
        <v>20.097550585664155</v>
      </c>
      <c r="C14">
        <v>20.123189455653517</v>
      </c>
      <c r="D14">
        <v>20.837197681154464</v>
      </c>
      <c r="E14">
        <v>20.163448315399307</v>
      </c>
      <c r="F14">
        <v>20.097550585664155</v>
      </c>
      <c r="G14">
        <v>20.123189455653517</v>
      </c>
      <c r="H14">
        <v>20.837197681154464</v>
      </c>
      <c r="I14">
        <v>20.360234224388144</v>
      </c>
      <c r="J14">
        <v>20.123189455653517</v>
      </c>
      <c r="K14">
        <v>20.123189455653517</v>
      </c>
      <c r="L14">
        <v>19.985088661080542</v>
      </c>
      <c r="M14">
        <v>20.837197681154464</v>
      </c>
      <c r="N14">
        <v>19.985088661080542</v>
      </c>
      <c r="O14">
        <v>19.929145492307978</v>
      </c>
      <c r="P14">
        <v>20.478688773840432</v>
      </c>
      <c r="Q14">
        <v>19.18195119767131</v>
      </c>
      <c r="R14">
        <v>19.929145492307978</v>
      </c>
      <c r="S14">
        <v>19.929145492307978</v>
      </c>
      <c r="T14">
        <v>20.184546440673881</v>
      </c>
      <c r="U14">
        <v>20.184546440673881</v>
      </c>
      <c r="V14">
        <v>19.18195119767131</v>
      </c>
      <c r="W14">
        <v>20.360234224388144</v>
      </c>
      <c r="X14">
        <v>19.719292269758025</v>
      </c>
      <c r="Y14">
        <v>20.837197681154464</v>
      </c>
      <c r="Z14">
        <v>21.133424112621626</v>
      </c>
      <c r="AA14">
        <v>20.027089777859604</v>
      </c>
      <c r="AB14">
        <v>20.163448315399307</v>
      </c>
      <c r="AC14">
        <v>19.985088661080542</v>
      </c>
      <c r="AD14">
        <v>20.097550585664155</v>
      </c>
      <c r="AE14">
        <v>19.929145492307978</v>
      </c>
      <c r="AF14">
        <v>19.985088661080542</v>
      </c>
      <c r="AG14">
        <v>20.478688773840432</v>
      </c>
      <c r="AH14">
        <v>20.184546440673881</v>
      </c>
      <c r="AI14">
        <v>19.929145492307978</v>
      </c>
      <c r="AJ14">
        <v>20.478688773840432</v>
      </c>
      <c r="AK14">
        <v>20.478688773840432</v>
      </c>
      <c r="AL14">
        <v>20.123189455653517</v>
      </c>
      <c r="AM14">
        <v>20.478688773840432</v>
      </c>
      <c r="AN14">
        <v>20.184546440673881</v>
      </c>
      <c r="AO14">
        <v>20.027089777859604</v>
      </c>
      <c r="AP14">
        <v>20.360234224388144</v>
      </c>
      <c r="AQ14">
        <v>19.929145492307978</v>
      </c>
      <c r="AR14">
        <v>19.18195119767131</v>
      </c>
      <c r="AS14">
        <v>20.837197681154464</v>
      </c>
      <c r="AT14">
        <v>20.027089777859604</v>
      </c>
      <c r="AU14">
        <v>20.478688773840432</v>
      </c>
      <c r="AV14">
        <v>20.360234224388144</v>
      </c>
      <c r="AW14">
        <v>20.097550585664155</v>
      </c>
      <c r="AX14">
        <v>20.123189455653517</v>
      </c>
      <c r="AY14">
        <v>20.837197681154464</v>
      </c>
      <c r="AZ14">
        <v>20.027089777859604</v>
      </c>
      <c r="BA14">
        <v>20.184546440673881</v>
      </c>
      <c r="BB14">
        <v>20.163448315399307</v>
      </c>
      <c r="BC14">
        <v>20.163448315399307</v>
      </c>
      <c r="BD14">
        <v>20.837197681154464</v>
      </c>
      <c r="BE14">
        <v>21.133424112621626</v>
      </c>
      <c r="BF14">
        <v>20.837197681154464</v>
      </c>
      <c r="BG14">
        <v>19.985088661080542</v>
      </c>
      <c r="BH14">
        <v>20.097550585664155</v>
      </c>
      <c r="BI14">
        <v>20.184546440673881</v>
      </c>
      <c r="BJ14">
        <v>20.027089777859604</v>
      </c>
      <c r="BK14">
        <v>19.719292269758025</v>
      </c>
      <c r="BL14">
        <v>20.097550585664155</v>
      </c>
      <c r="BM14">
        <v>19.985088661080542</v>
      </c>
      <c r="BN14">
        <v>19.18195119767131</v>
      </c>
      <c r="BO14">
        <v>20.123189455653517</v>
      </c>
      <c r="BP14">
        <v>20.123189455653517</v>
      </c>
      <c r="BQ14">
        <v>19.719292269758025</v>
      </c>
      <c r="BR14">
        <v>20.184546440673881</v>
      </c>
      <c r="BS14">
        <v>19.719292269758025</v>
      </c>
      <c r="BT14">
        <v>19.929145492307978</v>
      </c>
      <c r="BU14">
        <v>20.097550585664155</v>
      </c>
      <c r="BV14">
        <v>20.163448315399307</v>
      </c>
      <c r="BW14">
        <v>19.985088661080542</v>
      </c>
      <c r="BX14">
        <v>19.985088661080542</v>
      </c>
      <c r="BY14">
        <v>20.837197681154464</v>
      </c>
      <c r="BZ14">
        <v>19.18195119767131</v>
      </c>
      <c r="CA14">
        <v>20.360234224388144</v>
      </c>
      <c r="CB14">
        <v>20.027089777859604</v>
      </c>
      <c r="CC14">
        <v>19.929145492307978</v>
      </c>
      <c r="CD14">
        <v>19.18195119767131</v>
      </c>
      <c r="CE14">
        <v>20.837197681154464</v>
      </c>
      <c r="CF14">
        <v>20.123189455653517</v>
      </c>
      <c r="CG14">
        <v>19.985088661080542</v>
      </c>
      <c r="CH14">
        <v>20.478688773840432</v>
      </c>
      <c r="CI14">
        <v>20.184546440673881</v>
      </c>
      <c r="CJ14">
        <v>19.18195119767131</v>
      </c>
      <c r="CK14">
        <v>21.133424112621626</v>
      </c>
      <c r="CL14">
        <v>19.985088661080542</v>
      </c>
      <c r="CM14">
        <v>21.133424112621626</v>
      </c>
      <c r="CN14">
        <v>20.027089777859604</v>
      </c>
      <c r="CO14">
        <v>20.123189455653517</v>
      </c>
      <c r="CP14">
        <v>20.478688773840432</v>
      </c>
      <c r="CQ14">
        <v>20.163448315399307</v>
      </c>
      <c r="CR14">
        <v>20.360234224388144</v>
      </c>
      <c r="CS14">
        <v>19.18195119767131</v>
      </c>
      <c r="CT14">
        <v>20.837197681154464</v>
      </c>
      <c r="CU14">
        <v>20.027089777859604</v>
      </c>
      <c r="CV14">
        <v>21.133424112621626</v>
      </c>
      <c r="CW14">
        <v>19.719292269758025</v>
      </c>
      <c r="CX14">
        <v>20.097550585664155</v>
      </c>
      <c r="CY14">
        <v>20.837197681154464</v>
      </c>
      <c r="CZ14">
        <v>20.163448315399307</v>
      </c>
      <c r="DA14">
        <v>20.360234224388144</v>
      </c>
      <c r="DB14">
        <v>19.719292269758025</v>
      </c>
      <c r="DC14">
        <v>20.027089777859604</v>
      </c>
      <c r="DD14">
        <v>20.163448315399307</v>
      </c>
      <c r="DE14">
        <v>20.123189455653517</v>
      </c>
      <c r="DF14">
        <v>20.184546440673881</v>
      </c>
      <c r="DG14">
        <v>20.123189455653517</v>
      </c>
      <c r="DH14">
        <v>21.133424112621626</v>
      </c>
      <c r="DI14">
        <v>19.985088661080542</v>
      </c>
      <c r="DJ14">
        <v>19.18195119767131</v>
      </c>
      <c r="DK14">
        <v>20.360234224388144</v>
      </c>
      <c r="DL14">
        <v>20.184546440673881</v>
      </c>
      <c r="DM14">
        <v>20.360234224388144</v>
      </c>
      <c r="DN14">
        <v>20.027089777859604</v>
      </c>
      <c r="DO14">
        <v>19.18195119767131</v>
      </c>
      <c r="DP14">
        <v>20.837197681154464</v>
      </c>
      <c r="DQ14">
        <v>20.163448315399307</v>
      </c>
      <c r="DR14">
        <v>20.478688773840432</v>
      </c>
      <c r="DS14">
        <v>19.929145492307978</v>
      </c>
      <c r="DT14">
        <v>21.133424112621626</v>
      </c>
      <c r="DU14">
        <v>20.097550585664155</v>
      </c>
      <c r="DV14">
        <v>20.027089777859604</v>
      </c>
      <c r="DW14">
        <v>19.929145492307978</v>
      </c>
      <c r="DX14">
        <v>19.18195119767131</v>
      </c>
      <c r="DY14">
        <v>20.478688773840432</v>
      </c>
      <c r="DZ14">
        <v>20.123189455653517</v>
      </c>
      <c r="EA14">
        <v>20.184546440673881</v>
      </c>
      <c r="EB14">
        <v>20.184546440673881</v>
      </c>
      <c r="EC14">
        <v>21.133424112621626</v>
      </c>
      <c r="ED14">
        <v>21.133424112621626</v>
      </c>
      <c r="EE14">
        <v>20.478688773840432</v>
      </c>
      <c r="EF14">
        <v>20.837197681154464</v>
      </c>
      <c r="EG14">
        <v>20.163448315399307</v>
      </c>
      <c r="EH14">
        <v>20.123189455653517</v>
      </c>
      <c r="EI14">
        <v>20.123189455653517</v>
      </c>
      <c r="EJ14">
        <v>20.097550585664155</v>
      </c>
      <c r="EK14">
        <v>21.133424112621626</v>
      </c>
      <c r="EL14">
        <v>20.360234224388144</v>
      </c>
      <c r="EM14">
        <v>19.985088661080542</v>
      </c>
      <c r="EN14">
        <v>19.985088661080542</v>
      </c>
      <c r="EO14">
        <v>19.719292269758025</v>
      </c>
      <c r="EP14">
        <v>19.929145492307978</v>
      </c>
      <c r="EQ14">
        <v>19.18195119767131</v>
      </c>
      <c r="ER14">
        <v>20.163448315399307</v>
      </c>
      <c r="ES14">
        <v>20.163448315399307</v>
      </c>
      <c r="ET14">
        <v>19.985088661080542</v>
      </c>
      <c r="EU14">
        <v>19.929145492307978</v>
      </c>
      <c r="EV14">
        <v>20.097550585664155</v>
      </c>
      <c r="EW14">
        <v>20.163448315399307</v>
      </c>
      <c r="EX14">
        <v>20.163448315399307</v>
      </c>
      <c r="EY14">
        <v>19.719292269758025</v>
      </c>
      <c r="EZ14">
        <v>19.929145492307978</v>
      </c>
      <c r="FA14">
        <v>20.837197681154464</v>
      </c>
      <c r="FB14">
        <v>19.985088661080542</v>
      </c>
      <c r="FC14">
        <v>20.163448315399307</v>
      </c>
      <c r="FD14">
        <v>20.478688773840432</v>
      </c>
      <c r="FE14">
        <v>20.837197681154464</v>
      </c>
      <c r="FF14">
        <v>19.929145492307978</v>
      </c>
      <c r="FG14">
        <v>20.097550585664155</v>
      </c>
      <c r="FH14">
        <v>20.837197681154464</v>
      </c>
      <c r="FI14">
        <v>19.719292269758025</v>
      </c>
      <c r="FJ14">
        <v>19.985088661080542</v>
      </c>
      <c r="FK14">
        <v>20.097550585664155</v>
      </c>
      <c r="FL14">
        <v>20.360234224388144</v>
      </c>
      <c r="FM14">
        <v>20.027089777859604</v>
      </c>
      <c r="FN14">
        <v>20.360234224388144</v>
      </c>
      <c r="FO14">
        <v>20.184546440673881</v>
      </c>
      <c r="FP14">
        <v>21.133424112621626</v>
      </c>
      <c r="FQ14">
        <v>20.097550585664155</v>
      </c>
      <c r="FR14">
        <v>20.478688773840432</v>
      </c>
      <c r="FS14">
        <v>19.18195119767131</v>
      </c>
      <c r="FT14">
        <v>20.027089777859604</v>
      </c>
      <c r="FU14">
        <v>20.027089777859604</v>
      </c>
      <c r="FV14">
        <v>20.360234224388144</v>
      </c>
      <c r="FW14">
        <v>20.027089777859604</v>
      </c>
      <c r="FX14">
        <v>19.929145492307978</v>
      </c>
      <c r="FY14">
        <v>20.360234224388144</v>
      </c>
      <c r="FZ14">
        <v>19.719292269758025</v>
      </c>
      <c r="GA14">
        <v>20.184546440673881</v>
      </c>
      <c r="GB14">
        <v>19.929145492307978</v>
      </c>
      <c r="GC14">
        <v>19.929145492307978</v>
      </c>
      <c r="GD14">
        <v>20.097550585664155</v>
      </c>
      <c r="GE14">
        <v>19.18195119767131</v>
      </c>
      <c r="GF14">
        <v>20.184546440673881</v>
      </c>
      <c r="GG14">
        <v>19.18195119767131</v>
      </c>
      <c r="GH14">
        <v>21.133424112621626</v>
      </c>
      <c r="GI14">
        <v>19.719292269758025</v>
      </c>
      <c r="GJ14">
        <v>20.123189455653517</v>
      </c>
      <c r="GK14">
        <v>20.184546440673881</v>
      </c>
      <c r="GL14">
        <v>19.929145492307978</v>
      </c>
      <c r="GM14">
        <v>19.929145492307978</v>
      </c>
      <c r="GN14">
        <v>19.18195119767131</v>
      </c>
      <c r="GO14">
        <v>19.18195119767131</v>
      </c>
      <c r="GP14">
        <v>19.18195119767131</v>
      </c>
      <c r="GQ14">
        <v>19.719292269758025</v>
      </c>
      <c r="GR14">
        <v>20.478688773840432</v>
      </c>
      <c r="GS14">
        <v>20.837197681154464</v>
      </c>
      <c r="GT14">
        <v>19.719292269758025</v>
      </c>
      <c r="GU14">
        <v>19.18195119767131</v>
      </c>
      <c r="GV14">
        <v>20.478688773840432</v>
      </c>
      <c r="GW14">
        <v>19.929145492307978</v>
      </c>
      <c r="GX14">
        <v>20.184546440673881</v>
      </c>
      <c r="GY14">
        <v>20.837197681154464</v>
      </c>
      <c r="GZ14">
        <v>20.184546440673881</v>
      </c>
      <c r="HA14">
        <v>19.985088661080542</v>
      </c>
      <c r="HB14">
        <v>20.837197681154464</v>
      </c>
      <c r="HC14">
        <v>20.184546440673881</v>
      </c>
      <c r="HD14">
        <v>20.184546440673881</v>
      </c>
      <c r="HE14">
        <v>20.097550585664155</v>
      </c>
      <c r="HF14">
        <v>19.929145492307978</v>
      </c>
      <c r="HG14">
        <v>20.163448315399307</v>
      </c>
      <c r="HH14">
        <v>19.929145492307978</v>
      </c>
      <c r="HI14">
        <v>21.133424112621626</v>
      </c>
      <c r="HJ14">
        <v>20.184546440673881</v>
      </c>
      <c r="HK14">
        <v>20.478688773840432</v>
      </c>
      <c r="HL14">
        <v>19.929145492307978</v>
      </c>
      <c r="HM14">
        <v>20.478688773840432</v>
      </c>
      <c r="HN14">
        <v>19.719292269758025</v>
      </c>
      <c r="HO14">
        <v>19.985088661080542</v>
      </c>
      <c r="HP14">
        <v>20.163448315399307</v>
      </c>
      <c r="HQ14">
        <v>20.097550585664155</v>
      </c>
      <c r="HR14">
        <v>19.18195119767131</v>
      </c>
      <c r="HS14">
        <v>20.097550585664155</v>
      </c>
      <c r="HT14">
        <v>19.719292269758025</v>
      </c>
      <c r="HU14">
        <v>19.18195119767131</v>
      </c>
      <c r="HV14">
        <v>20.184546440673881</v>
      </c>
      <c r="HW14">
        <v>20.163448315399307</v>
      </c>
      <c r="HX14">
        <v>19.929145492307978</v>
      </c>
      <c r="HY14">
        <v>21.133424112621626</v>
      </c>
      <c r="HZ14">
        <v>20.478688773840432</v>
      </c>
      <c r="IA14">
        <v>20.027089777859604</v>
      </c>
      <c r="IB14">
        <v>21.133424112621626</v>
      </c>
      <c r="IC14">
        <v>19.929145492307978</v>
      </c>
      <c r="ID14">
        <v>20.837197681154464</v>
      </c>
      <c r="IE14">
        <v>20.123189455653517</v>
      </c>
      <c r="IF14">
        <v>19.929145492307978</v>
      </c>
      <c r="IG14">
        <v>20.184546440673881</v>
      </c>
      <c r="IH14">
        <v>20.184546440673881</v>
      </c>
      <c r="II14">
        <v>20.837197681154464</v>
      </c>
      <c r="IJ14">
        <v>19.719292269758025</v>
      </c>
      <c r="IK14">
        <v>20.027089777859604</v>
      </c>
      <c r="IL14">
        <v>19.985088661080542</v>
      </c>
      <c r="IM14">
        <v>19.985088661080542</v>
      </c>
      <c r="IN14">
        <v>19.719292269758025</v>
      </c>
      <c r="IO14">
        <v>19.929145492307978</v>
      </c>
      <c r="IP14">
        <v>20.097550585664155</v>
      </c>
      <c r="IQ14">
        <v>20.027089777859604</v>
      </c>
      <c r="IR14">
        <v>20.360234224388144</v>
      </c>
      <c r="IS14">
        <v>20.163448315399307</v>
      </c>
      <c r="IT14">
        <v>20.360234224388144</v>
      </c>
      <c r="IU14">
        <v>19.719292269758025</v>
      </c>
      <c r="IV14">
        <v>20.027089777859604</v>
      </c>
      <c r="IW14">
        <v>19.18195119767131</v>
      </c>
      <c r="IX14">
        <v>20.097550585664155</v>
      </c>
      <c r="IY14">
        <v>20.163448315399307</v>
      </c>
      <c r="IZ14">
        <v>19.719292269758025</v>
      </c>
      <c r="JA14">
        <v>20.184546440673881</v>
      </c>
      <c r="JB14">
        <v>20.837197681154464</v>
      </c>
      <c r="JC14">
        <v>20.184546440673881</v>
      </c>
      <c r="JD14">
        <v>20.097550585664155</v>
      </c>
      <c r="JE14">
        <v>19.719292269758025</v>
      </c>
      <c r="JF14">
        <v>20.027089777859604</v>
      </c>
      <c r="JG14">
        <v>20.123189455653517</v>
      </c>
      <c r="JH14">
        <v>21.133424112621626</v>
      </c>
      <c r="JI14">
        <v>20.097550585664155</v>
      </c>
      <c r="JJ14">
        <v>19.985088661080542</v>
      </c>
      <c r="JK14">
        <v>19.985088661080542</v>
      </c>
      <c r="JL14">
        <v>20.837197681154464</v>
      </c>
      <c r="JM14">
        <v>19.719292269758025</v>
      </c>
      <c r="JN14">
        <v>20.478688773840432</v>
      </c>
      <c r="JO14">
        <v>19.985088661080542</v>
      </c>
      <c r="JP14">
        <v>19.929145492307978</v>
      </c>
      <c r="JQ14">
        <v>20.478688773840432</v>
      </c>
      <c r="JR14">
        <v>20.163448315399307</v>
      </c>
      <c r="JS14">
        <v>19.719292269758025</v>
      </c>
      <c r="JT14">
        <v>21.133424112621626</v>
      </c>
      <c r="JU14">
        <v>19.18195119767131</v>
      </c>
      <c r="JV14">
        <v>19.985088661080542</v>
      </c>
      <c r="JW14">
        <v>20.837197681154464</v>
      </c>
      <c r="JX14">
        <v>20.027089777859604</v>
      </c>
      <c r="JY14">
        <v>20.478688773840432</v>
      </c>
      <c r="JZ14">
        <v>20.184546440673881</v>
      </c>
      <c r="KA14">
        <v>21.133424112621626</v>
      </c>
      <c r="KB14">
        <v>20.837197681154464</v>
      </c>
      <c r="KC14">
        <v>20.163448315399307</v>
      </c>
      <c r="KD14">
        <v>19.719292269758025</v>
      </c>
      <c r="KE14">
        <v>20.478688773840432</v>
      </c>
      <c r="KF14">
        <v>20.027089777859604</v>
      </c>
      <c r="KG14">
        <v>20.360234224388144</v>
      </c>
      <c r="KH14">
        <v>20.184546440673881</v>
      </c>
      <c r="KI14">
        <v>20.478688773840432</v>
      </c>
      <c r="KJ14">
        <v>20.478688773840432</v>
      </c>
      <c r="KK14">
        <v>20.184546440673881</v>
      </c>
      <c r="KL14">
        <v>20.097550585664155</v>
      </c>
      <c r="KM14">
        <v>20.837197681154464</v>
      </c>
      <c r="KN14">
        <v>20.097550585664155</v>
      </c>
      <c r="KO14">
        <v>20.027089777859604</v>
      </c>
      <c r="KP14">
        <v>20.163448315399307</v>
      </c>
      <c r="KQ14">
        <v>19.719292269758025</v>
      </c>
      <c r="KR14">
        <v>19.985088661080542</v>
      </c>
      <c r="KS14">
        <v>19.18195119767131</v>
      </c>
      <c r="KT14">
        <v>20.163448315399307</v>
      </c>
      <c r="KU14">
        <v>20.478688773840432</v>
      </c>
      <c r="KV14">
        <v>21.133424112621626</v>
      </c>
      <c r="KW14">
        <v>19.719292269758025</v>
      </c>
      <c r="KX14">
        <v>20.123189455653517</v>
      </c>
      <c r="KY14">
        <v>20.163448315399307</v>
      </c>
      <c r="KZ14">
        <v>20.360234224388144</v>
      </c>
      <c r="LA14">
        <v>20.027089777859604</v>
      </c>
      <c r="LB14">
        <v>19.985088661080542</v>
      </c>
      <c r="LC14">
        <v>21.133424112621626</v>
      </c>
      <c r="LD14">
        <v>20.478688773840432</v>
      </c>
      <c r="LE14">
        <v>20.097550585664155</v>
      </c>
      <c r="LF14">
        <v>19.929145492307978</v>
      </c>
      <c r="LG14">
        <v>20.123189455653517</v>
      </c>
      <c r="LH14">
        <v>20.478688773840432</v>
      </c>
      <c r="LI14">
        <v>20.184546440673881</v>
      </c>
      <c r="LJ14">
        <v>19.929145492307978</v>
      </c>
      <c r="LK14">
        <v>20.163448315399307</v>
      </c>
      <c r="LL14">
        <v>19.719292269758025</v>
      </c>
      <c r="LM14">
        <v>20.097550585664155</v>
      </c>
      <c r="LN14">
        <v>20.478688773840432</v>
      </c>
      <c r="LO14">
        <v>19.985088661080542</v>
      </c>
      <c r="LP14">
        <v>20.097550585664155</v>
      </c>
      <c r="LQ14">
        <v>20.837197681154464</v>
      </c>
      <c r="LR14">
        <v>20.123189455653517</v>
      </c>
      <c r="LS14">
        <v>20.478688773840432</v>
      </c>
      <c r="LT14">
        <v>20.837197681154464</v>
      </c>
      <c r="LU14">
        <v>20.123189455653517</v>
      </c>
      <c r="LV14">
        <v>19.719292269758025</v>
      </c>
      <c r="LW14">
        <v>19.929145492307978</v>
      </c>
      <c r="LX14">
        <v>21.133424112621626</v>
      </c>
      <c r="LY14">
        <v>20.097550585664155</v>
      </c>
      <c r="LZ14">
        <v>20.123189455653517</v>
      </c>
      <c r="MA14">
        <v>19.929145492307978</v>
      </c>
      <c r="MB14">
        <v>20.097550585664155</v>
      </c>
      <c r="MC14">
        <v>20.027089777859604</v>
      </c>
      <c r="MD14">
        <v>20.097550585664155</v>
      </c>
      <c r="ME14">
        <v>20.027089777859604</v>
      </c>
      <c r="MF14">
        <v>20.837197681154464</v>
      </c>
      <c r="MG14">
        <v>20.097550585664155</v>
      </c>
      <c r="MH14">
        <v>20.478688773840432</v>
      </c>
      <c r="MI14">
        <v>19.18195119767131</v>
      </c>
      <c r="MJ14">
        <v>20.097550585664155</v>
      </c>
      <c r="MK14">
        <v>21.133424112621626</v>
      </c>
      <c r="ML14">
        <v>19.985088661080542</v>
      </c>
      <c r="MM14">
        <v>20.097550585664155</v>
      </c>
      <c r="MN14">
        <v>20.184546440673881</v>
      </c>
      <c r="MO14">
        <v>20.478688773840432</v>
      </c>
      <c r="MP14">
        <v>20.027089777859604</v>
      </c>
      <c r="MQ14">
        <v>19.985088661080542</v>
      </c>
      <c r="MR14">
        <v>19.719292269758025</v>
      </c>
      <c r="MS14">
        <v>21.133424112621626</v>
      </c>
      <c r="MT14">
        <v>20.123189455653517</v>
      </c>
      <c r="MU14">
        <v>19.929145492307978</v>
      </c>
      <c r="MV14">
        <v>20.360234224388144</v>
      </c>
      <c r="MW14">
        <v>19.985088661080542</v>
      </c>
      <c r="MX14">
        <v>20.360234224388144</v>
      </c>
      <c r="MY14">
        <v>19.719292269758025</v>
      </c>
      <c r="MZ14">
        <v>19.929145492307978</v>
      </c>
      <c r="NA14">
        <v>20.027089777859604</v>
      </c>
      <c r="NB14">
        <v>21.133424112621626</v>
      </c>
      <c r="NC14">
        <v>20.184546440673881</v>
      </c>
      <c r="ND14">
        <v>20.163448315399307</v>
      </c>
      <c r="NE14">
        <v>21.133424112621626</v>
      </c>
      <c r="NF14">
        <v>20.837197681154464</v>
      </c>
      <c r="NG14">
        <v>20.163448315399307</v>
      </c>
      <c r="NH14">
        <v>20.478688773840432</v>
      </c>
      <c r="NI14">
        <v>20.097550585664155</v>
      </c>
      <c r="NJ14">
        <v>21.133424112621626</v>
      </c>
      <c r="NK14">
        <v>20.027089777859604</v>
      </c>
      <c r="NL14">
        <v>19.18195119767131</v>
      </c>
      <c r="NM14">
        <v>21.133424112621626</v>
      </c>
      <c r="NN14">
        <v>19.18195119767131</v>
      </c>
      <c r="NO14">
        <v>20.478688773840432</v>
      </c>
      <c r="NP14">
        <v>19.985088661080542</v>
      </c>
      <c r="NQ14">
        <v>19.929145492307978</v>
      </c>
      <c r="NR14">
        <v>19.18195119767131</v>
      </c>
      <c r="NS14">
        <v>20.837197681154464</v>
      </c>
      <c r="NT14">
        <v>20.184546440673881</v>
      </c>
      <c r="NU14">
        <v>20.184546440673881</v>
      </c>
      <c r="NV14">
        <v>21.133424112621626</v>
      </c>
      <c r="NW14">
        <v>19.985088661080542</v>
      </c>
      <c r="NX14">
        <v>20.163448315399307</v>
      </c>
      <c r="NY14">
        <v>20.478688773840432</v>
      </c>
      <c r="NZ14">
        <v>19.719292269758025</v>
      </c>
      <c r="OA14">
        <v>20.837197681154464</v>
      </c>
      <c r="OB14">
        <v>21.133424112621626</v>
      </c>
      <c r="OC14">
        <v>20.123189455653517</v>
      </c>
      <c r="OD14">
        <v>21.133424112621626</v>
      </c>
      <c r="OE14">
        <v>20.097550585664155</v>
      </c>
      <c r="OF14">
        <v>20.027089777859604</v>
      </c>
      <c r="OG14">
        <v>20.097550585664155</v>
      </c>
      <c r="OH14">
        <v>20.360234224388144</v>
      </c>
      <c r="OI14">
        <v>20.097550585664155</v>
      </c>
      <c r="OJ14">
        <v>20.184546440673881</v>
      </c>
      <c r="OK14">
        <v>20.123189455653517</v>
      </c>
      <c r="OL14">
        <v>19.929145492307978</v>
      </c>
      <c r="OM14">
        <v>20.360234224388144</v>
      </c>
      <c r="ON14">
        <v>20.097550585664155</v>
      </c>
      <c r="OO14">
        <v>20.837197681154464</v>
      </c>
      <c r="OP14">
        <v>20.184546440673881</v>
      </c>
      <c r="OQ14">
        <v>20.097550585664155</v>
      </c>
      <c r="OR14">
        <v>19.18195119767131</v>
      </c>
      <c r="OS14">
        <v>20.184546440673881</v>
      </c>
      <c r="OT14">
        <v>19.929145492307978</v>
      </c>
      <c r="OU14">
        <v>20.360234224388144</v>
      </c>
      <c r="OV14">
        <v>20.478688773840432</v>
      </c>
      <c r="OW14">
        <v>20.123189455653517</v>
      </c>
      <c r="OX14">
        <v>19.929145492307978</v>
      </c>
      <c r="OY14">
        <v>20.163448315399307</v>
      </c>
      <c r="OZ14">
        <v>20.360234224388144</v>
      </c>
      <c r="PA14">
        <v>20.837197681154464</v>
      </c>
      <c r="PB14">
        <v>20.027089777859604</v>
      </c>
      <c r="PC14">
        <v>20.837197681154464</v>
      </c>
      <c r="PD14">
        <v>20.478688773840432</v>
      </c>
      <c r="PE14">
        <v>20.837197681154464</v>
      </c>
      <c r="PF14">
        <v>20.097550585664155</v>
      </c>
      <c r="PG14">
        <v>20.027089777859604</v>
      </c>
      <c r="PH14">
        <v>19.719292269758025</v>
      </c>
      <c r="PI14">
        <v>19.18195119767131</v>
      </c>
      <c r="PJ14">
        <v>19.985088661080542</v>
      </c>
      <c r="PK14">
        <v>20.360234224388144</v>
      </c>
      <c r="PL14">
        <v>20.123189455653517</v>
      </c>
      <c r="PM14">
        <v>20.837197681154464</v>
      </c>
      <c r="PN14">
        <v>20.184546440673881</v>
      </c>
      <c r="PO14">
        <v>20.097550585664155</v>
      </c>
      <c r="PP14">
        <v>20.360234224388144</v>
      </c>
      <c r="PQ14">
        <v>20.837197681154464</v>
      </c>
      <c r="PR14">
        <v>21.133424112621626</v>
      </c>
      <c r="PS14">
        <v>20.478688773840432</v>
      </c>
      <c r="PT14">
        <v>20.478688773840432</v>
      </c>
      <c r="PU14">
        <v>20.163448315399307</v>
      </c>
      <c r="PV14">
        <v>20.027089777859604</v>
      </c>
      <c r="PW14">
        <v>20.184546440673881</v>
      </c>
      <c r="PX14">
        <v>20.163448315399307</v>
      </c>
      <c r="PY14">
        <v>20.097550585664155</v>
      </c>
      <c r="PZ14">
        <v>19.929145492307978</v>
      </c>
      <c r="QA14">
        <v>19.929145492307978</v>
      </c>
      <c r="QB14">
        <v>20.163448315399307</v>
      </c>
      <c r="QC14">
        <v>20.123189455653517</v>
      </c>
      <c r="QD14">
        <v>21.133424112621626</v>
      </c>
      <c r="QE14">
        <v>19.719292269758025</v>
      </c>
      <c r="QF14">
        <v>21.133424112621626</v>
      </c>
      <c r="QG14">
        <v>20.097550585664155</v>
      </c>
      <c r="QH14">
        <v>20.837197681154464</v>
      </c>
      <c r="QI14">
        <v>21.133424112621626</v>
      </c>
      <c r="QJ14">
        <v>19.719292269758025</v>
      </c>
      <c r="QK14">
        <v>20.360234224388144</v>
      </c>
      <c r="QL14">
        <v>19.719292269758025</v>
      </c>
      <c r="QM14">
        <v>20.360234224388144</v>
      </c>
      <c r="QN14">
        <v>21.133424112621626</v>
      </c>
      <c r="QO14">
        <v>21.133424112621626</v>
      </c>
      <c r="QP14">
        <v>19.929145492307978</v>
      </c>
      <c r="QQ14">
        <v>19.18195119767131</v>
      </c>
      <c r="QR14">
        <v>20.478688773840432</v>
      </c>
      <c r="QS14">
        <v>19.18195119767131</v>
      </c>
      <c r="QT14">
        <v>20.360234224388144</v>
      </c>
      <c r="QU14">
        <v>19.719292269758025</v>
      </c>
      <c r="QV14">
        <v>20.837197681154464</v>
      </c>
      <c r="QW14">
        <v>20.837197681154464</v>
      </c>
      <c r="QX14">
        <v>19.985088661080542</v>
      </c>
      <c r="QY14">
        <v>19.18195119767131</v>
      </c>
      <c r="QZ14">
        <v>21.133424112621626</v>
      </c>
      <c r="RA14">
        <v>20.478688773840432</v>
      </c>
      <c r="RB14">
        <v>20.097550585664155</v>
      </c>
      <c r="RC14">
        <v>19.985088661080542</v>
      </c>
      <c r="RD14">
        <v>19.929145492307978</v>
      </c>
      <c r="RE14">
        <v>20.123189455653517</v>
      </c>
      <c r="RF14">
        <v>19.18195119767131</v>
      </c>
      <c r="RG14">
        <v>20.478688773840432</v>
      </c>
      <c r="RH14">
        <v>20.360234224388144</v>
      </c>
      <c r="RI14">
        <v>20.163448315399307</v>
      </c>
      <c r="RJ14">
        <v>20.837197681154464</v>
      </c>
      <c r="RK14">
        <v>20.163448315399307</v>
      </c>
      <c r="RL14">
        <v>20.478688773840432</v>
      </c>
      <c r="RM14">
        <v>20.097550585664155</v>
      </c>
      <c r="RN14">
        <v>19.929145492307978</v>
      </c>
      <c r="RO14">
        <v>20.123189455653517</v>
      </c>
      <c r="RP14">
        <v>19.985088661080542</v>
      </c>
      <c r="RQ14">
        <v>20.123189455653517</v>
      </c>
      <c r="RR14">
        <v>20.478688773840432</v>
      </c>
      <c r="RS14">
        <v>20.097550585664155</v>
      </c>
      <c r="RT14">
        <v>20.360234224388144</v>
      </c>
      <c r="RU14">
        <v>20.478688773840432</v>
      </c>
      <c r="RV14">
        <v>20.360234224388144</v>
      </c>
      <c r="RW14">
        <v>20.184546440673881</v>
      </c>
      <c r="RX14">
        <v>21.133424112621626</v>
      </c>
      <c r="RY14">
        <v>20.837197681154464</v>
      </c>
      <c r="RZ14">
        <v>21.133424112621626</v>
      </c>
      <c r="SA14">
        <v>20.123189455653517</v>
      </c>
      <c r="SB14">
        <v>20.027089777859604</v>
      </c>
      <c r="SC14">
        <v>20.027089777859604</v>
      </c>
      <c r="SD14">
        <v>20.837197681154464</v>
      </c>
      <c r="SE14">
        <v>20.360234224388144</v>
      </c>
      <c r="SF14">
        <v>20.027089777859604</v>
      </c>
      <c r="SG14">
        <v>19.929145492307978</v>
      </c>
      <c r="SH14">
        <v>20.837197681154464</v>
      </c>
      <c r="SI14">
        <v>21.133424112621626</v>
      </c>
      <c r="SJ14">
        <v>20.123189455653517</v>
      </c>
      <c r="SK14">
        <v>19.719292269758025</v>
      </c>
      <c r="SL14">
        <v>19.719292269758025</v>
      </c>
      <c r="SM14">
        <v>20.163448315399307</v>
      </c>
      <c r="SN14">
        <v>19.929145492307978</v>
      </c>
      <c r="SO14">
        <v>20.837197681154464</v>
      </c>
      <c r="SP14">
        <v>20.123189455653517</v>
      </c>
      <c r="SQ14">
        <v>20.097550585664155</v>
      </c>
      <c r="SR14">
        <v>20.097550585664155</v>
      </c>
      <c r="SS14">
        <v>20.163448315399307</v>
      </c>
      <c r="ST14">
        <v>19.929145492307978</v>
      </c>
      <c r="SU14">
        <v>20.360234224388144</v>
      </c>
      <c r="SV14">
        <v>20.163448315399307</v>
      </c>
      <c r="SW14">
        <v>19.18195119767131</v>
      </c>
      <c r="SX14">
        <v>20.097550585664155</v>
      </c>
      <c r="SY14">
        <v>20.097550585664155</v>
      </c>
      <c r="SZ14">
        <v>20.837197681154464</v>
      </c>
      <c r="TA14">
        <v>19.719292269758025</v>
      </c>
      <c r="TB14">
        <v>20.184546440673881</v>
      </c>
      <c r="TC14">
        <v>19.985088661080542</v>
      </c>
      <c r="TD14">
        <v>20.184546440673881</v>
      </c>
      <c r="TE14">
        <v>20.097550585664155</v>
      </c>
      <c r="TF14">
        <v>20.163448315399307</v>
      </c>
      <c r="TG14">
        <v>20.478688773840432</v>
      </c>
      <c r="TH14">
        <v>19.929145492307978</v>
      </c>
      <c r="TI14">
        <v>20.837197681154464</v>
      </c>
      <c r="TJ14">
        <v>20.184546440673881</v>
      </c>
      <c r="TK14">
        <v>20.027089777859604</v>
      </c>
      <c r="TL14">
        <v>20.360234224388144</v>
      </c>
      <c r="TM14">
        <v>20.360234224388144</v>
      </c>
      <c r="TN14">
        <v>19.985088661080542</v>
      </c>
      <c r="TO14">
        <v>20.163448315399307</v>
      </c>
      <c r="TP14">
        <v>19.719292269758025</v>
      </c>
      <c r="TQ14">
        <v>20.478688773840432</v>
      </c>
      <c r="TR14">
        <v>19.18195119767131</v>
      </c>
      <c r="TS14">
        <v>20.184546440673881</v>
      </c>
      <c r="TT14">
        <v>20.097550585664155</v>
      </c>
      <c r="TU14">
        <v>20.360234224388144</v>
      </c>
      <c r="TV14">
        <v>20.184546440673881</v>
      </c>
      <c r="TW14">
        <v>20.097550585664155</v>
      </c>
      <c r="TX14">
        <v>20.123189455653517</v>
      </c>
      <c r="TY14">
        <v>19.985088661080542</v>
      </c>
      <c r="TZ14">
        <v>20.027089777859604</v>
      </c>
      <c r="UA14">
        <v>20.184546440673881</v>
      </c>
      <c r="UB14">
        <v>19.929145492307978</v>
      </c>
      <c r="UC14">
        <v>20.478688773840432</v>
      </c>
      <c r="UD14">
        <v>19.18195119767131</v>
      </c>
      <c r="UE14">
        <v>19.985088661080542</v>
      </c>
      <c r="UF14">
        <v>19.719292269758025</v>
      </c>
      <c r="UG14">
        <v>19.719292269758025</v>
      </c>
      <c r="UH14">
        <v>20.360234224388144</v>
      </c>
      <c r="UI14">
        <v>20.184546440673881</v>
      </c>
      <c r="UJ14">
        <v>20.163448315399307</v>
      </c>
      <c r="UK14">
        <v>20.478688773840432</v>
      </c>
      <c r="UL14">
        <v>20.163448315399307</v>
      </c>
      <c r="UM14">
        <v>21.133424112621626</v>
      </c>
      <c r="UN14">
        <v>19.985088661080542</v>
      </c>
      <c r="UO14">
        <v>20.837197681154464</v>
      </c>
      <c r="UP14">
        <v>20.027089777859604</v>
      </c>
      <c r="UQ14">
        <v>19.719292269758025</v>
      </c>
      <c r="UR14">
        <v>21.133424112621626</v>
      </c>
      <c r="US14">
        <v>20.027089777859604</v>
      </c>
      <c r="UT14">
        <v>20.837197681154464</v>
      </c>
      <c r="UU14">
        <v>19.719292269758025</v>
      </c>
      <c r="UV14">
        <v>20.163448315399307</v>
      </c>
      <c r="UW14">
        <v>19.985088661080542</v>
      </c>
      <c r="UX14">
        <v>21.133424112621626</v>
      </c>
      <c r="UY14">
        <v>20.478688773840432</v>
      </c>
      <c r="UZ14">
        <v>20.184546440673881</v>
      </c>
      <c r="VA14">
        <v>20.360234224388144</v>
      </c>
      <c r="VB14">
        <v>19.719292269758025</v>
      </c>
      <c r="VC14">
        <v>20.837197681154464</v>
      </c>
      <c r="VD14">
        <v>20.184546440673881</v>
      </c>
      <c r="VE14">
        <v>19.719292269758025</v>
      </c>
      <c r="VF14">
        <v>19.719292269758025</v>
      </c>
      <c r="VG14">
        <v>19.929145492307978</v>
      </c>
      <c r="VH14">
        <v>20.184546440673881</v>
      </c>
      <c r="VI14">
        <v>20.027089777859604</v>
      </c>
      <c r="VJ14">
        <v>20.360234224388144</v>
      </c>
      <c r="VK14">
        <v>20.360234224388144</v>
      </c>
      <c r="VL14">
        <v>20.184546440673881</v>
      </c>
      <c r="VM14">
        <v>20.097550585664155</v>
      </c>
      <c r="VN14">
        <v>20.097550585664155</v>
      </c>
      <c r="VO14">
        <v>20.360234224388144</v>
      </c>
      <c r="VP14">
        <v>20.027089777859604</v>
      </c>
      <c r="VQ14">
        <v>19.985088661080542</v>
      </c>
      <c r="VR14">
        <v>19.985088661080542</v>
      </c>
      <c r="VS14">
        <v>20.027089777859604</v>
      </c>
      <c r="VT14">
        <v>20.478688773840432</v>
      </c>
      <c r="VU14">
        <v>20.097550585664155</v>
      </c>
      <c r="VV14">
        <v>20.184546440673881</v>
      </c>
      <c r="VW14">
        <v>20.027089777859604</v>
      </c>
      <c r="VX14">
        <v>20.123189455653517</v>
      </c>
      <c r="VY14">
        <v>19.719292269758025</v>
      </c>
      <c r="VZ14">
        <v>19.929145492307978</v>
      </c>
      <c r="WA14">
        <v>20.027089777859604</v>
      </c>
      <c r="WB14">
        <v>20.027089777859604</v>
      </c>
      <c r="WC14">
        <v>19.18195119767131</v>
      </c>
      <c r="WD14">
        <v>20.478688773840432</v>
      </c>
      <c r="WE14">
        <v>21.133424112621626</v>
      </c>
      <c r="WF14">
        <v>19.18195119767131</v>
      </c>
      <c r="WG14">
        <v>20.123189455653517</v>
      </c>
      <c r="WH14">
        <v>20.027089777859604</v>
      </c>
      <c r="WI14">
        <v>20.123189455653517</v>
      </c>
      <c r="WJ14">
        <v>19.719292269758025</v>
      </c>
      <c r="WK14">
        <v>20.097550585664155</v>
      </c>
      <c r="WL14">
        <v>20.478688773840432</v>
      </c>
      <c r="WM14">
        <v>20.123189455653517</v>
      </c>
      <c r="WN14">
        <v>21.133424112621626</v>
      </c>
      <c r="WO14">
        <v>21.133424112621626</v>
      </c>
      <c r="WP14">
        <v>20.478688773840432</v>
      </c>
      <c r="WQ14">
        <v>20.478688773840432</v>
      </c>
      <c r="WR14">
        <v>20.097550585664155</v>
      </c>
      <c r="WS14">
        <v>19.719292269758025</v>
      </c>
      <c r="WT14">
        <v>20.837197681154464</v>
      </c>
      <c r="WU14">
        <v>21.133424112621626</v>
      </c>
      <c r="WV14">
        <v>20.837197681154464</v>
      </c>
      <c r="WW14">
        <v>19.985088661080542</v>
      </c>
      <c r="WX14">
        <v>19.929145492307978</v>
      </c>
      <c r="WY14">
        <v>20.360234224388144</v>
      </c>
      <c r="WZ14">
        <v>20.360234224388144</v>
      </c>
      <c r="XA14">
        <v>20.478688773840432</v>
      </c>
      <c r="XB14">
        <v>19.18195119767131</v>
      </c>
      <c r="XC14">
        <v>19.719292269758025</v>
      </c>
      <c r="XD14">
        <v>20.360234224388144</v>
      </c>
      <c r="XE14">
        <v>19.929145492307978</v>
      </c>
      <c r="XF14">
        <v>19.929145492307978</v>
      </c>
      <c r="XG14">
        <v>20.163448315399307</v>
      </c>
      <c r="XH14">
        <v>20.360234224388144</v>
      </c>
      <c r="XI14">
        <v>21.133424112621626</v>
      </c>
      <c r="XJ14">
        <v>20.478688773840432</v>
      </c>
      <c r="XK14">
        <v>19.719292269758025</v>
      </c>
      <c r="XL14">
        <v>19.985088661080542</v>
      </c>
      <c r="XM14">
        <v>20.837197681154464</v>
      </c>
      <c r="XN14">
        <v>20.478688773840432</v>
      </c>
      <c r="XO14">
        <v>20.097550585664155</v>
      </c>
      <c r="XP14">
        <v>20.184546440673881</v>
      </c>
      <c r="XQ14">
        <v>20.163448315399307</v>
      </c>
      <c r="XR14">
        <v>21.133424112621626</v>
      </c>
      <c r="XS14">
        <v>20.123189455653517</v>
      </c>
      <c r="XT14">
        <v>20.097550585664155</v>
      </c>
      <c r="XU14">
        <v>20.184546440673881</v>
      </c>
      <c r="XV14">
        <v>20.478688773840432</v>
      </c>
      <c r="XW14">
        <v>20.163448315399307</v>
      </c>
      <c r="XX14">
        <v>21.133424112621626</v>
      </c>
      <c r="XY14">
        <v>20.097550585664155</v>
      </c>
      <c r="XZ14">
        <v>20.123189455653517</v>
      </c>
      <c r="YA14">
        <v>20.123189455653517</v>
      </c>
      <c r="YB14">
        <v>20.027089777859604</v>
      </c>
      <c r="YC14">
        <v>20.097550585664155</v>
      </c>
      <c r="YD14">
        <v>20.837197681154464</v>
      </c>
      <c r="YE14">
        <v>19.719292269758025</v>
      </c>
      <c r="YF14">
        <v>20.837197681154464</v>
      </c>
      <c r="YG14">
        <v>20.027089777859604</v>
      </c>
      <c r="YH14">
        <v>19.929145492307978</v>
      </c>
      <c r="YI14">
        <v>20.097550585664155</v>
      </c>
      <c r="YJ14">
        <v>20.097550585664155</v>
      </c>
      <c r="YK14">
        <v>20.163448315399307</v>
      </c>
      <c r="YL14">
        <v>20.163448315399307</v>
      </c>
      <c r="YM14">
        <v>20.097550585664155</v>
      </c>
      <c r="YN14">
        <v>19.929145492307978</v>
      </c>
      <c r="YO14">
        <v>20.478688773840432</v>
      </c>
      <c r="YP14">
        <v>21.133424112621626</v>
      </c>
      <c r="YQ14">
        <v>21.133424112621626</v>
      </c>
      <c r="YR14">
        <v>20.184546440673881</v>
      </c>
      <c r="YS14">
        <v>20.163448315399307</v>
      </c>
      <c r="YT14">
        <v>20.184546440673881</v>
      </c>
      <c r="YU14">
        <v>20.163448315399307</v>
      </c>
      <c r="YV14">
        <v>20.027089777859604</v>
      </c>
      <c r="YW14">
        <v>19.18195119767131</v>
      </c>
      <c r="YX14">
        <v>20.184546440673881</v>
      </c>
      <c r="YY14">
        <v>21.133424112621626</v>
      </c>
      <c r="YZ14">
        <v>19.929145492307978</v>
      </c>
      <c r="ZA14">
        <v>20.097550585664155</v>
      </c>
      <c r="ZB14">
        <v>19.719292269758025</v>
      </c>
      <c r="ZC14">
        <v>20.163448315399307</v>
      </c>
      <c r="ZD14">
        <v>20.163448315399307</v>
      </c>
      <c r="ZE14">
        <v>19.18195119767131</v>
      </c>
      <c r="ZF14">
        <v>19.18195119767131</v>
      </c>
      <c r="ZG14">
        <v>20.360234224388144</v>
      </c>
      <c r="ZH14">
        <v>20.837197681154464</v>
      </c>
      <c r="ZI14">
        <v>20.184546440673881</v>
      </c>
      <c r="ZJ14">
        <v>21.133424112621626</v>
      </c>
      <c r="ZK14">
        <v>20.478688773840432</v>
      </c>
      <c r="ZL14">
        <v>21.133424112621626</v>
      </c>
      <c r="ZM14">
        <v>19.719292269758025</v>
      </c>
      <c r="ZN14">
        <v>21.133424112621626</v>
      </c>
      <c r="ZO14">
        <v>19.18195119767131</v>
      </c>
      <c r="ZP14">
        <v>20.163448315399307</v>
      </c>
      <c r="ZQ14">
        <v>20.123189455653517</v>
      </c>
      <c r="ZR14">
        <v>20.123189455653517</v>
      </c>
      <c r="ZS14">
        <v>20.360234224388144</v>
      </c>
      <c r="ZT14">
        <v>19.929145492307978</v>
      </c>
      <c r="ZU14">
        <v>19.985088661080542</v>
      </c>
      <c r="ZV14">
        <v>19.985088661080542</v>
      </c>
      <c r="ZW14">
        <v>19.929145492307978</v>
      </c>
      <c r="ZX14">
        <v>20.478688773840432</v>
      </c>
      <c r="ZY14">
        <v>20.123189455653517</v>
      </c>
      <c r="ZZ14">
        <v>20.360234224388144</v>
      </c>
      <c r="AAA14">
        <v>19.985088661080542</v>
      </c>
      <c r="AAB14">
        <v>19.18195119767131</v>
      </c>
      <c r="AAC14">
        <v>20.837197681154464</v>
      </c>
      <c r="AAD14">
        <v>20.163448315399307</v>
      </c>
      <c r="AAE14">
        <v>20.123189455653517</v>
      </c>
      <c r="AAF14">
        <v>20.163448315399307</v>
      </c>
      <c r="AAG14">
        <v>20.360234224388144</v>
      </c>
      <c r="AAH14">
        <v>20.184546440673881</v>
      </c>
      <c r="AAI14">
        <v>20.027089777859604</v>
      </c>
      <c r="AAJ14">
        <v>20.123189455653517</v>
      </c>
      <c r="AAK14">
        <v>20.360234224388144</v>
      </c>
      <c r="AAL14">
        <v>20.027089777859604</v>
      </c>
      <c r="AAM14">
        <v>19.719292269758025</v>
      </c>
      <c r="AAN14">
        <v>20.184546440673881</v>
      </c>
      <c r="AAO14">
        <v>20.360234224388144</v>
      </c>
      <c r="AAP14">
        <v>21.133424112621626</v>
      </c>
      <c r="AAQ14">
        <v>20.360234224388144</v>
      </c>
      <c r="AAR14">
        <v>20.184546440673881</v>
      </c>
      <c r="AAS14">
        <v>20.360234224388144</v>
      </c>
      <c r="AAT14">
        <v>20.478688773840432</v>
      </c>
      <c r="AAU14">
        <v>19.929145492307978</v>
      </c>
      <c r="AAV14">
        <v>19.18195119767131</v>
      </c>
      <c r="AAW14">
        <v>20.097550585664155</v>
      </c>
      <c r="AAX14">
        <v>20.123189455653517</v>
      </c>
      <c r="AAY14">
        <v>20.027089777859604</v>
      </c>
      <c r="AAZ14">
        <v>20.097550585664155</v>
      </c>
      <c r="ABA14">
        <v>20.097550585664155</v>
      </c>
      <c r="ABB14">
        <v>20.478688773840432</v>
      </c>
      <c r="ABC14">
        <v>20.027089777859604</v>
      </c>
      <c r="ABD14">
        <v>19.985088661080542</v>
      </c>
      <c r="ABE14">
        <v>20.097550585664155</v>
      </c>
      <c r="ABF14">
        <v>20.837197681154464</v>
      </c>
      <c r="ABG14">
        <v>19.719292269758025</v>
      </c>
      <c r="ABH14">
        <v>20.478688773840432</v>
      </c>
      <c r="ABI14">
        <v>20.027089777859604</v>
      </c>
      <c r="ABJ14">
        <v>20.163448315399307</v>
      </c>
      <c r="ABK14">
        <v>20.360234224388144</v>
      </c>
      <c r="ABL14">
        <v>20.360234224388144</v>
      </c>
      <c r="ABM14">
        <v>20.837197681154464</v>
      </c>
      <c r="ABN14">
        <v>20.478688773840432</v>
      </c>
      <c r="ABO14">
        <v>20.184546440673881</v>
      </c>
      <c r="ABP14">
        <v>20.360234224388144</v>
      </c>
      <c r="ABQ14">
        <v>19.985088661080542</v>
      </c>
      <c r="ABR14">
        <v>20.184546440673881</v>
      </c>
      <c r="ABS14">
        <v>19.719292269758025</v>
      </c>
      <c r="ABT14">
        <v>19.985088661080542</v>
      </c>
      <c r="ABU14">
        <v>20.097550585664155</v>
      </c>
      <c r="ABV14">
        <v>20.027089777859604</v>
      </c>
      <c r="ABW14">
        <v>20.478688773840432</v>
      </c>
      <c r="ABX14">
        <v>20.097550585664155</v>
      </c>
      <c r="ABY14">
        <v>20.184546440673881</v>
      </c>
      <c r="ABZ14">
        <v>19.719292269758025</v>
      </c>
      <c r="ACA14">
        <v>20.123189455653517</v>
      </c>
      <c r="ACB14">
        <v>19.929145492307978</v>
      </c>
      <c r="ACC14">
        <v>20.097550585664155</v>
      </c>
      <c r="ACD14">
        <v>20.027089777859604</v>
      </c>
      <c r="ACE14">
        <v>19.985088661080542</v>
      </c>
      <c r="ACF14">
        <v>20.027089777859604</v>
      </c>
      <c r="ACG14">
        <v>20.478688773840432</v>
      </c>
      <c r="ACH14">
        <v>20.027089777859604</v>
      </c>
      <c r="ACI14">
        <v>19.985088661080542</v>
      </c>
      <c r="ACJ14">
        <v>20.360234224388144</v>
      </c>
      <c r="ACK14">
        <v>20.360234224388144</v>
      </c>
      <c r="ACL14">
        <v>19.929145492307978</v>
      </c>
      <c r="ACM14">
        <v>20.478688773840432</v>
      </c>
      <c r="ACN14">
        <v>20.163448315399307</v>
      </c>
      <c r="ACO14">
        <v>21.133424112621626</v>
      </c>
      <c r="ACP14">
        <v>20.184546440673881</v>
      </c>
      <c r="ACQ14">
        <v>20.027089777859604</v>
      </c>
      <c r="ACR14">
        <v>19.929145492307978</v>
      </c>
      <c r="ACS14">
        <v>20.163448315399307</v>
      </c>
      <c r="ACT14">
        <v>20.163448315399307</v>
      </c>
      <c r="ACU14">
        <v>19.18195119767131</v>
      </c>
      <c r="ACV14">
        <v>20.184546440673881</v>
      </c>
      <c r="ACW14">
        <v>20.163448315399307</v>
      </c>
      <c r="ACX14">
        <v>20.097550585664155</v>
      </c>
      <c r="ACY14">
        <v>19.929145492307978</v>
      </c>
      <c r="ACZ14">
        <v>20.027089777859604</v>
      </c>
      <c r="ADA14">
        <v>20.184546440673881</v>
      </c>
      <c r="ADB14">
        <v>20.360234224388144</v>
      </c>
      <c r="ADC14">
        <v>19.929145492307978</v>
      </c>
      <c r="ADD14">
        <v>20.163448315399307</v>
      </c>
      <c r="ADE14">
        <v>20.097550585664155</v>
      </c>
      <c r="ADF14">
        <v>20.123189455653517</v>
      </c>
      <c r="ADG14">
        <v>20.027089777859604</v>
      </c>
      <c r="ADH14">
        <v>20.163448315399307</v>
      </c>
      <c r="ADI14">
        <v>20.163448315399307</v>
      </c>
      <c r="ADJ14">
        <v>20.163448315399307</v>
      </c>
      <c r="ADK14">
        <v>20.123189455653517</v>
      </c>
      <c r="ADL14">
        <v>19.719292269758025</v>
      </c>
      <c r="ADM14">
        <v>21.133424112621626</v>
      </c>
      <c r="ADN14">
        <v>20.123189455653517</v>
      </c>
      <c r="ADO14">
        <v>19.18195119767131</v>
      </c>
      <c r="ADP14">
        <v>20.097550585664155</v>
      </c>
      <c r="ADQ14">
        <v>20.097550585664155</v>
      </c>
      <c r="ADR14">
        <v>19.985088661080542</v>
      </c>
      <c r="ADS14">
        <v>19.929145492307978</v>
      </c>
      <c r="ADT14">
        <v>19.929145492307978</v>
      </c>
      <c r="ADU14">
        <v>20.163448315399307</v>
      </c>
      <c r="ADV14">
        <v>20.184546440673881</v>
      </c>
      <c r="ADW14">
        <v>20.360234224388144</v>
      </c>
      <c r="ADX14">
        <v>20.027089777859604</v>
      </c>
      <c r="ADY14">
        <v>20.184546440673881</v>
      </c>
      <c r="ADZ14">
        <v>20.097550585664155</v>
      </c>
      <c r="AEA14">
        <v>20.837197681154464</v>
      </c>
      <c r="AEB14">
        <v>19.985088661080542</v>
      </c>
      <c r="AEC14">
        <v>19.18195119767131</v>
      </c>
      <c r="AED14">
        <v>19.719292269758025</v>
      </c>
      <c r="AEE14">
        <v>19.985088661080542</v>
      </c>
      <c r="AEF14">
        <v>21.133424112621626</v>
      </c>
      <c r="AEG14">
        <v>19.719292269758025</v>
      </c>
      <c r="AEH14">
        <v>20.837197681154464</v>
      </c>
      <c r="AEI14">
        <v>19.719292269758025</v>
      </c>
      <c r="AEJ14">
        <v>20.097550585664155</v>
      </c>
      <c r="AEK14">
        <v>20.123189455653517</v>
      </c>
      <c r="AEL14">
        <v>20.478688773840432</v>
      </c>
      <c r="AEM14">
        <v>20.027089777859604</v>
      </c>
      <c r="AEN14">
        <v>21.133424112621626</v>
      </c>
      <c r="AEO14">
        <v>19.929145492307978</v>
      </c>
      <c r="AEP14">
        <v>20.163448315399307</v>
      </c>
      <c r="AEQ14">
        <v>19.18195119767131</v>
      </c>
      <c r="AER14">
        <v>20.360234224388144</v>
      </c>
      <c r="AES14">
        <v>19.929145492307978</v>
      </c>
      <c r="AET14">
        <v>19.985088661080542</v>
      </c>
      <c r="AEU14">
        <v>20.837197681154464</v>
      </c>
      <c r="AEV14">
        <v>20.123189455653517</v>
      </c>
      <c r="AEW14">
        <v>21.133424112621626</v>
      </c>
      <c r="AEX14">
        <v>20.123189455653517</v>
      </c>
      <c r="AEY14">
        <v>20.360234224388144</v>
      </c>
      <c r="AEZ14">
        <v>20.097550585664155</v>
      </c>
      <c r="AFA14">
        <v>19.719292269758025</v>
      </c>
      <c r="AFB14">
        <v>20.478688773840432</v>
      </c>
      <c r="AFC14">
        <v>21.133424112621626</v>
      </c>
      <c r="AFD14">
        <v>20.027089777859604</v>
      </c>
      <c r="AFE14">
        <v>20.123189455653517</v>
      </c>
      <c r="AFF14">
        <v>20.184546440673881</v>
      </c>
      <c r="AFG14">
        <v>19.18195119767131</v>
      </c>
      <c r="AFH14">
        <v>20.478688773840432</v>
      </c>
      <c r="AFI14">
        <v>20.097550585664155</v>
      </c>
      <c r="AFJ14">
        <v>21.133424112621626</v>
      </c>
      <c r="AFK14">
        <v>20.027089777859604</v>
      </c>
      <c r="AFL14">
        <v>20.097550585664155</v>
      </c>
      <c r="AFM14">
        <v>20.027089777859604</v>
      </c>
      <c r="AFN14">
        <v>20.478688773840432</v>
      </c>
      <c r="AFO14">
        <v>20.027089777859604</v>
      </c>
      <c r="AFP14">
        <v>20.027089777859604</v>
      </c>
      <c r="AFQ14">
        <v>19.929145492307978</v>
      </c>
      <c r="AFR14">
        <v>20.163448315399307</v>
      </c>
      <c r="AFS14">
        <v>21.133424112621626</v>
      </c>
      <c r="AFT14">
        <v>20.097550585664155</v>
      </c>
      <c r="AFU14">
        <v>19.719292269758025</v>
      </c>
      <c r="AFV14">
        <v>19.985088661080542</v>
      </c>
      <c r="AFW14">
        <v>20.184546440673881</v>
      </c>
      <c r="AFX14">
        <v>19.719292269758025</v>
      </c>
      <c r="AFY14">
        <v>19.929145492307978</v>
      </c>
      <c r="AFZ14">
        <v>21.133424112621626</v>
      </c>
      <c r="AGA14">
        <v>20.163448315399307</v>
      </c>
      <c r="AGB14">
        <v>20.027089777859604</v>
      </c>
      <c r="AGC14">
        <v>20.837197681154464</v>
      </c>
      <c r="AGD14">
        <v>20.027089777859604</v>
      </c>
      <c r="AGE14">
        <v>19.929145492307978</v>
      </c>
      <c r="AGF14">
        <v>20.097550585664155</v>
      </c>
      <c r="AGG14">
        <v>20.837197681154464</v>
      </c>
      <c r="AGH14">
        <v>20.123189455653517</v>
      </c>
      <c r="AGI14">
        <v>20.184546440673881</v>
      </c>
      <c r="AGJ14">
        <v>19.719292269758025</v>
      </c>
      <c r="AGK14">
        <v>20.027089777859604</v>
      </c>
      <c r="AGL14">
        <v>19.985088661080542</v>
      </c>
      <c r="AGM14">
        <v>20.837197681154464</v>
      </c>
      <c r="AGN14">
        <v>20.123189455653517</v>
      </c>
      <c r="AGO14">
        <v>19.985088661080542</v>
      </c>
      <c r="AGP14">
        <v>20.097550585664155</v>
      </c>
      <c r="AGQ14">
        <v>21.133424112621626</v>
      </c>
      <c r="AGR14">
        <v>20.360234224388144</v>
      </c>
      <c r="AGS14">
        <v>19.18195119767131</v>
      </c>
      <c r="AGT14">
        <v>20.097550585664155</v>
      </c>
      <c r="AGU14">
        <v>19.929145492307978</v>
      </c>
      <c r="AGV14">
        <v>19.18195119767131</v>
      </c>
      <c r="AGW14">
        <v>20.163448315399307</v>
      </c>
      <c r="AGX14">
        <v>20.097550585664155</v>
      </c>
      <c r="AGY14">
        <v>20.184546440673881</v>
      </c>
      <c r="AGZ14">
        <v>20.097550585664155</v>
      </c>
      <c r="AHA14">
        <v>19.18195119767131</v>
      </c>
      <c r="AHB14">
        <v>20.184546440673881</v>
      </c>
      <c r="AHC14">
        <v>20.123189455653517</v>
      </c>
      <c r="AHD14">
        <v>20.837197681154464</v>
      </c>
      <c r="AHE14">
        <v>20.360234224388144</v>
      </c>
      <c r="AHF14">
        <v>19.985088661080542</v>
      </c>
      <c r="AHG14">
        <v>20.837197681154464</v>
      </c>
      <c r="AHH14">
        <v>19.985088661080542</v>
      </c>
      <c r="AHI14">
        <v>20.123189455653517</v>
      </c>
      <c r="AHJ14">
        <v>20.027089777859604</v>
      </c>
      <c r="AHK14">
        <v>20.837197681154464</v>
      </c>
      <c r="AHL14">
        <v>19.985088661080542</v>
      </c>
      <c r="AHM14">
        <v>20.184546440673881</v>
      </c>
      <c r="AHN14">
        <v>21.133424112621626</v>
      </c>
      <c r="AHO14">
        <v>19.18195119767131</v>
      </c>
      <c r="AHP14">
        <v>19.929145492307978</v>
      </c>
      <c r="AHQ14">
        <v>20.478688773840432</v>
      </c>
      <c r="AHR14">
        <v>20.837197681154464</v>
      </c>
      <c r="AHS14">
        <v>20.184546440673881</v>
      </c>
      <c r="AHT14">
        <v>20.478688773840432</v>
      </c>
      <c r="AHU14">
        <v>20.163448315399307</v>
      </c>
      <c r="AHV14">
        <v>20.163448315399307</v>
      </c>
      <c r="AHW14">
        <v>19.719292269758025</v>
      </c>
      <c r="AHX14">
        <v>20.837197681154464</v>
      </c>
      <c r="AHY14">
        <v>20.123189455653517</v>
      </c>
      <c r="AHZ14">
        <v>20.837197681154464</v>
      </c>
      <c r="AIA14">
        <v>19.18195119767131</v>
      </c>
      <c r="AIB14">
        <v>20.360234224388144</v>
      </c>
      <c r="AIC14">
        <v>20.163448315399307</v>
      </c>
      <c r="AID14">
        <v>20.184546440673881</v>
      </c>
      <c r="AIE14">
        <v>19.929145492307978</v>
      </c>
      <c r="AIF14">
        <v>19.719292269758025</v>
      </c>
      <c r="AIG14">
        <v>19.985088661080542</v>
      </c>
      <c r="AIH14">
        <v>20.123189455653517</v>
      </c>
      <c r="AII14">
        <v>20.123189455653517</v>
      </c>
      <c r="AIJ14">
        <v>20.123189455653517</v>
      </c>
      <c r="AIK14">
        <v>20.478688773840432</v>
      </c>
      <c r="AIL14">
        <v>20.184546440673881</v>
      </c>
      <c r="AIM14">
        <v>20.360234224388144</v>
      </c>
      <c r="AIN14">
        <v>20.123189455653517</v>
      </c>
      <c r="AIO14">
        <v>20.027089777859604</v>
      </c>
      <c r="AIP14">
        <v>20.123189455653517</v>
      </c>
      <c r="AIQ14">
        <v>19.985088661080542</v>
      </c>
      <c r="AIR14">
        <v>20.163448315399307</v>
      </c>
      <c r="AIS14">
        <v>20.163448315399307</v>
      </c>
      <c r="AIT14">
        <v>20.123189455653517</v>
      </c>
      <c r="AIU14">
        <v>20.837197681154464</v>
      </c>
      <c r="AIV14">
        <v>19.18195119767131</v>
      </c>
      <c r="AIW14">
        <v>20.027089777859604</v>
      </c>
      <c r="AIX14">
        <v>20.123189455653517</v>
      </c>
      <c r="AIY14">
        <v>19.929145492307978</v>
      </c>
      <c r="AIZ14">
        <v>19.18195119767131</v>
      </c>
      <c r="AJA14">
        <v>20.360234224388144</v>
      </c>
      <c r="AJB14">
        <v>20.123189455653517</v>
      </c>
      <c r="AJC14">
        <v>20.163448315399307</v>
      </c>
      <c r="AJD14">
        <v>20.360234224388144</v>
      </c>
      <c r="AJE14">
        <v>19.18195119767131</v>
      </c>
      <c r="AJF14">
        <v>20.837197681154464</v>
      </c>
      <c r="AJG14">
        <v>19.985088661080542</v>
      </c>
      <c r="AJH14">
        <v>20.837197681154464</v>
      </c>
      <c r="AJI14">
        <v>20.837197681154464</v>
      </c>
      <c r="AJJ14">
        <v>20.163448315399307</v>
      </c>
      <c r="AJK14">
        <v>20.163448315399307</v>
      </c>
      <c r="AJL14">
        <v>19.985088661080542</v>
      </c>
      <c r="AJM14">
        <v>20.184546440673881</v>
      </c>
      <c r="AJN14">
        <v>20.163448315399307</v>
      </c>
      <c r="AJO14">
        <v>20.097550585664155</v>
      </c>
      <c r="AJP14">
        <v>20.097550585664155</v>
      </c>
      <c r="AJQ14">
        <v>19.18195119767131</v>
      </c>
      <c r="AJR14">
        <v>20.360234224388144</v>
      </c>
      <c r="AJS14">
        <v>20.360234224388144</v>
      </c>
      <c r="AJT14">
        <v>19.929145492307978</v>
      </c>
      <c r="AJU14">
        <v>20.027089777859604</v>
      </c>
      <c r="AJV14">
        <v>19.985088661080542</v>
      </c>
      <c r="AJW14">
        <v>19.18195119767131</v>
      </c>
      <c r="AJX14">
        <v>20.123189455653517</v>
      </c>
      <c r="AJY14">
        <v>20.360234224388144</v>
      </c>
      <c r="AJZ14">
        <v>20.360234224388144</v>
      </c>
      <c r="AKA14">
        <v>20.027089777859604</v>
      </c>
      <c r="AKB14">
        <v>20.360234224388144</v>
      </c>
      <c r="AKC14">
        <v>20.360234224388144</v>
      </c>
      <c r="AKD14">
        <v>19.18195119767131</v>
      </c>
      <c r="AKE14">
        <v>19.719292269758025</v>
      </c>
      <c r="AKF14">
        <v>20.837197681154464</v>
      </c>
      <c r="AKG14">
        <v>20.360234224388144</v>
      </c>
      <c r="AKH14">
        <v>20.360234224388144</v>
      </c>
      <c r="AKI14">
        <v>20.097550585664155</v>
      </c>
      <c r="AKJ14">
        <v>20.184546440673881</v>
      </c>
      <c r="AKK14">
        <v>20.097550585664155</v>
      </c>
      <c r="AKL14">
        <v>20.360234224388144</v>
      </c>
      <c r="AKM14">
        <v>19.719292269758025</v>
      </c>
      <c r="AKN14">
        <v>20.184546440673881</v>
      </c>
      <c r="AKO14">
        <v>20.184546440673881</v>
      </c>
      <c r="AKP14">
        <v>21.133424112621626</v>
      </c>
      <c r="AKQ14">
        <v>20.837197681154464</v>
      </c>
      <c r="AKR14">
        <v>19.929145492307978</v>
      </c>
      <c r="AKS14">
        <v>20.027089777859604</v>
      </c>
      <c r="AKT14">
        <v>19.18195119767131</v>
      </c>
      <c r="AKU14">
        <v>20.027089777859604</v>
      </c>
      <c r="AKV14">
        <v>19.719292269758025</v>
      </c>
      <c r="AKW14">
        <v>20.478688773840432</v>
      </c>
      <c r="AKX14">
        <v>19.985088661080542</v>
      </c>
      <c r="AKY14">
        <v>19.719292269758025</v>
      </c>
      <c r="AKZ14">
        <v>20.837197681154464</v>
      </c>
      <c r="ALA14">
        <v>19.929145492307978</v>
      </c>
      <c r="ALB14">
        <v>20.027089777859604</v>
      </c>
      <c r="ALC14">
        <v>20.360234224388144</v>
      </c>
      <c r="ALD14">
        <v>19.18195119767131</v>
      </c>
      <c r="ALE14">
        <v>21.133424112621626</v>
      </c>
      <c r="ALF14">
        <v>19.719292269758025</v>
      </c>
      <c r="ALG14">
        <v>20.837197681154464</v>
      </c>
      <c r="ALH14">
        <v>20.837197681154464</v>
      </c>
      <c r="ALI14">
        <v>19.719292269758025</v>
      </c>
      <c r="ALJ14">
        <v>20.027089777859604</v>
      </c>
      <c r="ALK14">
        <v>19.18195119767131</v>
      </c>
      <c r="ALL14">
        <v>19.929145492307978</v>
      </c>
      <c r="ALM14">
        <v>20.360234224388144</v>
      </c>
    </row>
    <row r="15" spans="2:1001" x14ac:dyDescent="0.25">
      <c r="B15">
        <v>20.360234224388144</v>
      </c>
      <c r="C15">
        <v>20.837197681154464</v>
      </c>
      <c r="D15">
        <v>20.478688773840432</v>
      </c>
      <c r="E15">
        <v>20.184546440673881</v>
      </c>
      <c r="F15">
        <v>20.478688773840432</v>
      </c>
      <c r="G15">
        <v>19.18195119767131</v>
      </c>
      <c r="H15">
        <v>20.837197681154464</v>
      </c>
      <c r="I15">
        <v>20.837197681154464</v>
      </c>
      <c r="J15">
        <v>20.123189455653517</v>
      </c>
      <c r="K15">
        <v>20.360234224388144</v>
      </c>
      <c r="L15">
        <v>20.163448315399307</v>
      </c>
      <c r="M15">
        <v>20.837197681154464</v>
      </c>
      <c r="N15">
        <v>20.123189455653517</v>
      </c>
      <c r="O15">
        <v>20.027089777859604</v>
      </c>
      <c r="P15">
        <v>19.985088661080542</v>
      </c>
      <c r="Q15">
        <v>20.184546440673881</v>
      </c>
      <c r="R15">
        <v>20.184546440673881</v>
      </c>
      <c r="S15">
        <v>20.163448315399307</v>
      </c>
      <c r="T15">
        <v>19.719292269758025</v>
      </c>
      <c r="U15">
        <v>19.929145492307978</v>
      </c>
      <c r="V15">
        <v>19.18195119767131</v>
      </c>
      <c r="W15">
        <v>20.478688773840432</v>
      </c>
      <c r="X15">
        <v>20.360234224388144</v>
      </c>
      <c r="Y15">
        <v>20.837197681154464</v>
      </c>
      <c r="Z15">
        <v>19.929145492307978</v>
      </c>
      <c r="AA15">
        <v>20.360234224388144</v>
      </c>
      <c r="AB15">
        <v>20.478688773840432</v>
      </c>
      <c r="AC15">
        <v>20.027089777859604</v>
      </c>
      <c r="AD15">
        <v>20.837197681154464</v>
      </c>
      <c r="AE15">
        <v>19.929145492307978</v>
      </c>
      <c r="AF15">
        <v>20.184546440673881</v>
      </c>
      <c r="AG15">
        <v>20.027089777859604</v>
      </c>
      <c r="AH15">
        <v>20.163448315399307</v>
      </c>
      <c r="AI15">
        <v>20.184546440673881</v>
      </c>
      <c r="AJ15">
        <v>20.184546440673881</v>
      </c>
      <c r="AK15">
        <v>21.133424112621626</v>
      </c>
      <c r="AL15">
        <v>20.360234224388144</v>
      </c>
      <c r="AM15">
        <v>19.18195119767131</v>
      </c>
      <c r="AN15">
        <v>19.929145492307978</v>
      </c>
      <c r="AO15">
        <v>19.929145492307978</v>
      </c>
      <c r="AP15">
        <v>20.097550585664155</v>
      </c>
      <c r="AQ15">
        <v>19.985088661080542</v>
      </c>
      <c r="AR15">
        <v>20.163448315399307</v>
      </c>
      <c r="AS15">
        <v>19.18195119767131</v>
      </c>
      <c r="AT15">
        <v>20.123189455653517</v>
      </c>
      <c r="AU15">
        <v>19.18195119767131</v>
      </c>
      <c r="AV15">
        <v>20.163448315399307</v>
      </c>
      <c r="AW15">
        <v>19.929145492307978</v>
      </c>
      <c r="AX15">
        <v>20.360234224388144</v>
      </c>
      <c r="AY15">
        <v>20.184546440673881</v>
      </c>
      <c r="AZ15">
        <v>19.985088661080542</v>
      </c>
      <c r="BA15">
        <v>20.478688773840432</v>
      </c>
      <c r="BB15">
        <v>19.719292269758025</v>
      </c>
      <c r="BC15">
        <v>20.360234224388144</v>
      </c>
      <c r="BD15">
        <v>20.163448315399307</v>
      </c>
      <c r="BE15">
        <v>21.133424112621626</v>
      </c>
      <c r="BF15">
        <v>19.985088661080542</v>
      </c>
      <c r="BG15">
        <v>20.360234224388144</v>
      </c>
      <c r="BH15">
        <v>21.133424112621626</v>
      </c>
      <c r="BI15">
        <v>20.360234224388144</v>
      </c>
      <c r="BJ15">
        <v>19.985088661080542</v>
      </c>
      <c r="BK15">
        <v>20.027089777859604</v>
      </c>
      <c r="BL15">
        <v>20.027089777859604</v>
      </c>
      <c r="BM15">
        <v>20.123189455653517</v>
      </c>
      <c r="BN15">
        <v>19.985088661080542</v>
      </c>
      <c r="BO15">
        <v>19.18195119767131</v>
      </c>
      <c r="BP15">
        <v>20.163448315399307</v>
      </c>
      <c r="BQ15">
        <v>19.18195119767131</v>
      </c>
      <c r="BR15">
        <v>19.929145492307978</v>
      </c>
      <c r="BS15">
        <v>19.929145492307978</v>
      </c>
      <c r="BT15">
        <v>19.929145492307978</v>
      </c>
      <c r="BU15">
        <v>20.163448315399307</v>
      </c>
      <c r="BV15">
        <v>20.163448315399307</v>
      </c>
      <c r="BW15">
        <v>19.985088661080542</v>
      </c>
      <c r="BX15">
        <v>20.163448315399307</v>
      </c>
      <c r="BY15">
        <v>20.097550585664155</v>
      </c>
      <c r="BZ15">
        <v>20.163448315399307</v>
      </c>
      <c r="CA15">
        <v>21.133424112621626</v>
      </c>
      <c r="CB15">
        <v>20.837197681154464</v>
      </c>
      <c r="CC15">
        <v>19.719292269758025</v>
      </c>
      <c r="CD15">
        <v>20.163448315399307</v>
      </c>
      <c r="CE15">
        <v>20.097550585664155</v>
      </c>
      <c r="CF15">
        <v>20.837197681154464</v>
      </c>
      <c r="CG15">
        <v>20.027089777859604</v>
      </c>
      <c r="CH15">
        <v>20.097550585664155</v>
      </c>
      <c r="CI15">
        <v>20.837197681154464</v>
      </c>
      <c r="CJ15">
        <v>19.929145492307978</v>
      </c>
      <c r="CK15">
        <v>20.184546440673881</v>
      </c>
      <c r="CL15">
        <v>20.837197681154464</v>
      </c>
      <c r="CM15">
        <v>20.123189455653517</v>
      </c>
      <c r="CN15">
        <v>20.837197681154464</v>
      </c>
      <c r="CO15">
        <v>20.184546440673881</v>
      </c>
      <c r="CP15">
        <v>21.133424112621626</v>
      </c>
      <c r="CQ15">
        <v>20.184546440673881</v>
      </c>
      <c r="CR15">
        <v>19.985088661080542</v>
      </c>
      <c r="CS15">
        <v>20.027089777859604</v>
      </c>
      <c r="CT15">
        <v>20.837197681154464</v>
      </c>
      <c r="CU15">
        <v>20.478688773840432</v>
      </c>
      <c r="CV15">
        <v>19.18195119767131</v>
      </c>
      <c r="CW15">
        <v>21.133424112621626</v>
      </c>
      <c r="CX15">
        <v>20.184546440673881</v>
      </c>
      <c r="CY15">
        <v>20.163448315399307</v>
      </c>
      <c r="CZ15">
        <v>20.478688773840432</v>
      </c>
      <c r="DA15">
        <v>19.929145492307978</v>
      </c>
      <c r="DB15">
        <v>20.478688773840432</v>
      </c>
      <c r="DC15">
        <v>19.719292269758025</v>
      </c>
      <c r="DD15">
        <v>20.360234224388144</v>
      </c>
      <c r="DE15">
        <v>19.985088661080542</v>
      </c>
      <c r="DF15">
        <v>20.123189455653517</v>
      </c>
      <c r="DG15">
        <v>19.18195119767131</v>
      </c>
      <c r="DH15">
        <v>20.837197681154464</v>
      </c>
      <c r="DI15">
        <v>20.097550585664155</v>
      </c>
      <c r="DJ15">
        <v>19.985088661080542</v>
      </c>
      <c r="DK15">
        <v>20.163448315399307</v>
      </c>
      <c r="DL15">
        <v>19.929145492307978</v>
      </c>
      <c r="DM15">
        <v>20.837197681154464</v>
      </c>
      <c r="DN15">
        <v>20.163448315399307</v>
      </c>
      <c r="DO15">
        <v>20.097550585664155</v>
      </c>
      <c r="DP15">
        <v>19.985088661080542</v>
      </c>
      <c r="DQ15">
        <v>20.163448315399307</v>
      </c>
      <c r="DR15">
        <v>20.184546440673881</v>
      </c>
      <c r="DS15">
        <v>20.097550585664155</v>
      </c>
      <c r="DT15">
        <v>19.719292269758025</v>
      </c>
      <c r="DU15">
        <v>20.123189455653517</v>
      </c>
      <c r="DV15">
        <v>19.929145492307978</v>
      </c>
      <c r="DW15">
        <v>21.133424112621626</v>
      </c>
      <c r="DX15">
        <v>20.163448315399307</v>
      </c>
      <c r="DY15">
        <v>20.027089777859604</v>
      </c>
      <c r="DZ15">
        <v>19.929145492307978</v>
      </c>
      <c r="EA15">
        <v>20.163448315399307</v>
      </c>
      <c r="EB15">
        <v>20.837197681154464</v>
      </c>
      <c r="EC15">
        <v>20.478688773840432</v>
      </c>
      <c r="ED15">
        <v>20.184546440673881</v>
      </c>
      <c r="EE15">
        <v>20.360234224388144</v>
      </c>
      <c r="EF15">
        <v>20.163448315399307</v>
      </c>
      <c r="EG15">
        <v>20.837197681154464</v>
      </c>
      <c r="EH15">
        <v>20.163448315399307</v>
      </c>
      <c r="EI15">
        <v>20.360234224388144</v>
      </c>
      <c r="EJ15">
        <v>20.360234224388144</v>
      </c>
      <c r="EK15">
        <v>20.837197681154464</v>
      </c>
      <c r="EL15">
        <v>20.360234224388144</v>
      </c>
      <c r="EM15">
        <v>20.478688773840432</v>
      </c>
      <c r="EN15">
        <v>19.18195119767131</v>
      </c>
      <c r="EO15">
        <v>19.18195119767131</v>
      </c>
      <c r="EP15">
        <v>20.123189455653517</v>
      </c>
      <c r="EQ15">
        <v>19.929145492307978</v>
      </c>
      <c r="ER15">
        <v>20.478688773840432</v>
      </c>
      <c r="ES15">
        <v>20.837197681154464</v>
      </c>
      <c r="ET15">
        <v>19.929145492307978</v>
      </c>
      <c r="EU15">
        <v>20.360234224388144</v>
      </c>
      <c r="EV15">
        <v>20.097550585664155</v>
      </c>
      <c r="EW15">
        <v>21.133424112621626</v>
      </c>
      <c r="EX15">
        <v>20.478688773840432</v>
      </c>
      <c r="EY15">
        <v>21.133424112621626</v>
      </c>
      <c r="EZ15">
        <v>20.163448315399307</v>
      </c>
      <c r="FA15">
        <v>20.360234224388144</v>
      </c>
      <c r="FB15">
        <v>20.123189455653517</v>
      </c>
      <c r="FC15">
        <v>20.027089777859604</v>
      </c>
      <c r="FD15">
        <v>19.18195119767131</v>
      </c>
      <c r="FE15">
        <v>20.163448315399307</v>
      </c>
      <c r="FF15">
        <v>20.360234224388144</v>
      </c>
      <c r="FG15">
        <v>20.478688773840432</v>
      </c>
      <c r="FH15">
        <v>19.929145492307978</v>
      </c>
      <c r="FI15">
        <v>19.985088661080542</v>
      </c>
      <c r="FJ15">
        <v>20.184546440673881</v>
      </c>
      <c r="FK15">
        <v>20.027089777859604</v>
      </c>
      <c r="FL15">
        <v>20.184546440673881</v>
      </c>
      <c r="FM15">
        <v>20.478688773840432</v>
      </c>
      <c r="FN15">
        <v>19.18195119767131</v>
      </c>
      <c r="FO15">
        <v>19.719292269758025</v>
      </c>
      <c r="FP15">
        <v>19.985088661080542</v>
      </c>
      <c r="FQ15">
        <v>20.184546440673881</v>
      </c>
      <c r="FR15">
        <v>20.123189455653517</v>
      </c>
      <c r="FS15">
        <v>19.18195119767131</v>
      </c>
      <c r="FT15">
        <v>21.133424112621626</v>
      </c>
      <c r="FU15">
        <v>19.18195119767131</v>
      </c>
      <c r="FV15">
        <v>20.360234224388144</v>
      </c>
      <c r="FW15">
        <v>19.18195119767131</v>
      </c>
      <c r="FX15">
        <v>21.133424112621626</v>
      </c>
      <c r="FY15">
        <v>20.027089777859604</v>
      </c>
      <c r="FZ15">
        <v>20.027089777859604</v>
      </c>
      <c r="GA15">
        <v>19.18195119767131</v>
      </c>
      <c r="GB15">
        <v>20.097550585664155</v>
      </c>
      <c r="GC15">
        <v>20.123189455653517</v>
      </c>
      <c r="GD15">
        <v>20.027089777859604</v>
      </c>
      <c r="GE15">
        <v>20.163448315399307</v>
      </c>
      <c r="GF15">
        <v>20.837197681154464</v>
      </c>
      <c r="GG15">
        <v>20.163448315399307</v>
      </c>
      <c r="GH15">
        <v>19.985088661080542</v>
      </c>
      <c r="GI15">
        <v>19.985088661080542</v>
      </c>
      <c r="GJ15">
        <v>19.719292269758025</v>
      </c>
      <c r="GK15">
        <v>19.985088661080542</v>
      </c>
      <c r="GL15">
        <v>20.097550585664155</v>
      </c>
      <c r="GM15">
        <v>20.478688773840432</v>
      </c>
      <c r="GN15">
        <v>20.478688773840432</v>
      </c>
      <c r="GO15">
        <v>19.719292269758025</v>
      </c>
      <c r="GP15">
        <v>21.133424112621626</v>
      </c>
      <c r="GQ15">
        <v>19.929145492307978</v>
      </c>
      <c r="GR15">
        <v>19.719292269758025</v>
      </c>
      <c r="GS15">
        <v>21.133424112621626</v>
      </c>
      <c r="GT15">
        <v>20.097550585664155</v>
      </c>
      <c r="GU15">
        <v>20.163448315399307</v>
      </c>
      <c r="GV15">
        <v>20.027089777859604</v>
      </c>
      <c r="GW15">
        <v>19.18195119767131</v>
      </c>
      <c r="GX15">
        <v>19.719292269758025</v>
      </c>
      <c r="GY15">
        <v>20.097550585664155</v>
      </c>
      <c r="GZ15">
        <v>19.18195119767131</v>
      </c>
      <c r="HA15">
        <v>20.184546440673881</v>
      </c>
      <c r="HB15">
        <v>20.184546440673881</v>
      </c>
      <c r="HC15">
        <v>19.18195119767131</v>
      </c>
      <c r="HD15">
        <v>19.929145492307978</v>
      </c>
      <c r="HE15">
        <v>20.163448315399307</v>
      </c>
      <c r="HF15">
        <v>19.18195119767131</v>
      </c>
      <c r="HG15">
        <v>20.837197681154464</v>
      </c>
      <c r="HH15">
        <v>20.123189455653517</v>
      </c>
      <c r="HI15">
        <v>20.027089777859604</v>
      </c>
      <c r="HJ15">
        <v>20.097550585664155</v>
      </c>
      <c r="HK15">
        <v>19.929145492307978</v>
      </c>
      <c r="HL15">
        <v>21.133424112621626</v>
      </c>
      <c r="HM15">
        <v>19.929145492307978</v>
      </c>
      <c r="HN15">
        <v>20.184546440673881</v>
      </c>
      <c r="HO15">
        <v>20.163448315399307</v>
      </c>
      <c r="HP15">
        <v>20.027089777859604</v>
      </c>
      <c r="HQ15">
        <v>20.184546440673881</v>
      </c>
      <c r="HR15">
        <v>19.18195119767131</v>
      </c>
      <c r="HS15">
        <v>20.163448315399307</v>
      </c>
      <c r="HT15">
        <v>20.184546440673881</v>
      </c>
      <c r="HU15">
        <v>20.360234224388144</v>
      </c>
      <c r="HV15">
        <v>19.985088661080542</v>
      </c>
      <c r="HW15">
        <v>20.123189455653517</v>
      </c>
      <c r="HX15">
        <v>19.929145492307978</v>
      </c>
      <c r="HY15">
        <v>20.478688773840432</v>
      </c>
      <c r="HZ15">
        <v>19.985088661080542</v>
      </c>
      <c r="IA15">
        <v>20.027089777859604</v>
      </c>
      <c r="IB15">
        <v>20.478688773840432</v>
      </c>
      <c r="IC15">
        <v>20.478688773840432</v>
      </c>
      <c r="ID15">
        <v>20.123189455653517</v>
      </c>
      <c r="IE15">
        <v>20.360234224388144</v>
      </c>
      <c r="IF15">
        <v>20.027089777859604</v>
      </c>
      <c r="IG15">
        <v>20.837197681154464</v>
      </c>
      <c r="IH15">
        <v>19.719292269758025</v>
      </c>
      <c r="II15">
        <v>20.027089777859604</v>
      </c>
      <c r="IJ15">
        <v>20.478688773840432</v>
      </c>
      <c r="IK15">
        <v>20.360234224388144</v>
      </c>
      <c r="IL15">
        <v>20.163448315399307</v>
      </c>
      <c r="IM15">
        <v>20.163448315399307</v>
      </c>
      <c r="IN15">
        <v>20.163448315399307</v>
      </c>
      <c r="IO15">
        <v>20.123189455653517</v>
      </c>
      <c r="IP15">
        <v>20.478688773840432</v>
      </c>
      <c r="IQ15">
        <v>19.985088661080542</v>
      </c>
      <c r="IR15">
        <v>20.184546440673881</v>
      </c>
      <c r="IS15">
        <v>20.184546440673881</v>
      </c>
      <c r="IT15">
        <v>20.097550585664155</v>
      </c>
      <c r="IU15">
        <v>21.133424112621626</v>
      </c>
      <c r="IV15">
        <v>20.360234224388144</v>
      </c>
      <c r="IW15">
        <v>21.133424112621626</v>
      </c>
      <c r="IX15">
        <v>19.929145492307978</v>
      </c>
      <c r="IY15">
        <v>20.184546440673881</v>
      </c>
      <c r="IZ15">
        <v>20.360234224388144</v>
      </c>
      <c r="JA15">
        <v>20.027089777859604</v>
      </c>
      <c r="JB15">
        <v>21.133424112621626</v>
      </c>
      <c r="JC15">
        <v>20.478688773840432</v>
      </c>
      <c r="JD15">
        <v>20.163448315399307</v>
      </c>
      <c r="JE15">
        <v>19.985088661080542</v>
      </c>
      <c r="JF15">
        <v>20.837197681154464</v>
      </c>
      <c r="JG15">
        <v>20.027089777859604</v>
      </c>
      <c r="JH15">
        <v>19.985088661080542</v>
      </c>
      <c r="JI15">
        <v>19.985088661080542</v>
      </c>
      <c r="JJ15">
        <v>20.478688773840432</v>
      </c>
      <c r="JK15">
        <v>21.133424112621626</v>
      </c>
      <c r="JL15">
        <v>20.360234224388144</v>
      </c>
      <c r="JM15">
        <v>21.133424112621626</v>
      </c>
      <c r="JN15">
        <v>19.719292269758025</v>
      </c>
      <c r="JO15">
        <v>20.027089777859604</v>
      </c>
      <c r="JP15">
        <v>20.163448315399307</v>
      </c>
      <c r="JQ15">
        <v>20.097550585664155</v>
      </c>
      <c r="JR15">
        <v>20.097550585664155</v>
      </c>
      <c r="JS15">
        <v>19.719292269758025</v>
      </c>
      <c r="JT15">
        <v>20.123189455653517</v>
      </c>
      <c r="JU15">
        <v>20.837197681154464</v>
      </c>
      <c r="JV15">
        <v>20.163448315399307</v>
      </c>
      <c r="JW15">
        <v>19.985088661080542</v>
      </c>
      <c r="JX15">
        <v>20.123189455653517</v>
      </c>
      <c r="JY15">
        <v>20.163448315399307</v>
      </c>
      <c r="JZ15">
        <v>19.719292269758025</v>
      </c>
      <c r="KA15">
        <v>19.985088661080542</v>
      </c>
      <c r="KB15">
        <v>21.133424112621626</v>
      </c>
      <c r="KC15">
        <v>21.133424112621626</v>
      </c>
      <c r="KD15">
        <v>20.837197681154464</v>
      </c>
      <c r="KE15">
        <v>20.123189455653517</v>
      </c>
      <c r="KF15">
        <v>21.133424112621626</v>
      </c>
      <c r="KG15">
        <v>20.123189455653517</v>
      </c>
      <c r="KH15">
        <v>20.360234224388144</v>
      </c>
      <c r="KI15">
        <v>20.027089777859604</v>
      </c>
      <c r="KJ15">
        <v>20.837197681154464</v>
      </c>
      <c r="KK15">
        <v>20.123189455653517</v>
      </c>
      <c r="KL15">
        <v>20.027089777859604</v>
      </c>
      <c r="KM15">
        <v>20.027089777859604</v>
      </c>
      <c r="KN15">
        <v>19.18195119767131</v>
      </c>
      <c r="KO15">
        <v>20.360234224388144</v>
      </c>
      <c r="KP15">
        <v>20.097550585664155</v>
      </c>
      <c r="KQ15">
        <v>20.163448315399307</v>
      </c>
      <c r="KR15">
        <v>20.478688773840432</v>
      </c>
      <c r="KS15">
        <v>19.719292269758025</v>
      </c>
      <c r="KT15">
        <v>20.123189455653517</v>
      </c>
      <c r="KU15">
        <v>20.027089777859604</v>
      </c>
      <c r="KV15">
        <v>20.097550585664155</v>
      </c>
      <c r="KW15">
        <v>21.133424112621626</v>
      </c>
      <c r="KX15">
        <v>19.18195119767131</v>
      </c>
      <c r="KY15">
        <v>20.478688773840432</v>
      </c>
      <c r="KZ15">
        <v>19.985088661080542</v>
      </c>
      <c r="LA15">
        <v>19.18195119767131</v>
      </c>
      <c r="LB15">
        <v>20.027089777859604</v>
      </c>
      <c r="LC15">
        <v>20.163448315399307</v>
      </c>
      <c r="LD15">
        <v>20.478688773840432</v>
      </c>
      <c r="LE15">
        <v>20.163448315399307</v>
      </c>
      <c r="LF15">
        <v>20.097550585664155</v>
      </c>
      <c r="LG15">
        <v>19.929145492307978</v>
      </c>
      <c r="LH15">
        <v>20.123189455653517</v>
      </c>
      <c r="LI15">
        <v>20.360234224388144</v>
      </c>
      <c r="LJ15">
        <v>19.18195119767131</v>
      </c>
      <c r="LK15">
        <v>20.123189455653517</v>
      </c>
      <c r="LL15">
        <v>19.985088661080542</v>
      </c>
      <c r="LM15">
        <v>19.719292269758025</v>
      </c>
      <c r="LN15">
        <v>19.929145492307978</v>
      </c>
      <c r="LO15">
        <v>19.985088661080542</v>
      </c>
      <c r="LP15">
        <v>20.360234224388144</v>
      </c>
      <c r="LQ15">
        <v>20.163448315399307</v>
      </c>
      <c r="LR15">
        <v>20.027089777859604</v>
      </c>
      <c r="LS15">
        <v>20.478688773840432</v>
      </c>
      <c r="LT15">
        <v>20.027089777859604</v>
      </c>
      <c r="LU15">
        <v>19.985088661080542</v>
      </c>
      <c r="LV15">
        <v>21.133424112621626</v>
      </c>
      <c r="LW15">
        <v>20.123189455653517</v>
      </c>
      <c r="LX15">
        <v>19.985088661080542</v>
      </c>
      <c r="LY15">
        <v>19.719292269758025</v>
      </c>
      <c r="LZ15">
        <v>20.360234224388144</v>
      </c>
      <c r="MA15">
        <v>21.133424112621626</v>
      </c>
      <c r="MB15">
        <v>20.097550585664155</v>
      </c>
      <c r="MC15">
        <v>20.184546440673881</v>
      </c>
      <c r="MD15">
        <v>19.985088661080542</v>
      </c>
      <c r="ME15">
        <v>20.123189455653517</v>
      </c>
      <c r="MF15">
        <v>19.929145492307978</v>
      </c>
      <c r="MG15">
        <v>21.133424112621626</v>
      </c>
      <c r="MH15">
        <v>20.123189455653517</v>
      </c>
      <c r="MI15">
        <v>20.123189455653517</v>
      </c>
      <c r="MJ15">
        <v>19.985088661080542</v>
      </c>
      <c r="MK15">
        <v>20.027089777859604</v>
      </c>
      <c r="ML15">
        <v>20.184546440673881</v>
      </c>
      <c r="MM15">
        <v>19.985088661080542</v>
      </c>
      <c r="MN15">
        <v>20.027089777859604</v>
      </c>
      <c r="MO15">
        <v>20.097550585664155</v>
      </c>
      <c r="MP15">
        <v>20.360234224388144</v>
      </c>
      <c r="MQ15">
        <v>20.123189455653517</v>
      </c>
      <c r="MR15">
        <v>20.163448315399307</v>
      </c>
      <c r="MS15">
        <v>21.133424112621626</v>
      </c>
      <c r="MT15">
        <v>20.360234224388144</v>
      </c>
      <c r="MU15">
        <v>19.18195119767131</v>
      </c>
      <c r="MV15">
        <v>20.837197681154464</v>
      </c>
      <c r="MW15">
        <v>21.133424112621626</v>
      </c>
      <c r="MX15">
        <v>19.18195119767131</v>
      </c>
      <c r="MY15">
        <v>19.929145492307978</v>
      </c>
      <c r="MZ15">
        <v>20.097550585664155</v>
      </c>
      <c r="NA15">
        <v>20.837197681154464</v>
      </c>
      <c r="NB15">
        <v>20.184546440673881</v>
      </c>
      <c r="NC15">
        <v>19.985088661080542</v>
      </c>
      <c r="ND15">
        <v>20.478688773840432</v>
      </c>
      <c r="NE15">
        <v>20.360234224388144</v>
      </c>
      <c r="NF15">
        <v>20.184546440673881</v>
      </c>
      <c r="NG15">
        <v>21.133424112621626</v>
      </c>
      <c r="NH15">
        <v>20.097550585664155</v>
      </c>
      <c r="NI15">
        <v>20.027089777859604</v>
      </c>
      <c r="NJ15">
        <v>21.133424112621626</v>
      </c>
      <c r="NK15">
        <v>19.929145492307978</v>
      </c>
      <c r="NL15">
        <v>19.719292269758025</v>
      </c>
      <c r="NM15">
        <v>20.184546440673881</v>
      </c>
      <c r="NN15">
        <v>20.123189455653517</v>
      </c>
      <c r="NO15">
        <v>20.163448315399307</v>
      </c>
      <c r="NP15">
        <v>20.184546440673881</v>
      </c>
      <c r="NQ15">
        <v>19.985088661080542</v>
      </c>
      <c r="NR15">
        <v>20.360234224388144</v>
      </c>
      <c r="NS15">
        <v>20.027089777859604</v>
      </c>
      <c r="NT15">
        <v>20.097550585664155</v>
      </c>
      <c r="NU15">
        <v>19.18195119767131</v>
      </c>
      <c r="NV15">
        <v>19.719292269758025</v>
      </c>
      <c r="NW15">
        <v>20.837197681154464</v>
      </c>
      <c r="NX15">
        <v>20.360234224388144</v>
      </c>
      <c r="NY15">
        <v>19.929145492307978</v>
      </c>
      <c r="NZ15">
        <v>20.027089777859604</v>
      </c>
      <c r="OA15">
        <v>19.719292269758025</v>
      </c>
      <c r="OB15">
        <v>21.133424112621626</v>
      </c>
      <c r="OC15">
        <v>20.163448315399307</v>
      </c>
      <c r="OD15">
        <v>20.478688773840432</v>
      </c>
      <c r="OE15">
        <v>19.719292269758025</v>
      </c>
      <c r="OF15">
        <v>19.929145492307978</v>
      </c>
      <c r="OG15">
        <v>20.184546440673881</v>
      </c>
      <c r="OH15">
        <v>20.478688773840432</v>
      </c>
      <c r="OI15">
        <v>19.985088661080542</v>
      </c>
      <c r="OJ15">
        <v>20.027089777859604</v>
      </c>
      <c r="OK15">
        <v>20.027089777859604</v>
      </c>
      <c r="OL15">
        <v>19.929145492307978</v>
      </c>
      <c r="OM15">
        <v>19.719292269758025</v>
      </c>
      <c r="ON15">
        <v>20.163448315399307</v>
      </c>
      <c r="OO15">
        <v>21.133424112621626</v>
      </c>
      <c r="OP15">
        <v>20.360234224388144</v>
      </c>
      <c r="OQ15">
        <v>20.123189455653517</v>
      </c>
      <c r="OR15">
        <v>21.133424112621626</v>
      </c>
      <c r="OS15">
        <v>19.719292269758025</v>
      </c>
      <c r="OT15">
        <v>20.097550585664155</v>
      </c>
      <c r="OU15">
        <v>19.18195119767131</v>
      </c>
      <c r="OV15">
        <v>20.184546440673881</v>
      </c>
      <c r="OW15">
        <v>21.133424112621626</v>
      </c>
      <c r="OX15">
        <v>20.478688773840432</v>
      </c>
      <c r="OY15">
        <v>21.133424112621626</v>
      </c>
      <c r="OZ15">
        <v>20.478688773840432</v>
      </c>
      <c r="PA15">
        <v>20.837197681154464</v>
      </c>
      <c r="PB15">
        <v>19.985088661080542</v>
      </c>
      <c r="PC15">
        <v>19.929145492307978</v>
      </c>
      <c r="PD15">
        <v>20.163448315399307</v>
      </c>
      <c r="PE15">
        <v>20.360234224388144</v>
      </c>
      <c r="PF15">
        <v>19.18195119767131</v>
      </c>
      <c r="PG15">
        <v>20.097550585664155</v>
      </c>
      <c r="PH15">
        <v>21.133424112621626</v>
      </c>
      <c r="PI15">
        <v>19.929145492307978</v>
      </c>
      <c r="PJ15">
        <v>20.360234224388144</v>
      </c>
      <c r="PK15">
        <v>20.837197681154464</v>
      </c>
      <c r="PL15">
        <v>19.985088661080542</v>
      </c>
      <c r="PM15">
        <v>21.133424112621626</v>
      </c>
      <c r="PN15">
        <v>19.719292269758025</v>
      </c>
      <c r="PO15">
        <v>19.929145492307978</v>
      </c>
      <c r="PP15">
        <v>20.027089777859604</v>
      </c>
      <c r="PQ15">
        <v>21.133424112621626</v>
      </c>
      <c r="PR15">
        <v>20.837197681154464</v>
      </c>
      <c r="PS15">
        <v>20.123189455653517</v>
      </c>
      <c r="PT15">
        <v>19.18195119767131</v>
      </c>
      <c r="PU15">
        <v>20.027089777859604</v>
      </c>
      <c r="PV15">
        <v>20.027089777859604</v>
      </c>
      <c r="PW15">
        <v>19.719292269758025</v>
      </c>
      <c r="PX15">
        <v>20.184546440673881</v>
      </c>
      <c r="PY15">
        <v>20.837197681154464</v>
      </c>
      <c r="PZ15">
        <v>20.478688773840432</v>
      </c>
      <c r="QA15">
        <v>20.478688773840432</v>
      </c>
      <c r="QB15">
        <v>20.027089777859604</v>
      </c>
      <c r="QC15">
        <v>20.123189455653517</v>
      </c>
      <c r="QD15">
        <v>20.184546440673881</v>
      </c>
      <c r="QE15">
        <v>20.837197681154464</v>
      </c>
      <c r="QF15">
        <v>19.719292269758025</v>
      </c>
      <c r="QG15">
        <v>20.837197681154464</v>
      </c>
      <c r="QH15">
        <v>19.18195119767131</v>
      </c>
      <c r="QI15">
        <v>21.133424112621626</v>
      </c>
      <c r="QJ15">
        <v>20.184546440673881</v>
      </c>
      <c r="QK15">
        <v>20.163448315399307</v>
      </c>
      <c r="QL15">
        <v>20.478688773840432</v>
      </c>
      <c r="QM15">
        <v>19.985088661080542</v>
      </c>
      <c r="QN15">
        <v>19.929145492307978</v>
      </c>
      <c r="QO15">
        <v>20.027089777859604</v>
      </c>
      <c r="QP15">
        <v>19.929145492307978</v>
      </c>
      <c r="QQ15">
        <v>20.027089777859604</v>
      </c>
      <c r="QR15">
        <v>20.184546440673881</v>
      </c>
      <c r="QS15">
        <v>19.719292269758025</v>
      </c>
      <c r="QT15">
        <v>19.985088661080542</v>
      </c>
      <c r="QU15">
        <v>21.133424112621626</v>
      </c>
      <c r="QV15">
        <v>20.097550585664155</v>
      </c>
      <c r="QW15">
        <v>20.184546440673881</v>
      </c>
      <c r="QX15">
        <v>20.478688773840432</v>
      </c>
      <c r="QY15">
        <v>20.123189455653517</v>
      </c>
      <c r="QZ15">
        <v>20.184546440673881</v>
      </c>
      <c r="RA15">
        <v>20.478688773840432</v>
      </c>
      <c r="RB15">
        <v>20.837197681154464</v>
      </c>
      <c r="RC15">
        <v>20.184546440673881</v>
      </c>
      <c r="RD15">
        <v>20.184546440673881</v>
      </c>
      <c r="RE15">
        <v>20.837197681154464</v>
      </c>
      <c r="RF15">
        <v>20.184546440673881</v>
      </c>
      <c r="RG15">
        <v>19.929145492307978</v>
      </c>
      <c r="RH15">
        <v>19.929145492307978</v>
      </c>
      <c r="RI15">
        <v>20.123189455653517</v>
      </c>
      <c r="RJ15">
        <v>20.478688773840432</v>
      </c>
      <c r="RK15">
        <v>21.133424112621626</v>
      </c>
      <c r="RL15">
        <v>21.133424112621626</v>
      </c>
      <c r="RM15">
        <v>20.478688773840432</v>
      </c>
      <c r="RN15">
        <v>20.184546440673881</v>
      </c>
      <c r="RO15">
        <v>20.097550585664155</v>
      </c>
      <c r="RP15">
        <v>19.18195119767131</v>
      </c>
      <c r="RQ15">
        <v>19.929145492307978</v>
      </c>
      <c r="RR15">
        <v>20.097550585664155</v>
      </c>
      <c r="RS15">
        <v>19.985088661080542</v>
      </c>
      <c r="RT15">
        <v>20.123189455653517</v>
      </c>
      <c r="RU15">
        <v>20.123189455653517</v>
      </c>
      <c r="RV15">
        <v>20.163448315399307</v>
      </c>
      <c r="RW15">
        <v>19.985088661080542</v>
      </c>
      <c r="RX15">
        <v>20.184546440673881</v>
      </c>
      <c r="RY15">
        <v>20.360234224388144</v>
      </c>
      <c r="RZ15">
        <v>20.184546440673881</v>
      </c>
      <c r="SA15">
        <v>19.929145492307978</v>
      </c>
      <c r="SB15">
        <v>19.929145492307978</v>
      </c>
      <c r="SC15">
        <v>19.18195119767131</v>
      </c>
      <c r="SD15">
        <v>20.097550585664155</v>
      </c>
      <c r="SE15">
        <v>20.163448315399307</v>
      </c>
      <c r="SF15">
        <v>20.837197681154464</v>
      </c>
      <c r="SG15">
        <v>19.18195119767131</v>
      </c>
      <c r="SH15">
        <v>20.097550585664155</v>
      </c>
      <c r="SI15">
        <v>20.027089777859604</v>
      </c>
      <c r="SJ15">
        <v>21.133424112621626</v>
      </c>
      <c r="SK15">
        <v>20.097550585664155</v>
      </c>
      <c r="SL15">
        <v>21.133424112621626</v>
      </c>
      <c r="SM15">
        <v>20.360234224388144</v>
      </c>
      <c r="SN15">
        <v>19.719292269758025</v>
      </c>
      <c r="SO15">
        <v>20.360234224388144</v>
      </c>
      <c r="SP15">
        <v>20.163448315399307</v>
      </c>
      <c r="SQ15">
        <v>19.18195119767131</v>
      </c>
      <c r="SR15">
        <v>20.027089777859604</v>
      </c>
      <c r="SS15">
        <v>20.123189455653517</v>
      </c>
      <c r="ST15">
        <v>20.027089777859604</v>
      </c>
      <c r="SU15">
        <v>20.097550585664155</v>
      </c>
      <c r="SV15">
        <v>20.027089777859604</v>
      </c>
      <c r="SW15">
        <v>19.18195119767131</v>
      </c>
      <c r="SX15">
        <v>20.360234224388144</v>
      </c>
      <c r="SY15">
        <v>20.123189455653517</v>
      </c>
      <c r="SZ15">
        <v>20.478688773840432</v>
      </c>
      <c r="TA15">
        <v>19.985088661080542</v>
      </c>
      <c r="TB15">
        <v>19.985088661080542</v>
      </c>
      <c r="TC15">
        <v>19.929145492307978</v>
      </c>
      <c r="TD15">
        <v>20.360234224388144</v>
      </c>
      <c r="TE15">
        <v>20.360234224388144</v>
      </c>
      <c r="TF15">
        <v>19.18195119767131</v>
      </c>
      <c r="TG15">
        <v>20.478688773840432</v>
      </c>
      <c r="TH15">
        <v>20.123189455653517</v>
      </c>
      <c r="TI15">
        <v>19.719292269758025</v>
      </c>
      <c r="TJ15">
        <v>20.360234224388144</v>
      </c>
      <c r="TK15">
        <v>20.123189455653517</v>
      </c>
      <c r="TL15">
        <v>20.837197681154464</v>
      </c>
      <c r="TM15">
        <v>19.985088661080542</v>
      </c>
      <c r="TN15">
        <v>20.027089777859604</v>
      </c>
      <c r="TO15">
        <v>20.837197681154464</v>
      </c>
      <c r="TP15">
        <v>19.985088661080542</v>
      </c>
      <c r="TQ15">
        <v>19.18195119767131</v>
      </c>
      <c r="TR15">
        <v>21.133424112621626</v>
      </c>
      <c r="TS15">
        <v>19.985088661080542</v>
      </c>
      <c r="TT15">
        <v>20.184546440673881</v>
      </c>
      <c r="TU15">
        <v>20.123189455653517</v>
      </c>
      <c r="TV15">
        <v>20.478688773840432</v>
      </c>
      <c r="TW15">
        <v>20.837197681154464</v>
      </c>
      <c r="TX15">
        <v>20.123189455653517</v>
      </c>
      <c r="TY15">
        <v>20.360234224388144</v>
      </c>
      <c r="TZ15">
        <v>19.719292269758025</v>
      </c>
      <c r="UA15">
        <v>20.184546440673881</v>
      </c>
      <c r="UB15">
        <v>20.027089777859604</v>
      </c>
      <c r="UC15">
        <v>20.163448315399307</v>
      </c>
      <c r="UD15">
        <v>19.929145492307978</v>
      </c>
      <c r="UE15">
        <v>20.478688773840432</v>
      </c>
      <c r="UF15">
        <v>20.123189455653517</v>
      </c>
      <c r="UG15">
        <v>19.985088661080542</v>
      </c>
      <c r="UH15">
        <v>20.360234224388144</v>
      </c>
      <c r="UI15">
        <v>19.929145492307978</v>
      </c>
      <c r="UJ15">
        <v>20.184546440673881</v>
      </c>
      <c r="UK15">
        <v>20.478688773840432</v>
      </c>
      <c r="UL15">
        <v>20.097550585664155</v>
      </c>
      <c r="UM15">
        <v>20.097550585664155</v>
      </c>
      <c r="UN15">
        <v>19.929145492307978</v>
      </c>
      <c r="UO15">
        <v>20.478688773840432</v>
      </c>
      <c r="UP15">
        <v>20.163448315399307</v>
      </c>
      <c r="UQ15">
        <v>20.360234224388144</v>
      </c>
      <c r="UR15">
        <v>20.184546440673881</v>
      </c>
      <c r="US15">
        <v>21.133424112621626</v>
      </c>
      <c r="UT15">
        <v>19.719292269758025</v>
      </c>
      <c r="UU15">
        <v>21.133424112621626</v>
      </c>
      <c r="UV15">
        <v>20.478688773840432</v>
      </c>
      <c r="UW15">
        <v>20.123189455653517</v>
      </c>
      <c r="UX15">
        <v>21.133424112621626</v>
      </c>
      <c r="UY15">
        <v>19.18195119767131</v>
      </c>
      <c r="UZ15">
        <v>20.097550585664155</v>
      </c>
      <c r="VA15">
        <v>19.929145492307978</v>
      </c>
      <c r="VB15">
        <v>20.027089777859604</v>
      </c>
      <c r="VC15">
        <v>19.719292269758025</v>
      </c>
      <c r="VD15">
        <v>20.360234224388144</v>
      </c>
      <c r="VE15">
        <v>20.184546440673881</v>
      </c>
      <c r="VF15">
        <v>19.719292269758025</v>
      </c>
      <c r="VG15">
        <v>19.985088661080542</v>
      </c>
      <c r="VH15">
        <v>21.133424112621626</v>
      </c>
      <c r="VI15">
        <v>20.837197681154464</v>
      </c>
      <c r="VJ15">
        <v>20.184546440673881</v>
      </c>
      <c r="VK15">
        <v>20.184546440673881</v>
      </c>
      <c r="VL15">
        <v>19.18195119767131</v>
      </c>
      <c r="VM15">
        <v>19.985088661080542</v>
      </c>
      <c r="VN15">
        <v>20.478688773840432</v>
      </c>
      <c r="VO15">
        <v>19.719292269758025</v>
      </c>
      <c r="VP15">
        <v>19.719292269758025</v>
      </c>
      <c r="VQ15">
        <v>20.123189455653517</v>
      </c>
      <c r="VR15">
        <v>21.133424112621626</v>
      </c>
      <c r="VS15">
        <v>19.929145492307978</v>
      </c>
      <c r="VT15">
        <v>20.027089777859604</v>
      </c>
      <c r="VU15">
        <v>19.929145492307978</v>
      </c>
      <c r="VV15">
        <v>19.929145492307978</v>
      </c>
      <c r="VW15">
        <v>19.929145492307978</v>
      </c>
      <c r="VX15">
        <v>20.123189455653517</v>
      </c>
      <c r="VY15">
        <v>19.719292269758025</v>
      </c>
      <c r="VZ15">
        <v>20.360234224388144</v>
      </c>
      <c r="WA15">
        <v>20.027089777859604</v>
      </c>
      <c r="WB15">
        <v>20.123189455653517</v>
      </c>
      <c r="WC15">
        <v>20.837197681154464</v>
      </c>
      <c r="WD15">
        <v>19.929145492307978</v>
      </c>
      <c r="WE15">
        <v>20.184546440673881</v>
      </c>
      <c r="WF15">
        <v>19.929145492307978</v>
      </c>
      <c r="WG15">
        <v>20.184546440673881</v>
      </c>
      <c r="WH15">
        <v>20.097550585664155</v>
      </c>
      <c r="WI15">
        <v>20.360234224388144</v>
      </c>
      <c r="WJ15">
        <v>20.123189455653517</v>
      </c>
      <c r="WK15">
        <v>20.837197681154464</v>
      </c>
      <c r="WL15">
        <v>20.163448315399307</v>
      </c>
      <c r="WM15">
        <v>20.184546440673881</v>
      </c>
      <c r="WN15">
        <v>20.478688773840432</v>
      </c>
      <c r="WO15">
        <v>20.184546440673881</v>
      </c>
      <c r="WP15">
        <v>19.719292269758025</v>
      </c>
      <c r="WQ15">
        <v>20.184546440673881</v>
      </c>
      <c r="WR15">
        <v>19.985088661080542</v>
      </c>
      <c r="WS15">
        <v>20.123189455653517</v>
      </c>
      <c r="WT15">
        <v>20.097550585664155</v>
      </c>
      <c r="WU15">
        <v>20.097550585664155</v>
      </c>
      <c r="WV15">
        <v>19.18195119767131</v>
      </c>
      <c r="WW15">
        <v>19.18195119767131</v>
      </c>
      <c r="WX15">
        <v>20.027089777859604</v>
      </c>
      <c r="WY15">
        <v>21.133424112621626</v>
      </c>
      <c r="WZ15">
        <v>19.719292269758025</v>
      </c>
      <c r="XA15">
        <v>20.163448315399307</v>
      </c>
      <c r="XB15">
        <v>19.18195119767131</v>
      </c>
      <c r="XC15">
        <v>19.719292269758025</v>
      </c>
      <c r="XD15">
        <v>20.163448315399307</v>
      </c>
      <c r="XE15">
        <v>20.163448315399307</v>
      </c>
      <c r="XF15">
        <v>20.478688773840432</v>
      </c>
      <c r="XG15">
        <v>19.985088661080542</v>
      </c>
      <c r="XH15">
        <v>20.837197681154464</v>
      </c>
      <c r="XI15">
        <v>19.985088661080542</v>
      </c>
      <c r="XJ15">
        <v>20.163448315399307</v>
      </c>
      <c r="XK15">
        <v>20.163448315399307</v>
      </c>
      <c r="XL15">
        <v>20.027089777859604</v>
      </c>
      <c r="XM15">
        <v>19.929145492307978</v>
      </c>
      <c r="XN15">
        <v>20.027089777859604</v>
      </c>
      <c r="XO15">
        <v>20.097550585664155</v>
      </c>
      <c r="XP15">
        <v>20.163448315399307</v>
      </c>
      <c r="XQ15">
        <v>20.097550585664155</v>
      </c>
      <c r="XR15">
        <v>20.184546440673881</v>
      </c>
      <c r="XS15">
        <v>20.163448315399307</v>
      </c>
      <c r="XT15">
        <v>20.097550585664155</v>
      </c>
      <c r="XU15">
        <v>20.097550585664155</v>
      </c>
      <c r="XV15">
        <v>20.123189455653517</v>
      </c>
      <c r="XW15">
        <v>19.719292269758025</v>
      </c>
      <c r="XX15">
        <v>20.163448315399307</v>
      </c>
      <c r="XY15">
        <v>20.163448315399307</v>
      </c>
      <c r="XZ15">
        <v>20.184546440673881</v>
      </c>
      <c r="YA15">
        <v>20.163448315399307</v>
      </c>
      <c r="YB15">
        <v>20.478688773840432</v>
      </c>
      <c r="YC15">
        <v>20.123189455653517</v>
      </c>
      <c r="YD15">
        <v>20.027089777859604</v>
      </c>
      <c r="YE15">
        <v>19.719292269758025</v>
      </c>
      <c r="YF15">
        <v>20.123189455653517</v>
      </c>
      <c r="YG15">
        <v>20.123189455653517</v>
      </c>
      <c r="YH15">
        <v>19.985088661080542</v>
      </c>
      <c r="YI15">
        <v>20.097550585664155</v>
      </c>
      <c r="YJ15">
        <v>19.985088661080542</v>
      </c>
      <c r="YK15">
        <v>19.929145492307978</v>
      </c>
      <c r="YL15">
        <v>19.929145492307978</v>
      </c>
      <c r="YM15">
        <v>20.163448315399307</v>
      </c>
      <c r="YN15">
        <v>19.719292269758025</v>
      </c>
      <c r="YO15">
        <v>20.163448315399307</v>
      </c>
      <c r="YP15">
        <v>19.18195119767131</v>
      </c>
      <c r="YQ15">
        <v>20.123189455653517</v>
      </c>
      <c r="YR15">
        <v>20.027089777859604</v>
      </c>
      <c r="YS15">
        <v>20.478688773840432</v>
      </c>
      <c r="YT15">
        <v>20.837197681154464</v>
      </c>
      <c r="YU15">
        <v>20.184546440673881</v>
      </c>
      <c r="YV15">
        <v>20.097550585664155</v>
      </c>
      <c r="YW15">
        <v>20.027089777859604</v>
      </c>
      <c r="YX15">
        <v>19.18195119767131</v>
      </c>
      <c r="YY15">
        <v>20.163448315399307</v>
      </c>
      <c r="YZ15">
        <v>20.027089777859604</v>
      </c>
      <c r="ZA15">
        <v>20.184546440673881</v>
      </c>
      <c r="ZB15">
        <v>20.123189455653517</v>
      </c>
      <c r="ZC15">
        <v>20.478688773840432</v>
      </c>
      <c r="ZD15">
        <v>20.478688773840432</v>
      </c>
      <c r="ZE15">
        <v>20.478688773840432</v>
      </c>
      <c r="ZF15">
        <v>20.837197681154464</v>
      </c>
      <c r="ZG15">
        <v>19.929145492307978</v>
      </c>
      <c r="ZH15">
        <v>19.18195119767131</v>
      </c>
      <c r="ZI15">
        <v>20.837197681154464</v>
      </c>
      <c r="ZJ15">
        <v>20.027089777859604</v>
      </c>
      <c r="ZK15">
        <v>19.929145492307978</v>
      </c>
      <c r="ZL15">
        <v>20.123189455653517</v>
      </c>
      <c r="ZM15">
        <v>20.184546440673881</v>
      </c>
      <c r="ZN15">
        <v>20.478688773840432</v>
      </c>
      <c r="ZO15">
        <v>20.027089777859604</v>
      </c>
      <c r="ZP15">
        <v>20.123189455653517</v>
      </c>
      <c r="ZQ15">
        <v>19.985088661080542</v>
      </c>
      <c r="ZR15">
        <v>20.478688773840432</v>
      </c>
      <c r="ZS15">
        <v>20.184546440673881</v>
      </c>
      <c r="ZT15">
        <v>20.478688773840432</v>
      </c>
      <c r="ZU15">
        <v>19.18195119767131</v>
      </c>
      <c r="ZV15">
        <v>19.985088661080542</v>
      </c>
      <c r="ZW15">
        <v>20.163448315399307</v>
      </c>
      <c r="ZX15">
        <v>20.360234224388144</v>
      </c>
      <c r="ZY15">
        <v>20.184546440673881</v>
      </c>
      <c r="ZZ15">
        <v>20.837197681154464</v>
      </c>
      <c r="AAA15">
        <v>19.719292269758025</v>
      </c>
      <c r="AAB15">
        <v>20.123189455653517</v>
      </c>
      <c r="AAC15">
        <v>20.097550585664155</v>
      </c>
      <c r="AAD15">
        <v>20.360234224388144</v>
      </c>
      <c r="AAE15">
        <v>20.478688773840432</v>
      </c>
      <c r="AAF15">
        <v>20.027089777859604</v>
      </c>
      <c r="AAG15">
        <v>20.184546440673881</v>
      </c>
      <c r="AAH15">
        <v>21.133424112621626</v>
      </c>
      <c r="AAI15">
        <v>20.163448315399307</v>
      </c>
      <c r="AAJ15">
        <v>19.929145492307978</v>
      </c>
      <c r="AAK15">
        <v>19.719292269758025</v>
      </c>
      <c r="AAL15">
        <v>20.478688773840432</v>
      </c>
      <c r="AAM15">
        <v>20.097550585664155</v>
      </c>
      <c r="AAN15">
        <v>19.929145492307978</v>
      </c>
      <c r="AAO15">
        <v>20.837197681154464</v>
      </c>
      <c r="AAP15">
        <v>19.719292269758025</v>
      </c>
      <c r="AAQ15">
        <v>19.929145492307978</v>
      </c>
      <c r="AAR15">
        <v>20.360234224388144</v>
      </c>
      <c r="AAS15">
        <v>20.837197681154464</v>
      </c>
      <c r="AAT15">
        <v>20.097550585664155</v>
      </c>
      <c r="AAU15">
        <v>20.184546440673881</v>
      </c>
      <c r="AAV15">
        <v>20.478688773840432</v>
      </c>
      <c r="AAW15">
        <v>20.478688773840432</v>
      </c>
      <c r="AAX15">
        <v>19.18195119767131</v>
      </c>
      <c r="AAY15">
        <v>20.360234224388144</v>
      </c>
      <c r="AAZ15">
        <v>20.027089777859604</v>
      </c>
      <c r="ABA15">
        <v>19.18195119767131</v>
      </c>
      <c r="ABB15">
        <v>20.184546440673881</v>
      </c>
      <c r="ABC15">
        <v>20.837197681154464</v>
      </c>
      <c r="ABD15">
        <v>21.133424112621626</v>
      </c>
      <c r="ABE15">
        <v>20.184546440673881</v>
      </c>
      <c r="ABF15">
        <v>19.985088661080542</v>
      </c>
      <c r="ABG15">
        <v>20.123189455653517</v>
      </c>
      <c r="ABH15">
        <v>19.719292269758025</v>
      </c>
      <c r="ABI15">
        <v>19.719292269758025</v>
      </c>
      <c r="ABJ15">
        <v>20.027089777859604</v>
      </c>
      <c r="ABK15">
        <v>19.929145492307978</v>
      </c>
      <c r="ABL15">
        <v>20.097550585664155</v>
      </c>
      <c r="ABM15">
        <v>20.184546440673881</v>
      </c>
      <c r="ABN15">
        <v>20.027089777859604</v>
      </c>
      <c r="ABO15">
        <v>20.360234224388144</v>
      </c>
      <c r="ABP15">
        <v>20.184546440673881</v>
      </c>
      <c r="ABQ15">
        <v>20.478688773840432</v>
      </c>
      <c r="ABR15">
        <v>21.133424112621626</v>
      </c>
      <c r="ABS15">
        <v>20.837197681154464</v>
      </c>
      <c r="ABT15">
        <v>19.18195119767131</v>
      </c>
      <c r="ABU15">
        <v>19.985088661080542</v>
      </c>
      <c r="ABV15">
        <v>19.18195119767131</v>
      </c>
      <c r="ABW15">
        <v>20.163448315399307</v>
      </c>
      <c r="ABX15">
        <v>20.360234224388144</v>
      </c>
      <c r="ABY15">
        <v>19.985088661080542</v>
      </c>
      <c r="ABZ15">
        <v>20.027089777859604</v>
      </c>
      <c r="ACA15">
        <v>20.097550585664155</v>
      </c>
      <c r="ACB15">
        <v>20.837197681154464</v>
      </c>
      <c r="ACC15">
        <v>20.097550585664155</v>
      </c>
      <c r="ACD15">
        <v>20.360234224388144</v>
      </c>
      <c r="ACE15">
        <v>20.123189455653517</v>
      </c>
      <c r="ACF15">
        <v>19.719292269758025</v>
      </c>
      <c r="ACG15">
        <v>19.719292269758025</v>
      </c>
      <c r="ACH15">
        <v>19.719292269758025</v>
      </c>
      <c r="ACI15">
        <v>19.929145492307978</v>
      </c>
      <c r="ACJ15">
        <v>19.719292269758025</v>
      </c>
      <c r="ACK15">
        <v>20.837197681154464</v>
      </c>
      <c r="ACL15">
        <v>19.929145492307978</v>
      </c>
      <c r="ACM15">
        <v>20.163448315399307</v>
      </c>
      <c r="ACN15">
        <v>19.929145492307978</v>
      </c>
      <c r="ACO15">
        <v>20.163448315399307</v>
      </c>
      <c r="ACP15">
        <v>20.027089777859604</v>
      </c>
      <c r="ACQ15">
        <v>20.097550585664155</v>
      </c>
      <c r="ACR15">
        <v>21.133424112621626</v>
      </c>
      <c r="ACS15">
        <v>20.097550585664155</v>
      </c>
      <c r="ACT15">
        <v>20.478688773840432</v>
      </c>
      <c r="ACU15">
        <v>20.123189455653517</v>
      </c>
      <c r="ACV15">
        <v>19.929145492307978</v>
      </c>
      <c r="ACW15">
        <v>19.985088661080542</v>
      </c>
      <c r="ACX15">
        <v>19.985088661080542</v>
      </c>
      <c r="ACY15">
        <v>20.097550585664155</v>
      </c>
      <c r="ACZ15">
        <v>20.097550585664155</v>
      </c>
      <c r="ADA15">
        <v>20.360234224388144</v>
      </c>
      <c r="ADB15">
        <v>19.18195119767131</v>
      </c>
      <c r="ADC15">
        <v>20.478688773840432</v>
      </c>
      <c r="ADD15">
        <v>20.123189455653517</v>
      </c>
      <c r="ADE15">
        <v>20.360234224388144</v>
      </c>
      <c r="ADF15">
        <v>20.360234224388144</v>
      </c>
      <c r="ADG15">
        <v>19.929145492307978</v>
      </c>
      <c r="ADH15">
        <v>20.837197681154464</v>
      </c>
      <c r="ADI15">
        <v>21.133424112621626</v>
      </c>
      <c r="ADJ15">
        <v>20.163448315399307</v>
      </c>
      <c r="ADK15">
        <v>21.133424112621626</v>
      </c>
      <c r="ADL15">
        <v>19.929145492307978</v>
      </c>
      <c r="ADM15">
        <v>19.18195119767131</v>
      </c>
      <c r="ADN15">
        <v>20.163448315399307</v>
      </c>
      <c r="ADO15">
        <v>20.163448315399307</v>
      </c>
      <c r="ADP15">
        <v>20.123189455653517</v>
      </c>
      <c r="ADQ15">
        <v>20.837197681154464</v>
      </c>
      <c r="ADR15">
        <v>19.929145492307978</v>
      </c>
      <c r="ADS15">
        <v>20.184546440673881</v>
      </c>
      <c r="ADT15">
        <v>20.163448315399307</v>
      </c>
      <c r="ADU15">
        <v>19.719292269758025</v>
      </c>
      <c r="ADV15">
        <v>20.478688773840432</v>
      </c>
      <c r="ADW15">
        <v>19.985088661080542</v>
      </c>
      <c r="ADX15">
        <v>20.163448315399307</v>
      </c>
      <c r="ADY15">
        <v>20.184546440673881</v>
      </c>
      <c r="ADZ15">
        <v>20.163448315399307</v>
      </c>
      <c r="AEA15">
        <v>19.18195119767131</v>
      </c>
      <c r="AEB15">
        <v>20.360234224388144</v>
      </c>
      <c r="AEC15">
        <v>20.837197681154464</v>
      </c>
      <c r="AED15">
        <v>20.478688773840432</v>
      </c>
      <c r="AEE15">
        <v>20.097550585664155</v>
      </c>
      <c r="AEF15">
        <v>20.027089777859604</v>
      </c>
      <c r="AEG15">
        <v>20.163448315399307</v>
      </c>
      <c r="AEH15">
        <v>19.18195119767131</v>
      </c>
      <c r="AEI15">
        <v>20.360234224388144</v>
      </c>
      <c r="AEJ15">
        <v>19.18195119767131</v>
      </c>
      <c r="AEK15">
        <v>21.133424112621626</v>
      </c>
      <c r="AEL15">
        <v>21.133424112621626</v>
      </c>
      <c r="AEM15">
        <v>19.719292269758025</v>
      </c>
      <c r="AEN15">
        <v>20.097550585664155</v>
      </c>
      <c r="AEO15">
        <v>20.163448315399307</v>
      </c>
      <c r="AEP15">
        <v>20.360234224388144</v>
      </c>
      <c r="AEQ15">
        <v>20.360234224388144</v>
      </c>
      <c r="AER15">
        <v>20.184546440673881</v>
      </c>
      <c r="AES15">
        <v>19.985088661080542</v>
      </c>
      <c r="AET15">
        <v>19.985088661080542</v>
      </c>
      <c r="AEU15">
        <v>20.097550585664155</v>
      </c>
      <c r="AEV15">
        <v>20.027089777859604</v>
      </c>
      <c r="AEW15">
        <v>21.133424112621626</v>
      </c>
      <c r="AEX15">
        <v>20.123189455653517</v>
      </c>
      <c r="AEY15">
        <v>20.184546440673881</v>
      </c>
      <c r="AEZ15">
        <v>21.133424112621626</v>
      </c>
      <c r="AFA15">
        <v>19.18195119767131</v>
      </c>
      <c r="AFB15">
        <v>19.719292269758025</v>
      </c>
      <c r="AFC15">
        <v>19.985088661080542</v>
      </c>
      <c r="AFD15">
        <v>19.18195119767131</v>
      </c>
      <c r="AFE15">
        <v>19.719292269758025</v>
      </c>
      <c r="AFF15">
        <v>20.123189455653517</v>
      </c>
      <c r="AFG15">
        <v>20.837197681154464</v>
      </c>
      <c r="AFH15">
        <v>20.360234224388144</v>
      </c>
      <c r="AFI15">
        <v>20.027089777859604</v>
      </c>
      <c r="AFJ15">
        <v>19.985088661080542</v>
      </c>
      <c r="AFK15">
        <v>20.837197681154464</v>
      </c>
      <c r="AFL15">
        <v>20.184546440673881</v>
      </c>
      <c r="AFM15">
        <v>19.719292269758025</v>
      </c>
      <c r="AFN15">
        <v>20.360234224388144</v>
      </c>
      <c r="AFO15">
        <v>20.163448315399307</v>
      </c>
      <c r="AFP15">
        <v>19.985088661080542</v>
      </c>
      <c r="AFQ15">
        <v>19.985088661080542</v>
      </c>
      <c r="AFR15">
        <v>20.123189455653517</v>
      </c>
      <c r="AFS15">
        <v>19.985088661080542</v>
      </c>
      <c r="AFT15">
        <v>20.163448315399307</v>
      </c>
      <c r="AFU15">
        <v>19.985088661080542</v>
      </c>
      <c r="AFV15">
        <v>20.837197681154464</v>
      </c>
      <c r="AFW15">
        <v>20.163448315399307</v>
      </c>
      <c r="AFX15">
        <v>20.027089777859604</v>
      </c>
      <c r="AFY15">
        <v>19.929145492307978</v>
      </c>
      <c r="AFZ15">
        <v>19.719292269758025</v>
      </c>
      <c r="AGA15">
        <v>19.985088661080542</v>
      </c>
      <c r="AGB15">
        <v>19.985088661080542</v>
      </c>
      <c r="AGC15">
        <v>20.123189455653517</v>
      </c>
      <c r="AGD15">
        <v>20.184546440673881</v>
      </c>
      <c r="AGE15">
        <v>20.360234224388144</v>
      </c>
      <c r="AGF15">
        <v>19.719292269758025</v>
      </c>
      <c r="AGG15">
        <v>19.985088661080542</v>
      </c>
      <c r="AGH15">
        <v>19.929145492307978</v>
      </c>
      <c r="AGI15">
        <v>20.837197681154464</v>
      </c>
      <c r="AGJ15">
        <v>19.985088661080542</v>
      </c>
      <c r="AGK15">
        <v>20.027089777859604</v>
      </c>
      <c r="AGL15">
        <v>20.184546440673881</v>
      </c>
      <c r="AGM15">
        <v>19.719292269758025</v>
      </c>
      <c r="AGN15">
        <v>19.18195119767131</v>
      </c>
      <c r="AGO15">
        <v>20.027089777859604</v>
      </c>
      <c r="AGP15">
        <v>19.18195119767131</v>
      </c>
      <c r="AGQ15">
        <v>20.123189455653517</v>
      </c>
      <c r="AGR15">
        <v>20.478688773840432</v>
      </c>
      <c r="AGS15">
        <v>20.184546440673881</v>
      </c>
      <c r="AGT15">
        <v>20.123189455653517</v>
      </c>
      <c r="AGU15">
        <v>21.133424112621626</v>
      </c>
      <c r="AGV15">
        <v>20.163448315399307</v>
      </c>
      <c r="AGW15">
        <v>20.123189455653517</v>
      </c>
      <c r="AGX15">
        <v>20.123189455653517</v>
      </c>
      <c r="AGY15">
        <v>20.478688773840432</v>
      </c>
      <c r="AGZ15">
        <v>19.18195119767131</v>
      </c>
      <c r="AHA15">
        <v>20.360234224388144</v>
      </c>
      <c r="AHB15">
        <v>20.478688773840432</v>
      </c>
      <c r="AHC15">
        <v>21.133424112621626</v>
      </c>
      <c r="AHD15">
        <v>20.027089777859604</v>
      </c>
      <c r="AHE15">
        <v>20.027089777859604</v>
      </c>
      <c r="AHF15">
        <v>21.133424112621626</v>
      </c>
      <c r="AHG15">
        <v>20.123189455653517</v>
      </c>
      <c r="AHH15">
        <v>20.097550585664155</v>
      </c>
      <c r="AHI15">
        <v>20.478688773840432</v>
      </c>
      <c r="AHJ15">
        <v>20.027089777859604</v>
      </c>
      <c r="AHK15">
        <v>20.027089777859604</v>
      </c>
      <c r="AHL15">
        <v>19.985088661080542</v>
      </c>
      <c r="AHM15">
        <v>21.133424112621626</v>
      </c>
      <c r="AHN15">
        <v>20.097550585664155</v>
      </c>
      <c r="AHO15">
        <v>20.184546440673881</v>
      </c>
      <c r="AHP15">
        <v>20.027089777859604</v>
      </c>
      <c r="AHQ15">
        <v>20.184546440673881</v>
      </c>
      <c r="AHR15">
        <v>19.18195119767131</v>
      </c>
      <c r="AHS15">
        <v>19.18195119767131</v>
      </c>
      <c r="AHT15">
        <v>19.929145492307978</v>
      </c>
      <c r="AHU15">
        <v>20.478688773840432</v>
      </c>
      <c r="AHV15">
        <v>20.163448315399307</v>
      </c>
      <c r="AHW15">
        <v>20.478688773840432</v>
      </c>
      <c r="AHX15">
        <v>19.929145492307978</v>
      </c>
      <c r="AHY15">
        <v>19.985088661080542</v>
      </c>
      <c r="AHZ15">
        <v>21.133424112621626</v>
      </c>
      <c r="AIA15">
        <v>19.985088661080542</v>
      </c>
      <c r="AIB15">
        <v>19.985088661080542</v>
      </c>
      <c r="AIC15">
        <v>21.133424112621626</v>
      </c>
      <c r="AID15">
        <v>20.163448315399307</v>
      </c>
      <c r="AIE15">
        <v>20.837197681154464</v>
      </c>
      <c r="AIF15">
        <v>19.18195119767131</v>
      </c>
      <c r="AIG15">
        <v>20.478688773840432</v>
      </c>
      <c r="AIH15">
        <v>20.478688773840432</v>
      </c>
      <c r="AII15">
        <v>20.360234224388144</v>
      </c>
      <c r="AIJ15">
        <v>19.719292269758025</v>
      </c>
      <c r="AIK15">
        <v>20.163448315399307</v>
      </c>
      <c r="AIL15">
        <v>20.478688773840432</v>
      </c>
      <c r="AIM15">
        <v>20.027089777859604</v>
      </c>
      <c r="AIN15">
        <v>19.985088661080542</v>
      </c>
      <c r="AIO15">
        <v>20.478688773840432</v>
      </c>
      <c r="AIP15">
        <v>20.360234224388144</v>
      </c>
      <c r="AIQ15">
        <v>20.123189455653517</v>
      </c>
      <c r="AIR15">
        <v>20.097550585664155</v>
      </c>
      <c r="AIS15">
        <v>20.163448315399307</v>
      </c>
      <c r="AIT15">
        <v>20.837197681154464</v>
      </c>
      <c r="AIU15">
        <v>20.837197681154464</v>
      </c>
      <c r="AIV15">
        <v>19.985088661080542</v>
      </c>
      <c r="AIW15">
        <v>20.184546440673881</v>
      </c>
      <c r="AIX15">
        <v>19.18195119767131</v>
      </c>
      <c r="AIY15">
        <v>20.184546440673881</v>
      </c>
      <c r="AIZ15">
        <v>19.18195119767131</v>
      </c>
      <c r="AJA15">
        <v>20.360234224388144</v>
      </c>
      <c r="AJB15">
        <v>19.719292269758025</v>
      </c>
      <c r="AJC15">
        <v>20.123189455653517</v>
      </c>
      <c r="AJD15">
        <v>20.097550585664155</v>
      </c>
      <c r="AJE15">
        <v>20.360234224388144</v>
      </c>
      <c r="AJF15">
        <v>19.719292269758025</v>
      </c>
      <c r="AJG15">
        <v>21.133424112621626</v>
      </c>
      <c r="AJH15">
        <v>20.478688773840432</v>
      </c>
      <c r="AJI15">
        <v>20.123189455653517</v>
      </c>
      <c r="AJJ15">
        <v>20.163448315399307</v>
      </c>
      <c r="AJK15">
        <v>20.360234224388144</v>
      </c>
      <c r="AJL15">
        <v>20.478688773840432</v>
      </c>
      <c r="AJM15">
        <v>20.027089777859604</v>
      </c>
      <c r="AJN15">
        <v>20.360234224388144</v>
      </c>
      <c r="AJO15">
        <v>20.123189455653517</v>
      </c>
      <c r="AJP15">
        <v>19.929145492307978</v>
      </c>
      <c r="AJQ15">
        <v>19.929145492307978</v>
      </c>
      <c r="AJR15">
        <v>19.18195119767131</v>
      </c>
      <c r="AJS15">
        <v>20.360234224388144</v>
      </c>
      <c r="AJT15">
        <v>20.837197681154464</v>
      </c>
      <c r="AJU15">
        <v>20.478688773840432</v>
      </c>
      <c r="AJV15">
        <v>19.719292269758025</v>
      </c>
      <c r="AJW15">
        <v>20.360234224388144</v>
      </c>
      <c r="AJX15">
        <v>20.184546440673881</v>
      </c>
      <c r="AJY15">
        <v>20.478688773840432</v>
      </c>
      <c r="AJZ15">
        <v>21.133424112621626</v>
      </c>
      <c r="AKA15">
        <v>20.097550585664155</v>
      </c>
      <c r="AKB15">
        <v>21.133424112621626</v>
      </c>
      <c r="AKC15">
        <v>20.837197681154464</v>
      </c>
      <c r="AKD15">
        <v>20.097550585664155</v>
      </c>
      <c r="AKE15">
        <v>20.478688773840432</v>
      </c>
      <c r="AKF15">
        <v>20.097550585664155</v>
      </c>
      <c r="AKG15">
        <v>20.478688773840432</v>
      </c>
      <c r="AKH15">
        <v>20.163448315399307</v>
      </c>
      <c r="AKI15">
        <v>20.360234224388144</v>
      </c>
      <c r="AKJ15">
        <v>20.097550585664155</v>
      </c>
      <c r="AKK15">
        <v>19.929145492307978</v>
      </c>
      <c r="AKL15">
        <v>21.133424112621626</v>
      </c>
      <c r="AKM15">
        <v>19.985088661080542</v>
      </c>
      <c r="AKN15">
        <v>20.184546440673881</v>
      </c>
      <c r="AKO15">
        <v>20.837197681154464</v>
      </c>
      <c r="AKP15">
        <v>20.163448315399307</v>
      </c>
      <c r="AKQ15">
        <v>21.133424112621626</v>
      </c>
      <c r="AKR15">
        <v>20.027089777859604</v>
      </c>
      <c r="AKS15">
        <v>20.184546440673881</v>
      </c>
      <c r="AKT15">
        <v>19.18195119767131</v>
      </c>
      <c r="AKU15">
        <v>20.027089777859604</v>
      </c>
      <c r="AKV15">
        <v>21.133424112621626</v>
      </c>
      <c r="AKW15">
        <v>19.929145492307978</v>
      </c>
      <c r="AKX15">
        <v>20.360234224388144</v>
      </c>
      <c r="AKY15">
        <v>20.837197681154464</v>
      </c>
      <c r="AKZ15">
        <v>20.027089777859604</v>
      </c>
      <c r="ALA15">
        <v>20.360234224388144</v>
      </c>
      <c r="ALB15">
        <v>20.837197681154464</v>
      </c>
      <c r="ALC15">
        <v>20.184546440673881</v>
      </c>
      <c r="ALD15">
        <v>19.929145492307978</v>
      </c>
      <c r="ALE15">
        <v>20.184546440673881</v>
      </c>
      <c r="ALF15">
        <v>20.097550585664155</v>
      </c>
      <c r="ALG15">
        <v>19.985088661080542</v>
      </c>
      <c r="ALH15">
        <v>20.123189455653517</v>
      </c>
      <c r="ALI15">
        <v>21.133424112621626</v>
      </c>
      <c r="ALJ15">
        <v>19.18195119767131</v>
      </c>
      <c r="ALK15">
        <v>19.985088661080542</v>
      </c>
      <c r="ALL15">
        <v>20.837197681154464</v>
      </c>
      <c r="ALM15">
        <v>19.929145492307978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668"/>
  <sheetViews>
    <sheetView topLeftCell="A12134" workbookViewId="0">
      <selection activeCell="J12138" sqref="J12138"/>
    </sheetView>
  </sheetViews>
  <sheetFormatPr defaultRowHeight="15" x14ac:dyDescent="0.25"/>
  <cols>
    <col min="1" max="1" width="9.140625" customWidth="1"/>
  </cols>
  <sheetData>
    <row r="1" spans="1:3" ht="15.75" thickBot="1" x14ac:dyDescent="0.3"/>
    <row r="2" spans="1:3" x14ac:dyDescent="0.25">
      <c r="A2" s="1" t="s">
        <v>0</v>
      </c>
      <c r="B2" s="1"/>
      <c r="C2" s="1"/>
    </row>
    <row r="3" spans="1:3" x14ac:dyDescent="0.25">
      <c r="A3" s="2">
        <v>19.719292269758025</v>
      </c>
      <c r="B3">
        <v>4.7874917430000004</v>
      </c>
      <c r="C3">
        <v>3.091042453</v>
      </c>
    </row>
    <row r="4" spans="1:3" x14ac:dyDescent="0.25">
      <c r="A4" s="3">
        <v>19.929145492307978</v>
      </c>
      <c r="B4">
        <v>5.0106352940962555</v>
      </c>
      <c r="C4">
        <v>2.9957322735539909</v>
      </c>
    </row>
    <row r="5" spans="1:3" x14ac:dyDescent="0.25">
      <c r="A5" s="3">
        <v>20.123189455653517</v>
      </c>
      <c r="B5">
        <v>5.4806389233419912</v>
      </c>
      <c r="C5">
        <v>3.0910424533583161</v>
      </c>
    </row>
    <row r="6" spans="1:3" x14ac:dyDescent="0.25">
      <c r="A6" s="3">
        <v>20.123189455653517</v>
      </c>
      <c r="B6">
        <v>5.4806389233419912</v>
      </c>
      <c r="C6">
        <v>3.0910424533583161</v>
      </c>
    </row>
    <row r="7" spans="1:3" x14ac:dyDescent="0.25">
      <c r="A7" s="3">
        <v>20.097550585664155</v>
      </c>
      <c r="B7">
        <v>5.0751738152338266</v>
      </c>
      <c r="C7">
        <v>3.6109179126442243</v>
      </c>
    </row>
    <row r="8" spans="1:3" x14ac:dyDescent="0.25">
      <c r="A8" s="3">
        <v>20.478688773840432</v>
      </c>
      <c r="B8">
        <v>5.2983173670000001</v>
      </c>
      <c r="C8">
        <v>2.9957322739999999</v>
      </c>
    </row>
    <row r="9" spans="1:3" x14ac:dyDescent="0.25">
      <c r="A9" s="3">
        <v>20.478688773840432</v>
      </c>
      <c r="B9">
        <v>5.2983173670000001</v>
      </c>
      <c r="C9">
        <v>2.9957322739999999</v>
      </c>
    </row>
    <row r="10" spans="1:3" x14ac:dyDescent="0.25">
      <c r="A10" s="3">
        <v>20.163448315399307</v>
      </c>
      <c r="B10">
        <v>5.5373342670185366</v>
      </c>
      <c r="C10">
        <v>4.7004803657924166</v>
      </c>
    </row>
    <row r="11" spans="1:3" x14ac:dyDescent="0.25">
      <c r="A11" s="3">
        <v>20.163448315399307</v>
      </c>
      <c r="B11">
        <v>5.5373342670000003</v>
      </c>
      <c r="C11">
        <v>4.7004803659999999</v>
      </c>
    </row>
    <row r="12" spans="1:3" x14ac:dyDescent="0.25">
      <c r="A12" s="3">
        <v>20.097550585664155</v>
      </c>
      <c r="B12">
        <v>5.5373342670000003</v>
      </c>
      <c r="C12">
        <v>4.7004803659999999</v>
      </c>
    </row>
    <row r="13" spans="1:3" x14ac:dyDescent="0.25">
      <c r="A13" s="3">
        <v>19.985088661080542</v>
      </c>
      <c r="B13">
        <v>4.7874917427820458</v>
      </c>
      <c r="C13">
        <v>3.4812400893356918</v>
      </c>
    </row>
    <row r="14" spans="1:3" x14ac:dyDescent="0.25">
      <c r="A14" s="3">
        <v>20.097550585664155</v>
      </c>
      <c r="B14">
        <v>5.5373342670000003</v>
      </c>
      <c r="C14">
        <v>4.7004803659999999</v>
      </c>
    </row>
    <row r="15" spans="1:3" x14ac:dyDescent="0.25">
      <c r="A15" s="4">
        <v>20.360234224388144</v>
      </c>
      <c r="B15">
        <v>5.6167710976665717</v>
      </c>
      <c r="C15">
        <v>2.9444389791664403</v>
      </c>
    </row>
    <row r="16" spans="1:3" x14ac:dyDescent="0.25">
      <c r="A16" s="5"/>
      <c r="B16" s="5"/>
      <c r="C16" s="5"/>
    </row>
    <row r="17" spans="1:3" x14ac:dyDescent="0.25">
      <c r="A17" s="5"/>
      <c r="B17" s="5"/>
      <c r="C17" s="5"/>
    </row>
    <row r="18" spans="1:3" x14ac:dyDescent="0.25">
      <c r="A18" s="6" t="s">
        <v>1</v>
      </c>
    </row>
    <row r="19" spans="1:3" x14ac:dyDescent="0.25">
      <c r="A19" s="2">
        <v>20.478688773840432</v>
      </c>
      <c r="B19">
        <v>5.2983173670000001</v>
      </c>
      <c r="C19">
        <v>2.9957322739999999</v>
      </c>
    </row>
    <row r="20" spans="1:3" x14ac:dyDescent="0.25">
      <c r="A20" s="3">
        <v>20.097550585664155</v>
      </c>
      <c r="B20">
        <v>5.0751738152338266</v>
      </c>
      <c r="C20">
        <v>3.6109179126442243</v>
      </c>
    </row>
    <row r="21" spans="1:3" x14ac:dyDescent="0.25">
      <c r="A21" s="3">
        <v>20.360234224388144</v>
      </c>
      <c r="B21">
        <v>5.6167710976665717</v>
      </c>
      <c r="C21">
        <v>2.9444389791664403</v>
      </c>
    </row>
    <row r="22" spans="1:3" x14ac:dyDescent="0.25">
      <c r="A22" s="3">
        <v>20.163448315399307</v>
      </c>
      <c r="B22">
        <v>5.5373342670185366</v>
      </c>
      <c r="C22">
        <v>4.7004803657924166</v>
      </c>
    </row>
    <row r="23" spans="1:3" x14ac:dyDescent="0.25">
      <c r="A23" s="3">
        <v>20.184546440673881</v>
      </c>
      <c r="B23">
        <v>4.990432586778736</v>
      </c>
      <c r="C23">
        <v>3.6888794541139363</v>
      </c>
    </row>
    <row r="24" spans="1:3" x14ac:dyDescent="0.25">
      <c r="A24" s="3">
        <v>20.360234224388144</v>
      </c>
      <c r="B24">
        <v>5.6167710976665717</v>
      </c>
      <c r="C24">
        <v>2.9444389791664403</v>
      </c>
    </row>
    <row r="25" spans="1:3" x14ac:dyDescent="0.25">
      <c r="A25" s="3">
        <v>20.027089777859604</v>
      </c>
      <c r="B25">
        <v>4.9416424226093039</v>
      </c>
      <c r="C25">
        <v>3.1135153092103742</v>
      </c>
    </row>
    <row r="26" spans="1:3" x14ac:dyDescent="0.25">
      <c r="A26" s="3">
        <v>20.184546440673881</v>
      </c>
      <c r="B26">
        <v>4.990432586778736</v>
      </c>
      <c r="C26">
        <v>3.6888794541139363</v>
      </c>
    </row>
    <row r="27" spans="1:3" x14ac:dyDescent="0.25">
      <c r="A27" s="3">
        <v>20.837197681154464</v>
      </c>
      <c r="B27">
        <v>5.9914645471079817</v>
      </c>
      <c r="C27">
        <v>4.6821312271242199</v>
      </c>
    </row>
    <row r="28" spans="1:3" x14ac:dyDescent="0.25">
      <c r="A28" s="3">
        <v>19.719292269758025</v>
      </c>
      <c r="B28">
        <v>4.7874917430000004</v>
      </c>
      <c r="C28">
        <v>3.091042453</v>
      </c>
    </row>
    <row r="29" spans="1:3" x14ac:dyDescent="0.25">
      <c r="A29" s="3">
        <v>20.184546440673881</v>
      </c>
      <c r="B29">
        <v>4.990432586778736</v>
      </c>
      <c r="C29">
        <v>3.6888794541139363</v>
      </c>
    </row>
    <row r="30" spans="1:3" x14ac:dyDescent="0.25">
      <c r="A30" s="3">
        <v>20.123189455653517</v>
      </c>
      <c r="B30">
        <v>5.4806389233419912</v>
      </c>
      <c r="C30">
        <v>3.0910424533583161</v>
      </c>
    </row>
    <row r="31" spans="1:3" ht="15.75" thickBot="1" x14ac:dyDescent="0.3">
      <c r="A31" s="7">
        <v>20.837197681154464</v>
      </c>
      <c r="B31">
        <v>5.9914645471079817</v>
      </c>
      <c r="C31">
        <v>4.6821312271242199</v>
      </c>
    </row>
    <row r="34" spans="1:3" ht="15.75" thickBot="1" x14ac:dyDescent="0.3"/>
    <row r="35" spans="1:3" x14ac:dyDescent="0.25">
      <c r="A35" s="1" t="s">
        <v>2</v>
      </c>
    </row>
    <row r="36" spans="1:3" x14ac:dyDescent="0.25">
      <c r="A36" s="2">
        <v>19.18195119767131</v>
      </c>
      <c r="B36">
        <v>4.5747109785033828</v>
      </c>
      <c r="C36">
        <v>3.6375861597263857</v>
      </c>
    </row>
    <row r="37" spans="1:3" x14ac:dyDescent="0.25">
      <c r="A37" s="3">
        <v>20.360234224388144</v>
      </c>
      <c r="B37">
        <v>5.6167710976665717</v>
      </c>
      <c r="C37">
        <v>2.9444389791664403</v>
      </c>
    </row>
    <row r="38" spans="1:3" x14ac:dyDescent="0.25">
      <c r="A38" s="3">
        <v>19.985088661080542</v>
      </c>
      <c r="B38">
        <v>4.7874917427820458</v>
      </c>
      <c r="C38">
        <v>3.4812400893356918</v>
      </c>
    </row>
    <row r="39" spans="1:3" x14ac:dyDescent="0.25">
      <c r="A39" s="3">
        <v>20.163448315399307</v>
      </c>
      <c r="B39">
        <v>5.5373342670185366</v>
      </c>
      <c r="C39">
        <v>4.7004803657924166</v>
      </c>
    </row>
    <row r="40" spans="1:3" x14ac:dyDescent="0.25">
      <c r="A40" s="3">
        <v>19.18195119767131</v>
      </c>
      <c r="B40">
        <v>4.5747109785033828</v>
      </c>
      <c r="C40">
        <v>3.6375861597263857</v>
      </c>
    </row>
    <row r="41" spans="1:3" x14ac:dyDescent="0.25">
      <c r="A41" s="3">
        <v>19.719292269758025</v>
      </c>
      <c r="B41">
        <v>4.7874917430000004</v>
      </c>
      <c r="C41">
        <v>3.091042453</v>
      </c>
    </row>
    <row r="42" spans="1:3" x14ac:dyDescent="0.25">
      <c r="A42" s="3">
        <v>19.719292269758025</v>
      </c>
      <c r="B42">
        <v>4.7874917430000004</v>
      </c>
      <c r="C42">
        <v>3.091042453</v>
      </c>
    </row>
    <row r="43" spans="1:3" x14ac:dyDescent="0.25">
      <c r="A43" s="3">
        <v>20.027089777859604</v>
      </c>
      <c r="B43">
        <v>4.9416424226093039</v>
      </c>
      <c r="C43">
        <v>3.1135153092103742</v>
      </c>
    </row>
    <row r="44" spans="1:3" x14ac:dyDescent="0.25">
      <c r="A44" s="3">
        <v>21.133424112621626</v>
      </c>
      <c r="B44">
        <v>6.5510803350434044</v>
      </c>
      <c r="C44">
        <v>5.4380793089231956</v>
      </c>
    </row>
    <row r="45" spans="1:3" x14ac:dyDescent="0.25">
      <c r="A45" s="3">
        <v>20.027089777859604</v>
      </c>
      <c r="B45">
        <v>4.9416424226093039</v>
      </c>
      <c r="C45">
        <v>3.1135153092103742</v>
      </c>
    </row>
    <row r="46" spans="1:3" x14ac:dyDescent="0.25">
      <c r="A46" s="3">
        <v>20.097550585664155</v>
      </c>
      <c r="B46">
        <v>5.0751738152338266</v>
      </c>
      <c r="C46">
        <v>3.6109179126442243</v>
      </c>
    </row>
    <row r="47" spans="1:3" x14ac:dyDescent="0.25">
      <c r="A47" s="3">
        <v>20.837197681154464</v>
      </c>
      <c r="B47">
        <v>5.9914645471079817</v>
      </c>
      <c r="C47">
        <v>4.6821312271242199</v>
      </c>
    </row>
    <row r="48" spans="1:3" ht="15.75" thickBot="1" x14ac:dyDescent="0.3">
      <c r="A48" s="7">
        <v>20.478688773840432</v>
      </c>
      <c r="B48">
        <v>5.2983173670000001</v>
      </c>
      <c r="C48">
        <v>2.9957322739999999</v>
      </c>
    </row>
    <row r="50" spans="1:3" ht="15.75" thickBot="1" x14ac:dyDescent="0.3"/>
    <row r="51" spans="1:3" x14ac:dyDescent="0.25">
      <c r="A51" s="1" t="s">
        <v>3</v>
      </c>
    </row>
    <row r="52" spans="1:3" x14ac:dyDescent="0.25">
      <c r="A52" s="2">
        <v>19.985088661080542</v>
      </c>
      <c r="B52">
        <v>4.7874917427820458</v>
      </c>
      <c r="C52">
        <v>3.4812400893356918</v>
      </c>
    </row>
    <row r="53" spans="1:3" x14ac:dyDescent="0.25">
      <c r="A53" s="3">
        <v>19.18195119767131</v>
      </c>
      <c r="B53">
        <v>4.5747109785033828</v>
      </c>
      <c r="C53">
        <v>3.6375861597263857</v>
      </c>
    </row>
    <row r="54" spans="1:3" x14ac:dyDescent="0.25">
      <c r="A54" s="3">
        <v>20.123189455653517</v>
      </c>
      <c r="B54">
        <v>5.4806389233419912</v>
      </c>
      <c r="C54">
        <v>3.0910424533583161</v>
      </c>
    </row>
    <row r="55" spans="1:3" x14ac:dyDescent="0.25">
      <c r="A55" s="3">
        <v>20.123189455653517</v>
      </c>
      <c r="B55">
        <v>5.4806389233419912</v>
      </c>
      <c r="C55">
        <v>3.0910424533583161</v>
      </c>
    </row>
    <row r="56" spans="1:3" x14ac:dyDescent="0.25">
      <c r="A56" s="3">
        <v>20.123189455653517</v>
      </c>
      <c r="B56">
        <v>5.4806389233419912</v>
      </c>
      <c r="C56">
        <v>3.0910424533583161</v>
      </c>
    </row>
    <row r="57" spans="1:3" x14ac:dyDescent="0.25">
      <c r="A57" s="3">
        <v>21.133424112621626</v>
      </c>
      <c r="B57">
        <v>6.5510803350434044</v>
      </c>
      <c r="C57">
        <v>5.4380793089231956</v>
      </c>
    </row>
    <row r="58" spans="1:3" x14ac:dyDescent="0.25">
      <c r="A58" s="3">
        <v>20.478688773840432</v>
      </c>
      <c r="B58">
        <v>5.2983173670000001</v>
      </c>
      <c r="C58">
        <v>2.9957322739999999</v>
      </c>
    </row>
    <row r="59" spans="1:3" x14ac:dyDescent="0.25">
      <c r="A59" s="3">
        <v>19.985088661080542</v>
      </c>
      <c r="B59">
        <v>4.7874917427820458</v>
      </c>
      <c r="C59">
        <v>3.4812400893356918</v>
      </c>
    </row>
    <row r="60" spans="1:3" x14ac:dyDescent="0.25">
      <c r="A60" s="3">
        <v>20.097550585664155</v>
      </c>
      <c r="B60">
        <v>5.0751738152338266</v>
      </c>
      <c r="C60">
        <v>3.6109179126442243</v>
      </c>
    </row>
    <row r="61" spans="1:3" x14ac:dyDescent="0.25">
      <c r="A61" s="3">
        <v>20.097550585664155</v>
      </c>
      <c r="B61">
        <v>5.0751738152338266</v>
      </c>
      <c r="C61">
        <v>3.6109179126442243</v>
      </c>
    </row>
    <row r="62" spans="1:3" x14ac:dyDescent="0.25">
      <c r="A62" s="3">
        <v>20.027089777859604</v>
      </c>
      <c r="B62">
        <v>4.9416424226093039</v>
      </c>
      <c r="C62">
        <v>3.1135153092103742</v>
      </c>
    </row>
    <row r="63" spans="1:3" x14ac:dyDescent="0.25">
      <c r="A63" s="3">
        <v>20.163448315399307</v>
      </c>
      <c r="B63">
        <v>5.5373342670185366</v>
      </c>
      <c r="C63">
        <v>4.7004803657924166</v>
      </c>
    </row>
    <row r="64" spans="1:3" ht="15.75" thickBot="1" x14ac:dyDescent="0.3">
      <c r="A64" s="7">
        <v>20.184546440673881</v>
      </c>
      <c r="B64">
        <v>4.990432586778736</v>
      </c>
      <c r="C64">
        <v>3.6888794541139363</v>
      </c>
    </row>
    <row r="66" spans="1:3" ht="15.75" thickBot="1" x14ac:dyDescent="0.3"/>
    <row r="67" spans="1:3" x14ac:dyDescent="0.25">
      <c r="A67" s="1" t="s">
        <v>4</v>
      </c>
    </row>
    <row r="68" spans="1:3" x14ac:dyDescent="0.25">
      <c r="A68" s="2">
        <v>20.360234224388144</v>
      </c>
      <c r="B68">
        <v>5.6167710976665717</v>
      </c>
      <c r="C68">
        <v>2.9444389791664403</v>
      </c>
    </row>
    <row r="69" spans="1:3" x14ac:dyDescent="0.25">
      <c r="A69" s="3">
        <v>20.027089777859604</v>
      </c>
      <c r="B69">
        <v>4.9416424226093039</v>
      </c>
      <c r="C69">
        <v>3.1135153092103742</v>
      </c>
    </row>
    <row r="70" spans="1:3" x14ac:dyDescent="0.25">
      <c r="A70" s="3">
        <v>20.837197681154464</v>
      </c>
      <c r="B70">
        <v>5.9914645471079817</v>
      </c>
      <c r="C70">
        <v>4.6821312271242199</v>
      </c>
    </row>
    <row r="71" spans="1:3" x14ac:dyDescent="0.25">
      <c r="A71" s="3">
        <v>19.18195119767131</v>
      </c>
      <c r="B71">
        <v>4.5747109785033828</v>
      </c>
      <c r="C71">
        <v>3.6375861597263857</v>
      </c>
    </row>
    <row r="72" spans="1:3" x14ac:dyDescent="0.25">
      <c r="A72" s="3">
        <v>19.985088661080542</v>
      </c>
      <c r="B72">
        <v>4.7874917427820458</v>
      </c>
      <c r="C72">
        <v>3.4812400893356918</v>
      </c>
    </row>
    <row r="73" spans="1:3" x14ac:dyDescent="0.25">
      <c r="A73" s="3">
        <v>20.163448315399307</v>
      </c>
      <c r="B73">
        <v>5.5373342670185366</v>
      </c>
      <c r="C73">
        <v>4.7004803657924166</v>
      </c>
    </row>
    <row r="74" spans="1:3" x14ac:dyDescent="0.25">
      <c r="A74" s="3">
        <v>20.837197681154464</v>
      </c>
      <c r="B74">
        <v>5.9914645471079817</v>
      </c>
      <c r="C74">
        <v>4.6821312271242199</v>
      </c>
    </row>
    <row r="75" spans="1:3" x14ac:dyDescent="0.25">
      <c r="A75" s="3">
        <v>20.123189455653517</v>
      </c>
      <c r="B75">
        <v>5.4806389233419912</v>
      </c>
      <c r="C75">
        <v>3.0910424533583161</v>
      </c>
    </row>
    <row r="76" spans="1:3" x14ac:dyDescent="0.25">
      <c r="A76" s="3">
        <v>20.478688773840432</v>
      </c>
      <c r="B76">
        <v>5.2983173670000001</v>
      </c>
      <c r="C76">
        <v>2.9957322739999999</v>
      </c>
    </row>
    <row r="77" spans="1:3" x14ac:dyDescent="0.25">
      <c r="A77" s="3">
        <v>20.837197681154464</v>
      </c>
      <c r="B77">
        <v>5.9914645471079817</v>
      </c>
      <c r="C77">
        <v>4.6821312271242199</v>
      </c>
    </row>
    <row r="78" spans="1:3" x14ac:dyDescent="0.25">
      <c r="A78" s="3">
        <v>19.985088661080542</v>
      </c>
      <c r="B78">
        <v>4.7874917427820458</v>
      </c>
      <c r="C78">
        <v>3.4812400893356918</v>
      </c>
    </row>
    <row r="79" spans="1:3" x14ac:dyDescent="0.25">
      <c r="A79" s="3">
        <v>20.097550585664155</v>
      </c>
      <c r="B79">
        <v>5.0751738152338266</v>
      </c>
      <c r="C79">
        <v>3.6109179126442243</v>
      </c>
    </row>
    <row r="80" spans="1:3" ht="15.75" thickBot="1" x14ac:dyDescent="0.3">
      <c r="A80" s="7">
        <v>20.478688773840432</v>
      </c>
      <c r="B80">
        <v>5.2983173670000001</v>
      </c>
      <c r="C80">
        <v>2.9957322739999999</v>
      </c>
    </row>
    <row r="82" spans="1:3" ht="15.75" thickBot="1" x14ac:dyDescent="0.3"/>
    <row r="83" spans="1:3" x14ac:dyDescent="0.25">
      <c r="A83" s="1" t="s">
        <v>5</v>
      </c>
      <c r="B83" s="1"/>
      <c r="C83" s="1"/>
    </row>
    <row r="84" spans="1:3" x14ac:dyDescent="0.25">
      <c r="A84" s="2">
        <v>20.837197681154464</v>
      </c>
      <c r="B84">
        <v>5.9914645471079817</v>
      </c>
      <c r="C84">
        <v>4.6821312271242199</v>
      </c>
    </row>
    <row r="85" spans="1:3" x14ac:dyDescent="0.25">
      <c r="A85" s="3">
        <v>20.163448315399307</v>
      </c>
      <c r="B85">
        <v>5.5373342670185366</v>
      </c>
      <c r="C85">
        <v>4.7004803657924166</v>
      </c>
    </row>
    <row r="86" spans="1:3" x14ac:dyDescent="0.25">
      <c r="A86" s="3">
        <v>20.027089777859604</v>
      </c>
      <c r="B86">
        <v>4.9416424226093039</v>
      </c>
      <c r="C86">
        <v>3.1135153092103742</v>
      </c>
    </row>
    <row r="87" spans="1:3" x14ac:dyDescent="0.25">
      <c r="A87" s="3">
        <v>20.163448315399307</v>
      </c>
      <c r="B87">
        <v>5.5373342670185366</v>
      </c>
      <c r="C87">
        <v>4.7004803657924166</v>
      </c>
    </row>
    <row r="88" spans="1:3" x14ac:dyDescent="0.25">
      <c r="A88" s="3">
        <v>20.097550585664155</v>
      </c>
      <c r="B88">
        <v>5.0751738152338266</v>
      </c>
      <c r="C88">
        <v>3.6109179126442243</v>
      </c>
    </row>
    <row r="89" spans="1:3" x14ac:dyDescent="0.25">
      <c r="A89" s="3">
        <v>20.163448315399307</v>
      </c>
      <c r="B89">
        <v>5.5373342670185366</v>
      </c>
      <c r="C89">
        <v>4.7004803657924166</v>
      </c>
    </row>
    <row r="90" spans="1:3" x14ac:dyDescent="0.25">
      <c r="A90" s="3">
        <v>20.123189455653517</v>
      </c>
      <c r="B90">
        <v>5.4806389233419912</v>
      </c>
      <c r="C90">
        <v>3.0910424533583161</v>
      </c>
    </row>
    <row r="91" spans="1:3" x14ac:dyDescent="0.25">
      <c r="A91" s="3">
        <v>20.163448315399307</v>
      </c>
      <c r="B91">
        <v>5.5373342670185366</v>
      </c>
      <c r="C91">
        <v>4.7004803657924166</v>
      </c>
    </row>
    <row r="92" spans="1:3" x14ac:dyDescent="0.25">
      <c r="A92" s="3">
        <v>19.985088661080542</v>
      </c>
      <c r="B92">
        <v>4.7874917427820458</v>
      </c>
      <c r="C92">
        <v>3.4812400893356918</v>
      </c>
    </row>
    <row r="93" spans="1:3" x14ac:dyDescent="0.25">
      <c r="A93" s="3">
        <v>20.163448315399307</v>
      </c>
      <c r="B93">
        <v>5.5373342670185366</v>
      </c>
      <c r="C93">
        <v>4.7004803657924166</v>
      </c>
    </row>
    <row r="94" spans="1:3" x14ac:dyDescent="0.25">
      <c r="A94" s="3">
        <v>20.184546440673881</v>
      </c>
      <c r="B94">
        <v>4.990432586778736</v>
      </c>
      <c r="C94">
        <v>3.6888794541139363</v>
      </c>
    </row>
    <row r="95" spans="1:3" x14ac:dyDescent="0.25">
      <c r="A95" s="3">
        <v>20.123189455653517</v>
      </c>
      <c r="B95">
        <v>5.4806389233419912</v>
      </c>
      <c r="C95">
        <v>3.0910424533583161</v>
      </c>
    </row>
    <row r="96" spans="1:3" ht="15.75" thickBot="1" x14ac:dyDescent="0.3">
      <c r="A96" s="7">
        <v>19.18195119767131</v>
      </c>
      <c r="B96">
        <v>4.5747109785033828</v>
      </c>
      <c r="C96">
        <v>3.6375861597263857</v>
      </c>
    </row>
    <row r="99" spans="1:3" ht="15.75" thickBot="1" x14ac:dyDescent="0.3"/>
    <row r="100" spans="1:3" x14ac:dyDescent="0.25">
      <c r="A100" s="1" t="s">
        <v>6</v>
      </c>
    </row>
    <row r="101" spans="1:3" x14ac:dyDescent="0.25">
      <c r="A101" s="2">
        <v>20.184546440673881</v>
      </c>
      <c r="B101">
        <v>4.990432586778736</v>
      </c>
      <c r="C101">
        <v>3.6888794541139363</v>
      </c>
    </row>
    <row r="102" spans="1:3" x14ac:dyDescent="0.25">
      <c r="A102" s="3">
        <v>20.360234224388144</v>
      </c>
      <c r="B102">
        <v>5.6167710976665717</v>
      </c>
      <c r="C102">
        <v>2.9444389791664403</v>
      </c>
    </row>
    <row r="103" spans="1:3" x14ac:dyDescent="0.25">
      <c r="A103" s="3">
        <v>20.123189455653517</v>
      </c>
      <c r="B103">
        <v>5.4806389233419912</v>
      </c>
      <c r="C103">
        <v>3.0910424533583161</v>
      </c>
    </row>
    <row r="104" spans="1:3" x14ac:dyDescent="0.25">
      <c r="A104" s="3">
        <v>19.18195119767131</v>
      </c>
      <c r="B104">
        <v>4.5747109785033828</v>
      </c>
      <c r="C104">
        <v>3.6375861597263857</v>
      </c>
    </row>
    <row r="105" spans="1:3" x14ac:dyDescent="0.25">
      <c r="A105" s="3">
        <v>20.123189455653517</v>
      </c>
      <c r="B105">
        <v>5.4806389233419912</v>
      </c>
      <c r="C105">
        <v>3.0910424533583161</v>
      </c>
    </row>
    <row r="106" spans="1:3" x14ac:dyDescent="0.25">
      <c r="A106" s="3">
        <v>20.837197681154464</v>
      </c>
      <c r="B106">
        <v>5.9914645471079817</v>
      </c>
      <c r="C106">
        <v>4.6821312271242199</v>
      </c>
    </row>
    <row r="107" spans="1:3" x14ac:dyDescent="0.25">
      <c r="A107" s="3">
        <v>20.027089777859604</v>
      </c>
      <c r="B107">
        <v>4.9416424226093039</v>
      </c>
      <c r="C107">
        <v>3.1135153092103742</v>
      </c>
    </row>
    <row r="108" spans="1:3" x14ac:dyDescent="0.25">
      <c r="A108" s="3">
        <v>20.837197681154464</v>
      </c>
      <c r="B108">
        <v>5.9914645471079817</v>
      </c>
      <c r="C108">
        <v>4.6821312271242199</v>
      </c>
    </row>
    <row r="109" spans="1:3" x14ac:dyDescent="0.25">
      <c r="A109" s="3">
        <v>20.123189455653517</v>
      </c>
      <c r="B109">
        <v>5.4806389233419912</v>
      </c>
      <c r="C109">
        <v>3.0910424533583161</v>
      </c>
    </row>
    <row r="110" spans="1:3" x14ac:dyDescent="0.25">
      <c r="A110" s="3">
        <v>20.360234224388144</v>
      </c>
      <c r="B110">
        <v>5.6167710976665717</v>
      </c>
      <c r="C110">
        <v>2.9444389791664403</v>
      </c>
    </row>
    <row r="111" spans="1:3" x14ac:dyDescent="0.25">
      <c r="A111" s="3">
        <v>20.097550585664155</v>
      </c>
      <c r="B111" s="8">
        <v>5.0751738152338266</v>
      </c>
      <c r="C111" s="8">
        <v>3.6109179126442243</v>
      </c>
    </row>
    <row r="112" spans="1:3" x14ac:dyDescent="0.25">
      <c r="A112" s="3">
        <v>20.837197681154464</v>
      </c>
      <c r="B112">
        <v>5.9914645471079817</v>
      </c>
      <c r="C112">
        <v>4.6821312271242199</v>
      </c>
    </row>
    <row r="113" spans="1:3" ht="15.75" thickBot="1" x14ac:dyDescent="0.3">
      <c r="A113" s="7">
        <v>20.837197681154464</v>
      </c>
      <c r="B113">
        <v>5.9914645471079817</v>
      </c>
      <c r="C113">
        <v>4.6821312271242199</v>
      </c>
    </row>
    <row r="115" spans="1:3" ht="15.75" thickBot="1" x14ac:dyDescent="0.3"/>
    <row r="116" spans="1:3" x14ac:dyDescent="0.25">
      <c r="A116" s="1" t="s">
        <v>7</v>
      </c>
    </row>
    <row r="117" spans="1:3" x14ac:dyDescent="0.25">
      <c r="A117" s="2">
        <v>19.985088661080542</v>
      </c>
      <c r="B117" s="8">
        <v>4.7874917427820458</v>
      </c>
      <c r="C117" s="8">
        <v>3.4812400893356918</v>
      </c>
    </row>
    <row r="118" spans="1:3" x14ac:dyDescent="0.25">
      <c r="A118" s="3">
        <v>19.18195119767131</v>
      </c>
      <c r="B118">
        <v>4.5747109785033828</v>
      </c>
      <c r="C118">
        <v>3.6375861597263857</v>
      </c>
    </row>
    <row r="119" spans="1:3" x14ac:dyDescent="0.25">
      <c r="A119" s="3">
        <v>19.985088661080542</v>
      </c>
      <c r="B119">
        <v>4.7874917427820458</v>
      </c>
      <c r="C119">
        <v>3.4812400893356918</v>
      </c>
    </row>
    <row r="120" spans="1:3" x14ac:dyDescent="0.25">
      <c r="A120" s="3">
        <v>19.985088661080542</v>
      </c>
      <c r="B120">
        <v>4.7874917427820458</v>
      </c>
      <c r="C120">
        <v>3.4812400893356918</v>
      </c>
    </row>
    <row r="121" spans="1:3" x14ac:dyDescent="0.25">
      <c r="A121" s="3">
        <v>20.184546440673881</v>
      </c>
      <c r="B121">
        <v>4.990432586778736</v>
      </c>
      <c r="C121">
        <v>3.6888794541139363</v>
      </c>
    </row>
    <row r="122" spans="1:3" x14ac:dyDescent="0.25">
      <c r="A122" s="3">
        <v>20.027089777859604</v>
      </c>
      <c r="B122">
        <v>4.9416424226093039</v>
      </c>
      <c r="C122">
        <v>3.1135153092103742</v>
      </c>
    </row>
    <row r="123" spans="1:3" x14ac:dyDescent="0.25">
      <c r="A123" s="3">
        <v>20.027089777859604</v>
      </c>
      <c r="B123">
        <v>4.9416424226093039</v>
      </c>
      <c r="C123">
        <v>3.1135153092103742</v>
      </c>
    </row>
    <row r="124" spans="1:3" x14ac:dyDescent="0.25">
      <c r="A124" s="3">
        <v>20.027089777859604</v>
      </c>
      <c r="B124">
        <v>4.9416424226093039</v>
      </c>
      <c r="C124">
        <v>3.1135153092103742</v>
      </c>
    </row>
    <row r="125" spans="1:3" x14ac:dyDescent="0.25">
      <c r="A125" s="3">
        <v>20.184546440673881</v>
      </c>
      <c r="B125">
        <v>4.990432586778736</v>
      </c>
      <c r="C125">
        <v>3.6888794541139363</v>
      </c>
    </row>
    <row r="126" spans="1:3" x14ac:dyDescent="0.25">
      <c r="A126" s="3">
        <v>20.097550585664155</v>
      </c>
      <c r="B126">
        <v>5.0751738152338266</v>
      </c>
      <c r="C126">
        <v>3.6109179126442243</v>
      </c>
    </row>
    <row r="127" spans="1:3" x14ac:dyDescent="0.25">
      <c r="A127" s="3">
        <v>20.360234224388144</v>
      </c>
      <c r="B127">
        <v>5.6167710976665717</v>
      </c>
      <c r="C127">
        <v>2.9444389791664403</v>
      </c>
    </row>
    <row r="128" spans="1:3" x14ac:dyDescent="0.25">
      <c r="A128" s="3">
        <v>20.360234224388144</v>
      </c>
      <c r="B128">
        <v>5.6167710976665717</v>
      </c>
      <c r="C128">
        <v>2.9444389791664403</v>
      </c>
    </row>
    <row r="129" spans="1:3" ht="15.75" thickBot="1" x14ac:dyDescent="0.3">
      <c r="A129" s="7">
        <v>20.837197681154464</v>
      </c>
      <c r="B129">
        <v>5.9914645471079817</v>
      </c>
      <c r="C129">
        <v>4.6821312271242199</v>
      </c>
    </row>
    <row r="132" spans="1:3" ht="15.75" thickBot="1" x14ac:dyDescent="0.3"/>
    <row r="133" spans="1:3" x14ac:dyDescent="0.25">
      <c r="A133" s="1" t="s">
        <v>8</v>
      </c>
    </row>
    <row r="134" spans="1:3" x14ac:dyDescent="0.25">
      <c r="A134" s="2">
        <v>20.097550585664155</v>
      </c>
      <c r="B134">
        <v>5.0751738152338266</v>
      </c>
      <c r="C134">
        <v>3.6109179126442243</v>
      </c>
    </row>
    <row r="135" spans="1:3" x14ac:dyDescent="0.25">
      <c r="A135" s="3">
        <v>20.097550585664155</v>
      </c>
      <c r="B135">
        <v>5.0751738152338266</v>
      </c>
      <c r="C135">
        <v>3.6109179126442243</v>
      </c>
    </row>
    <row r="136" spans="1:3" x14ac:dyDescent="0.25">
      <c r="A136" s="3">
        <v>19.929145492307978</v>
      </c>
      <c r="B136">
        <v>5.0106352940962555</v>
      </c>
      <c r="C136">
        <v>2.9957322735539909</v>
      </c>
    </row>
    <row r="137" spans="1:3" x14ac:dyDescent="0.25">
      <c r="A137" s="3">
        <v>20.097550585664155</v>
      </c>
      <c r="B137">
        <v>5.0751738152338266</v>
      </c>
      <c r="C137">
        <v>3.6109179126442243</v>
      </c>
    </row>
    <row r="138" spans="1:3" x14ac:dyDescent="0.25">
      <c r="A138" s="3">
        <v>19.929145492307978</v>
      </c>
      <c r="B138">
        <v>5.0106352940962555</v>
      </c>
      <c r="C138">
        <v>2.9957322735539909</v>
      </c>
    </row>
    <row r="139" spans="1:3" x14ac:dyDescent="0.25">
      <c r="A139" s="3">
        <v>20.123189455653517</v>
      </c>
      <c r="B139">
        <v>5.4806389233419912</v>
      </c>
      <c r="C139">
        <v>3.0910424533583161</v>
      </c>
    </row>
    <row r="140" spans="1:3" x14ac:dyDescent="0.25">
      <c r="A140" s="3">
        <v>20.123189455653517</v>
      </c>
      <c r="B140">
        <v>5.4806389233419912</v>
      </c>
      <c r="C140">
        <v>3.0910424533583161</v>
      </c>
    </row>
    <row r="141" spans="1:3" x14ac:dyDescent="0.25">
      <c r="A141" s="3">
        <v>20.163448315399307</v>
      </c>
      <c r="B141">
        <v>5.5373342670185366</v>
      </c>
      <c r="C141">
        <v>4.7004803657924166</v>
      </c>
    </row>
    <row r="142" spans="1:3" x14ac:dyDescent="0.25">
      <c r="A142" s="3">
        <v>19.929145492307978</v>
      </c>
      <c r="B142">
        <v>5.0106352940962555</v>
      </c>
      <c r="C142">
        <v>2.9957322735539909</v>
      </c>
    </row>
    <row r="143" spans="1:3" x14ac:dyDescent="0.25">
      <c r="A143" s="3">
        <v>19.985088661080542</v>
      </c>
      <c r="B143" s="8">
        <v>4.7874917427820458</v>
      </c>
      <c r="C143" s="8">
        <v>3.4812400893356918</v>
      </c>
    </row>
    <row r="144" spans="1:3" x14ac:dyDescent="0.25">
      <c r="A144" s="3">
        <v>20.360234224388144</v>
      </c>
      <c r="B144">
        <v>5.6167710976665717</v>
      </c>
      <c r="C144">
        <v>2.9444389791664403</v>
      </c>
    </row>
    <row r="145" spans="1:3" x14ac:dyDescent="0.25">
      <c r="A145" s="3">
        <v>20.123189455653517</v>
      </c>
      <c r="B145">
        <v>5.4806389233419912</v>
      </c>
      <c r="C145">
        <v>3.0910424533583161</v>
      </c>
    </row>
    <row r="146" spans="1:3" ht="15.75" thickBot="1" x14ac:dyDescent="0.3">
      <c r="A146" s="7">
        <v>20.123189455653517</v>
      </c>
      <c r="B146">
        <v>5.4806389233419912</v>
      </c>
      <c r="C146">
        <v>3.0910424533583161</v>
      </c>
    </row>
    <row r="148" spans="1:3" ht="15.75" thickBot="1" x14ac:dyDescent="0.3"/>
    <row r="149" spans="1:3" x14ac:dyDescent="0.25">
      <c r="A149" s="1" t="s">
        <v>9</v>
      </c>
    </row>
    <row r="150" spans="1:3" x14ac:dyDescent="0.25">
      <c r="A150" s="2">
        <v>20.478688773840432</v>
      </c>
      <c r="B150">
        <v>5.2983173670000001</v>
      </c>
      <c r="C150">
        <v>2.9957322739999999</v>
      </c>
    </row>
    <row r="151" spans="1:3" x14ac:dyDescent="0.25">
      <c r="A151" s="3">
        <v>21.133424112621626</v>
      </c>
      <c r="B151">
        <v>6.5510803350434044</v>
      </c>
      <c r="C151">
        <v>5.4380793089231956</v>
      </c>
    </row>
    <row r="152" spans="1:3" x14ac:dyDescent="0.25">
      <c r="A152" s="3">
        <v>20.163448315399307</v>
      </c>
      <c r="B152">
        <v>5.5373342670185366</v>
      </c>
      <c r="C152">
        <v>4.7004803657924166</v>
      </c>
    </row>
    <row r="153" spans="1:3" x14ac:dyDescent="0.25">
      <c r="A153" s="3">
        <v>19.985088661080542</v>
      </c>
      <c r="B153">
        <v>4.7874917427820458</v>
      </c>
      <c r="C153">
        <v>3.4812400893356918</v>
      </c>
    </row>
    <row r="154" spans="1:3" x14ac:dyDescent="0.25">
      <c r="A154" s="3">
        <v>19.18195119767131</v>
      </c>
      <c r="B154">
        <v>4.5747109785033828</v>
      </c>
      <c r="C154">
        <v>3.6375861597263857</v>
      </c>
    </row>
    <row r="155" spans="1:3" x14ac:dyDescent="0.25">
      <c r="A155" s="3">
        <v>19.719292269758025</v>
      </c>
      <c r="B155">
        <v>4.7874917430000004</v>
      </c>
      <c r="C155">
        <v>3.091042453</v>
      </c>
    </row>
    <row r="156" spans="1:3" x14ac:dyDescent="0.25">
      <c r="A156" s="3">
        <v>20.478688773840432</v>
      </c>
      <c r="B156">
        <v>5.2983173670000001</v>
      </c>
      <c r="C156">
        <v>2.9957322739999999</v>
      </c>
    </row>
    <row r="157" spans="1:3" x14ac:dyDescent="0.25">
      <c r="A157" s="3">
        <v>20.478688773840432</v>
      </c>
      <c r="B157">
        <v>5.2983173670000001</v>
      </c>
      <c r="C157">
        <v>2.9957322739999999</v>
      </c>
    </row>
    <row r="158" spans="1:3" x14ac:dyDescent="0.25">
      <c r="A158" s="3">
        <v>20.027089777859604</v>
      </c>
      <c r="B158">
        <v>4.9416424226093039</v>
      </c>
      <c r="C158">
        <v>3.1135153092103742</v>
      </c>
    </row>
    <row r="159" spans="1:3" x14ac:dyDescent="0.25">
      <c r="A159" s="3">
        <v>19.719292269758025</v>
      </c>
      <c r="B159">
        <v>4.7874917430000004</v>
      </c>
      <c r="C159">
        <v>3.091042453</v>
      </c>
    </row>
    <row r="160" spans="1:3" x14ac:dyDescent="0.25">
      <c r="A160" s="3">
        <v>21.133424112621626</v>
      </c>
      <c r="B160">
        <v>6.5510803350434044</v>
      </c>
      <c r="C160">
        <v>5.4380793089231956</v>
      </c>
    </row>
    <row r="161" spans="1:3" x14ac:dyDescent="0.25">
      <c r="A161" s="3">
        <v>20.123189455653517</v>
      </c>
      <c r="B161">
        <v>5.4806389233419912</v>
      </c>
      <c r="C161">
        <v>3.0910424533583161</v>
      </c>
    </row>
    <row r="162" spans="1:3" ht="15.75" thickBot="1" x14ac:dyDescent="0.3">
      <c r="A162" s="7">
        <v>20.360234224388144</v>
      </c>
      <c r="B162">
        <v>5.6167710976665717</v>
      </c>
      <c r="C162">
        <v>2.9444389791664403</v>
      </c>
    </row>
    <row r="165" spans="1:3" ht="15.75" thickBot="1" x14ac:dyDescent="0.3"/>
    <row r="166" spans="1:3" x14ac:dyDescent="0.25">
      <c r="A166" s="1" t="s">
        <v>10</v>
      </c>
    </row>
    <row r="167" spans="1:3" x14ac:dyDescent="0.25">
      <c r="A167" s="2">
        <v>20.478688773840432</v>
      </c>
      <c r="B167">
        <v>5.2983173670000001</v>
      </c>
      <c r="C167">
        <v>2.9957322739999999</v>
      </c>
    </row>
    <row r="168" spans="1:3" x14ac:dyDescent="0.25">
      <c r="A168" s="3">
        <v>20.478688773840432</v>
      </c>
      <c r="B168">
        <v>5.2983173670000001</v>
      </c>
      <c r="C168">
        <v>2.9957322739999999</v>
      </c>
    </row>
    <row r="169" spans="1:3" x14ac:dyDescent="0.25">
      <c r="A169" s="3">
        <v>20.184546440673881</v>
      </c>
      <c r="B169">
        <v>4.990432586778736</v>
      </c>
      <c r="C169">
        <v>3.6888794541139363</v>
      </c>
    </row>
    <row r="170" spans="1:3" x14ac:dyDescent="0.25">
      <c r="A170" s="3">
        <v>20.123189455653517</v>
      </c>
      <c r="B170">
        <v>5.4806389233419912</v>
      </c>
      <c r="C170">
        <v>3.0910424533583161</v>
      </c>
    </row>
    <row r="171" spans="1:3" x14ac:dyDescent="0.25">
      <c r="A171" s="3">
        <v>20.097550585664155</v>
      </c>
      <c r="B171">
        <v>5.0751738152338266</v>
      </c>
      <c r="C171">
        <v>3.6109179126442243</v>
      </c>
    </row>
    <row r="172" spans="1:3" x14ac:dyDescent="0.25">
      <c r="A172" s="3">
        <v>20.027089777859604</v>
      </c>
      <c r="B172">
        <v>4.9416424226093039</v>
      </c>
      <c r="C172">
        <v>3.1135153092103742</v>
      </c>
    </row>
    <row r="173" spans="1:3" x14ac:dyDescent="0.25">
      <c r="A173" s="3">
        <v>20.184546440673881</v>
      </c>
      <c r="B173">
        <v>4.990432586778736</v>
      </c>
      <c r="C173">
        <v>3.6888794541139363</v>
      </c>
    </row>
    <row r="174" spans="1:3" x14ac:dyDescent="0.25">
      <c r="A174" s="3">
        <v>19.985088661080542</v>
      </c>
      <c r="B174">
        <v>4.7874917427820458</v>
      </c>
      <c r="C174">
        <v>3.4812400893356918</v>
      </c>
    </row>
    <row r="175" spans="1:3" x14ac:dyDescent="0.25">
      <c r="A175" s="3">
        <v>20.123189455653517</v>
      </c>
      <c r="B175">
        <v>5.4806389233419912</v>
      </c>
      <c r="C175">
        <v>3.0910424533583161</v>
      </c>
    </row>
    <row r="176" spans="1:3" x14ac:dyDescent="0.25">
      <c r="A176" s="3">
        <v>20.163448315399307</v>
      </c>
      <c r="B176">
        <v>5.5373342670185366</v>
      </c>
      <c r="C176">
        <v>4.7004803657924166</v>
      </c>
    </row>
    <row r="177" spans="1:3" x14ac:dyDescent="0.25">
      <c r="A177" s="3">
        <v>19.719292269758025</v>
      </c>
      <c r="B177">
        <v>4.7874917430000004</v>
      </c>
      <c r="C177">
        <v>3.091042453</v>
      </c>
    </row>
    <row r="178" spans="1:3" x14ac:dyDescent="0.25">
      <c r="A178" s="3">
        <v>19.985088661080542</v>
      </c>
      <c r="B178" s="8">
        <v>4.7874917427820458</v>
      </c>
      <c r="C178" s="8">
        <v>3.4812400893356918</v>
      </c>
    </row>
    <row r="179" spans="1:3" ht="15.75" thickBot="1" x14ac:dyDescent="0.3">
      <c r="A179" s="7">
        <v>20.163448315399307</v>
      </c>
      <c r="B179">
        <v>5.5373342670185366</v>
      </c>
      <c r="C179">
        <v>4.7004803657924166</v>
      </c>
    </row>
    <row r="181" spans="1:3" ht="15.75" thickBot="1" x14ac:dyDescent="0.3"/>
    <row r="182" spans="1:3" x14ac:dyDescent="0.25">
      <c r="A182" s="1" t="s">
        <v>11</v>
      </c>
    </row>
    <row r="183" spans="1:3" x14ac:dyDescent="0.25">
      <c r="A183" s="2">
        <v>20.123189455653517</v>
      </c>
      <c r="B183">
        <v>5.4806389233419912</v>
      </c>
      <c r="C183">
        <v>3.0910424533583161</v>
      </c>
    </row>
    <row r="184" spans="1:3" x14ac:dyDescent="0.25">
      <c r="A184" s="3">
        <v>20.123189455653517</v>
      </c>
      <c r="B184">
        <v>5.4806389233419912</v>
      </c>
      <c r="C184">
        <v>3.0910424533583161</v>
      </c>
    </row>
    <row r="185" spans="1:3" x14ac:dyDescent="0.25">
      <c r="A185" s="3">
        <v>20.360234224388144</v>
      </c>
      <c r="B185">
        <v>5.6167710976665717</v>
      </c>
      <c r="C185">
        <v>2.9444389791664403</v>
      </c>
    </row>
    <row r="186" spans="1:3" x14ac:dyDescent="0.25">
      <c r="A186" s="3">
        <v>20.123189455653517</v>
      </c>
      <c r="B186">
        <v>5.4806389233419912</v>
      </c>
      <c r="C186">
        <v>3.0910424533583161</v>
      </c>
    </row>
    <row r="187" spans="1:3" x14ac:dyDescent="0.25">
      <c r="A187" s="3">
        <v>20.184546440673881</v>
      </c>
      <c r="B187">
        <v>4.990432586778736</v>
      </c>
      <c r="C187">
        <v>3.6888794541139363</v>
      </c>
    </row>
    <row r="188" spans="1:3" x14ac:dyDescent="0.25">
      <c r="A188" s="3">
        <v>21.133424112621626</v>
      </c>
      <c r="B188">
        <v>6.5510803350434044</v>
      </c>
      <c r="C188">
        <v>5.4380793089231956</v>
      </c>
    </row>
    <row r="189" spans="1:3" x14ac:dyDescent="0.25">
      <c r="A189" s="3">
        <v>20.184546440673881</v>
      </c>
      <c r="B189">
        <v>4.990432586778736</v>
      </c>
      <c r="C189">
        <v>3.6888794541139363</v>
      </c>
    </row>
    <row r="190" spans="1:3" x14ac:dyDescent="0.25">
      <c r="A190" s="3">
        <v>20.027089777859604</v>
      </c>
      <c r="B190">
        <v>4.9416424226093039</v>
      </c>
      <c r="C190">
        <v>3.1135153092103742</v>
      </c>
    </row>
    <row r="191" spans="1:3" x14ac:dyDescent="0.25">
      <c r="A191" s="3">
        <v>19.719292269758025</v>
      </c>
      <c r="B191">
        <v>4.7874917430000004</v>
      </c>
      <c r="C191">
        <v>3.091042453</v>
      </c>
    </row>
    <row r="192" spans="1:3" x14ac:dyDescent="0.25">
      <c r="A192" s="3">
        <v>20.123189455653517</v>
      </c>
      <c r="B192">
        <v>5.4806389233419912</v>
      </c>
      <c r="C192">
        <v>3.0910424533583161</v>
      </c>
    </row>
    <row r="193" spans="1:3" x14ac:dyDescent="0.25">
      <c r="A193" s="3">
        <v>20.837197681154464</v>
      </c>
      <c r="B193">
        <v>5.9914645471079817</v>
      </c>
      <c r="C193">
        <v>4.6821312271242199</v>
      </c>
    </row>
    <row r="194" spans="1:3" x14ac:dyDescent="0.25">
      <c r="A194" s="3">
        <v>20.837197681154464</v>
      </c>
      <c r="B194">
        <v>5.9914645471079817</v>
      </c>
      <c r="C194">
        <v>4.6821312271242199</v>
      </c>
    </row>
    <row r="195" spans="1:3" ht="15.75" thickBot="1" x14ac:dyDescent="0.3">
      <c r="A195" s="7">
        <v>20.837197681154464</v>
      </c>
      <c r="B195">
        <v>5.9914645471079817</v>
      </c>
      <c r="C195">
        <v>4.6821312271242199</v>
      </c>
    </row>
    <row r="197" spans="1:3" ht="15.75" thickBot="1" x14ac:dyDescent="0.3"/>
    <row r="198" spans="1:3" x14ac:dyDescent="0.25">
      <c r="A198" s="1" t="s">
        <v>12</v>
      </c>
    </row>
    <row r="199" spans="1:3" x14ac:dyDescent="0.25">
      <c r="A199" s="2">
        <v>19.18195119767131</v>
      </c>
      <c r="B199">
        <v>4.5747109785033828</v>
      </c>
      <c r="C199">
        <v>3.6375861597263857</v>
      </c>
    </row>
    <row r="200" spans="1:3" x14ac:dyDescent="0.25">
      <c r="A200" s="3">
        <v>21.133424112621626</v>
      </c>
      <c r="B200">
        <v>6.5510803350434044</v>
      </c>
      <c r="C200">
        <v>5.4380793089231956</v>
      </c>
    </row>
    <row r="201" spans="1:3" x14ac:dyDescent="0.25">
      <c r="A201" s="3">
        <v>20.027089777859604</v>
      </c>
      <c r="B201">
        <v>4.9416424226093039</v>
      </c>
      <c r="C201">
        <v>3.1135153092103742</v>
      </c>
    </row>
    <row r="202" spans="1:3" x14ac:dyDescent="0.25">
      <c r="A202" s="3">
        <v>19.985088661080542</v>
      </c>
      <c r="B202">
        <v>4.7874917427820458</v>
      </c>
      <c r="C202">
        <v>3.4812400893356918</v>
      </c>
    </row>
    <row r="203" spans="1:3" x14ac:dyDescent="0.25">
      <c r="A203" s="3">
        <v>20.478688773840432</v>
      </c>
      <c r="B203">
        <v>5.2983173670000001</v>
      </c>
      <c r="C203">
        <v>2.9957322739999999</v>
      </c>
    </row>
    <row r="204" spans="1:3" x14ac:dyDescent="0.25">
      <c r="A204" s="3">
        <v>20.097550585664155</v>
      </c>
      <c r="B204">
        <v>5.0751738152338266</v>
      </c>
      <c r="C204">
        <v>3.6109179126442243</v>
      </c>
    </row>
    <row r="205" spans="1:3" x14ac:dyDescent="0.25">
      <c r="A205" s="3">
        <v>19.18195119767131</v>
      </c>
      <c r="B205">
        <v>4.5747109785033828</v>
      </c>
      <c r="C205">
        <v>3.6375861597263857</v>
      </c>
    </row>
    <row r="206" spans="1:3" x14ac:dyDescent="0.25">
      <c r="A206" s="3">
        <v>20.027089777859604</v>
      </c>
      <c r="B206">
        <v>4.9416424226093039</v>
      </c>
      <c r="C206">
        <v>3.1135153092103742</v>
      </c>
    </row>
    <row r="207" spans="1:3" x14ac:dyDescent="0.25">
      <c r="A207" s="3">
        <v>19.18195119767131</v>
      </c>
      <c r="B207">
        <v>4.5747109785033828</v>
      </c>
      <c r="C207">
        <v>3.6375861597263857</v>
      </c>
    </row>
    <row r="208" spans="1:3" x14ac:dyDescent="0.25">
      <c r="A208" s="3">
        <v>20.184546440673881</v>
      </c>
      <c r="B208" s="8">
        <v>4.990432586778736</v>
      </c>
      <c r="C208" s="8">
        <v>3.6888794541139363</v>
      </c>
    </row>
    <row r="209" spans="1:3" x14ac:dyDescent="0.25">
      <c r="A209" s="3">
        <v>19.985088661080542</v>
      </c>
      <c r="B209">
        <v>4.7874917427820458</v>
      </c>
      <c r="C209">
        <v>3.4812400893356918</v>
      </c>
    </row>
    <row r="210" spans="1:3" x14ac:dyDescent="0.25">
      <c r="A210" s="3">
        <v>19.985088661080542</v>
      </c>
      <c r="B210">
        <v>4.7874917427820458</v>
      </c>
      <c r="C210">
        <v>3.4812400893356918</v>
      </c>
    </row>
    <row r="211" spans="1:3" ht="15.75" thickBot="1" x14ac:dyDescent="0.3">
      <c r="A211" s="7">
        <v>20.123189455653517</v>
      </c>
      <c r="B211">
        <v>5.4806389233419912</v>
      </c>
      <c r="C211">
        <v>3.0910424533583161</v>
      </c>
    </row>
    <row r="213" spans="1:3" ht="15.75" thickBot="1" x14ac:dyDescent="0.3"/>
    <row r="214" spans="1:3" x14ac:dyDescent="0.25">
      <c r="A214" s="1" t="s">
        <v>13</v>
      </c>
    </row>
    <row r="215" spans="1:3" x14ac:dyDescent="0.25">
      <c r="A215" s="2">
        <v>19.985088661080542</v>
      </c>
      <c r="B215">
        <v>4.7874917427820458</v>
      </c>
      <c r="C215">
        <v>3.4812400893356918</v>
      </c>
    </row>
    <row r="216" spans="1:3" x14ac:dyDescent="0.25">
      <c r="A216" s="3">
        <v>19.985088661080542</v>
      </c>
      <c r="B216">
        <v>4.7874917427820458</v>
      </c>
      <c r="C216">
        <v>3.4812400893356918</v>
      </c>
    </row>
    <row r="217" spans="1:3" x14ac:dyDescent="0.25">
      <c r="A217" s="3">
        <v>20.123189455653517</v>
      </c>
      <c r="B217">
        <v>5.4806389233419912</v>
      </c>
      <c r="C217">
        <v>3.0910424533583161</v>
      </c>
    </row>
    <row r="218" spans="1:3" x14ac:dyDescent="0.25">
      <c r="A218" s="3">
        <v>19.719292269758025</v>
      </c>
      <c r="B218">
        <v>4.7874917430000004</v>
      </c>
      <c r="C218">
        <v>3.091042453</v>
      </c>
    </row>
    <row r="219" spans="1:3" x14ac:dyDescent="0.25">
      <c r="A219" s="3">
        <v>20.163448315399307</v>
      </c>
      <c r="B219">
        <v>5.5373342670185366</v>
      </c>
      <c r="C219">
        <v>4.7004803657924166</v>
      </c>
    </row>
    <row r="220" spans="1:3" x14ac:dyDescent="0.25">
      <c r="A220" s="3">
        <v>20.360234224388144</v>
      </c>
      <c r="B220">
        <v>5.6167710976665717</v>
      </c>
      <c r="C220">
        <v>2.9444389791664403</v>
      </c>
    </row>
    <row r="221" spans="1:3" x14ac:dyDescent="0.25">
      <c r="A221" s="3">
        <v>20.097550585664155</v>
      </c>
      <c r="B221">
        <v>5.0751738152338266</v>
      </c>
      <c r="C221">
        <v>3.6109179126442243</v>
      </c>
    </row>
    <row r="222" spans="1:3" x14ac:dyDescent="0.25">
      <c r="A222" s="3">
        <v>19.929145492307978</v>
      </c>
      <c r="B222">
        <v>5.0106352940962555</v>
      </c>
      <c r="C222">
        <v>2.9957322735539909</v>
      </c>
    </row>
    <row r="223" spans="1:3" x14ac:dyDescent="0.25">
      <c r="A223" s="3">
        <v>19.985088661080542</v>
      </c>
      <c r="B223">
        <v>4.7874917427820458</v>
      </c>
      <c r="C223">
        <v>3.4812400893356918</v>
      </c>
    </row>
    <row r="224" spans="1:3" x14ac:dyDescent="0.25">
      <c r="A224" s="3">
        <v>19.985088661080542</v>
      </c>
      <c r="B224">
        <v>4.7874917427820458</v>
      </c>
      <c r="C224">
        <v>3.4812400893356918</v>
      </c>
    </row>
    <row r="225" spans="1:3" x14ac:dyDescent="0.25">
      <c r="A225" s="3">
        <v>19.719292269758025</v>
      </c>
      <c r="B225">
        <v>4.7874917430000004</v>
      </c>
      <c r="C225">
        <v>3.091042453</v>
      </c>
    </row>
    <row r="226" spans="1:3" x14ac:dyDescent="0.25">
      <c r="A226" s="3">
        <v>19.929145492307978</v>
      </c>
      <c r="B226">
        <v>5.0106352940962555</v>
      </c>
      <c r="C226">
        <v>2.9957322735539909</v>
      </c>
    </row>
    <row r="227" spans="1:3" ht="15.75" thickBot="1" x14ac:dyDescent="0.3">
      <c r="A227" s="7">
        <v>20.027089777859604</v>
      </c>
      <c r="B227">
        <v>4.9416424226093039</v>
      </c>
      <c r="C227">
        <v>3.1135153092103742</v>
      </c>
    </row>
    <row r="229" spans="1:3" ht="15.75" thickBot="1" x14ac:dyDescent="0.3"/>
    <row r="230" spans="1:3" x14ac:dyDescent="0.25">
      <c r="A230" s="1" t="s">
        <v>14</v>
      </c>
    </row>
    <row r="231" spans="1:3" x14ac:dyDescent="0.25">
      <c r="A231" s="2">
        <v>19.18195119767131</v>
      </c>
      <c r="B231">
        <v>4.5747109785033828</v>
      </c>
      <c r="C231">
        <v>3.6375861597263857</v>
      </c>
    </row>
    <row r="232" spans="1:3" x14ac:dyDescent="0.25">
      <c r="A232" s="3">
        <v>21.133424112621626</v>
      </c>
      <c r="B232">
        <v>6.5510803350434044</v>
      </c>
      <c r="C232">
        <v>5.4380793089231956</v>
      </c>
    </row>
    <row r="233" spans="1:3" x14ac:dyDescent="0.25">
      <c r="A233" s="3">
        <v>20.360234224388144</v>
      </c>
      <c r="B233">
        <v>5.6167710976665717</v>
      </c>
      <c r="C233">
        <v>2.9444389791664403</v>
      </c>
    </row>
    <row r="234" spans="1:3" x14ac:dyDescent="0.25">
      <c r="A234" s="3">
        <v>19.929145492307978</v>
      </c>
      <c r="B234">
        <v>5.0106352940962555</v>
      </c>
      <c r="C234">
        <v>2.9957322735539909</v>
      </c>
    </row>
    <row r="235" spans="1:3" x14ac:dyDescent="0.25">
      <c r="A235" s="3">
        <v>20.097550585664155</v>
      </c>
      <c r="B235">
        <v>5.0751738152338266</v>
      </c>
      <c r="C235">
        <v>3.6109179126442243</v>
      </c>
    </row>
    <row r="236" spans="1:3" x14ac:dyDescent="0.25">
      <c r="A236" s="3">
        <v>19.929145492307978</v>
      </c>
      <c r="B236">
        <v>5.0106352940962555</v>
      </c>
      <c r="C236">
        <v>2.9957322735539909</v>
      </c>
    </row>
    <row r="237" spans="1:3" x14ac:dyDescent="0.25">
      <c r="A237" s="3">
        <v>20.837197681154464</v>
      </c>
      <c r="B237">
        <v>5.9914645471079817</v>
      </c>
      <c r="C237">
        <v>4.6821312271242199</v>
      </c>
    </row>
    <row r="238" spans="1:3" x14ac:dyDescent="0.25">
      <c r="A238" s="3">
        <v>19.929145492307978</v>
      </c>
      <c r="B238">
        <v>5.0106352940962555</v>
      </c>
      <c r="C238">
        <v>2.9957322735539909</v>
      </c>
    </row>
    <row r="239" spans="1:3" x14ac:dyDescent="0.25">
      <c r="A239" s="3">
        <v>20.027089777859604</v>
      </c>
      <c r="B239">
        <v>4.9416424226093039</v>
      </c>
      <c r="C239">
        <v>3.1135153092103742</v>
      </c>
    </row>
    <row r="240" spans="1:3" x14ac:dyDescent="0.25">
      <c r="A240" s="3">
        <v>20.837197681154464</v>
      </c>
      <c r="B240">
        <v>5.9914645471079817</v>
      </c>
      <c r="C240">
        <v>4.6821312271242199</v>
      </c>
    </row>
    <row r="241" spans="1:3" x14ac:dyDescent="0.25">
      <c r="A241" s="3">
        <v>20.184546440673881</v>
      </c>
      <c r="B241">
        <v>4.990432586778736</v>
      </c>
      <c r="C241">
        <v>3.6888794541139363</v>
      </c>
    </row>
    <row r="242" spans="1:3" x14ac:dyDescent="0.25">
      <c r="A242" s="3">
        <v>20.478688773840432</v>
      </c>
      <c r="B242">
        <v>5.2983173670000001</v>
      </c>
      <c r="C242">
        <v>2.9957322739999999</v>
      </c>
    </row>
    <row r="243" spans="1:3" ht="15.75" thickBot="1" x14ac:dyDescent="0.3">
      <c r="A243" s="7">
        <v>19.985088661080542</v>
      </c>
      <c r="B243">
        <v>4.7874917427820458</v>
      </c>
      <c r="C243">
        <v>3.4812400893356918</v>
      </c>
    </row>
    <row r="245" spans="1:3" ht="15.75" thickBot="1" x14ac:dyDescent="0.3"/>
    <row r="246" spans="1:3" x14ac:dyDescent="0.25">
      <c r="A246" s="1" t="s">
        <v>15</v>
      </c>
    </row>
    <row r="247" spans="1:3" x14ac:dyDescent="0.25">
      <c r="A247" s="2">
        <v>19.929145492307978</v>
      </c>
      <c r="B247">
        <v>5.0106352940962555</v>
      </c>
      <c r="C247">
        <v>2.9957322735539909</v>
      </c>
    </row>
    <row r="248" spans="1:3" x14ac:dyDescent="0.25">
      <c r="A248" s="3">
        <v>21.133424112621626</v>
      </c>
      <c r="B248">
        <v>6.5510803350434044</v>
      </c>
      <c r="C248">
        <v>5.4380793089231956</v>
      </c>
    </row>
    <row r="249" spans="1:3" x14ac:dyDescent="0.25">
      <c r="A249" s="3">
        <v>20.184546440673881</v>
      </c>
      <c r="B249">
        <v>4.990432586778736</v>
      </c>
      <c r="C249">
        <v>3.6888794541139363</v>
      </c>
    </row>
    <row r="250" spans="1:3" x14ac:dyDescent="0.25">
      <c r="A250" s="3">
        <v>19.929145492307978</v>
      </c>
      <c r="B250">
        <v>5.0106352940962555</v>
      </c>
      <c r="C250">
        <v>2.9957322735539909</v>
      </c>
    </row>
    <row r="251" spans="1:3" x14ac:dyDescent="0.25">
      <c r="A251" s="3">
        <v>19.985088661080542</v>
      </c>
      <c r="B251">
        <v>4.7874917427820458</v>
      </c>
      <c r="C251">
        <v>3.4812400893356918</v>
      </c>
    </row>
    <row r="252" spans="1:3" x14ac:dyDescent="0.25">
      <c r="A252" s="3">
        <v>20.097550585664155</v>
      </c>
      <c r="B252">
        <v>5.0751738152338266</v>
      </c>
      <c r="C252">
        <v>3.6109179126442243</v>
      </c>
    </row>
    <row r="253" spans="1:3" x14ac:dyDescent="0.25">
      <c r="A253" s="3">
        <v>20.360234224388144</v>
      </c>
      <c r="B253">
        <v>5.6167710976665717</v>
      </c>
      <c r="C253">
        <v>2.9444389791664403</v>
      </c>
    </row>
    <row r="254" spans="1:3" x14ac:dyDescent="0.25">
      <c r="A254" s="3">
        <v>20.184546440673881</v>
      </c>
      <c r="B254">
        <v>4.990432586778736</v>
      </c>
      <c r="C254">
        <v>3.6888794541139363</v>
      </c>
    </row>
    <row r="255" spans="1:3" x14ac:dyDescent="0.25">
      <c r="A255" s="3">
        <v>19.18195119767131</v>
      </c>
      <c r="B255">
        <v>4.5747109785033828</v>
      </c>
      <c r="C255">
        <v>3.6375861597263857</v>
      </c>
    </row>
    <row r="256" spans="1:3" x14ac:dyDescent="0.25">
      <c r="A256" s="3">
        <v>20.184546440673881</v>
      </c>
      <c r="B256">
        <v>4.990432586778736</v>
      </c>
      <c r="C256">
        <v>3.6888794541139363</v>
      </c>
    </row>
    <row r="257" spans="1:3" x14ac:dyDescent="0.25">
      <c r="A257" s="3">
        <v>21.133424112621626</v>
      </c>
      <c r="B257">
        <v>6.5510803350434044</v>
      </c>
      <c r="C257">
        <v>5.4380793089231956</v>
      </c>
    </row>
    <row r="258" spans="1:3" x14ac:dyDescent="0.25">
      <c r="A258" s="3">
        <v>19.18195119767131</v>
      </c>
      <c r="B258">
        <v>4.5747109785033828</v>
      </c>
      <c r="C258">
        <v>3.6375861597263857</v>
      </c>
    </row>
    <row r="259" spans="1:3" ht="15.75" thickBot="1" x14ac:dyDescent="0.3">
      <c r="A259" s="7">
        <v>20.184546440673881</v>
      </c>
      <c r="B259">
        <v>4.990432586778736</v>
      </c>
      <c r="C259">
        <v>3.6888794541139363</v>
      </c>
    </row>
    <row r="262" spans="1:3" ht="15.75" thickBot="1" x14ac:dyDescent="0.3"/>
    <row r="263" spans="1:3" x14ac:dyDescent="0.25">
      <c r="A263" s="1" t="s">
        <v>16</v>
      </c>
    </row>
    <row r="264" spans="1:3" x14ac:dyDescent="0.25">
      <c r="A264" s="2">
        <v>20.123189455653517</v>
      </c>
      <c r="B264">
        <v>5.4806389233419912</v>
      </c>
      <c r="C264">
        <v>3.0910424533583161</v>
      </c>
    </row>
    <row r="265" spans="1:3" x14ac:dyDescent="0.25">
      <c r="A265" s="3">
        <v>20.478688773840432</v>
      </c>
      <c r="B265">
        <v>5.2983173670000001</v>
      </c>
      <c r="C265">
        <v>2.9957322739999999</v>
      </c>
    </row>
    <row r="266" spans="1:3" x14ac:dyDescent="0.25">
      <c r="A266" s="3">
        <v>19.985088661080542</v>
      </c>
      <c r="B266">
        <v>4.7874917427820458</v>
      </c>
      <c r="C266">
        <v>3.4812400893356918</v>
      </c>
    </row>
    <row r="267" spans="1:3" x14ac:dyDescent="0.25">
      <c r="A267" s="3">
        <v>19.985088661080542</v>
      </c>
      <c r="B267">
        <v>4.7874917427820458</v>
      </c>
      <c r="C267">
        <v>3.4812400893356918</v>
      </c>
    </row>
    <row r="268" spans="1:3" x14ac:dyDescent="0.25">
      <c r="A268" s="3">
        <v>19.985088661080542</v>
      </c>
      <c r="B268">
        <v>4.7874917427820458</v>
      </c>
      <c r="C268">
        <v>3.4812400893356918</v>
      </c>
    </row>
    <row r="269" spans="1:3" x14ac:dyDescent="0.25">
      <c r="A269" s="3">
        <v>20.360234224388144</v>
      </c>
      <c r="B269">
        <v>5.6167710976665717</v>
      </c>
      <c r="C269">
        <v>2.9444389791664403</v>
      </c>
    </row>
    <row r="270" spans="1:3" x14ac:dyDescent="0.25">
      <c r="A270" s="3">
        <v>20.837197681154464</v>
      </c>
      <c r="B270">
        <v>5.9914645471079817</v>
      </c>
      <c r="C270">
        <v>4.6821312271242199</v>
      </c>
    </row>
    <row r="271" spans="1:3" x14ac:dyDescent="0.25">
      <c r="A271" s="3">
        <v>21.133424112621626</v>
      </c>
      <c r="B271">
        <v>6.5510803350434044</v>
      </c>
      <c r="C271">
        <v>5.4380793089231956</v>
      </c>
    </row>
    <row r="272" spans="1:3" x14ac:dyDescent="0.25">
      <c r="A272" s="3">
        <v>19.719292269758025</v>
      </c>
      <c r="B272">
        <v>4.7874917430000004</v>
      </c>
      <c r="C272">
        <v>3.091042453</v>
      </c>
    </row>
    <row r="273" spans="1:3" x14ac:dyDescent="0.25">
      <c r="A273" s="3">
        <v>21.133424112621626</v>
      </c>
      <c r="B273">
        <v>6.5510803350434044</v>
      </c>
      <c r="C273">
        <v>5.4380793089231956</v>
      </c>
    </row>
    <row r="274" spans="1:3" x14ac:dyDescent="0.25">
      <c r="A274" s="3">
        <v>19.985088661080542</v>
      </c>
      <c r="B274">
        <v>4.7874917427820458</v>
      </c>
      <c r="C274">
        <v>3.4812400893356918</v>
      </c>
    </row>
    <row r="275" spans="1:3" x14ac:dyDescent="0.25">
      <c r="A275" s="3">
        <v>19.929145492307978</v>
      </c>
      <c r="B275">
        <v>5.0106352940962555</v>
      </c>
      <c r="C275">
        <v>2.9957322735539909</v>
      </c>
    </row>
    <row r="276" spans="1:3" ht="15.75" thickBot="1" x14ac:dyDescent="0.3">
      <c r="A276" s="7">
        <v>20.184546440673881</v>
      </c>
      <c r="B276" s="8">
        <v>4.990432586778736</v>
      </c>
      <c r="C276" s="8">
        <v>3.6888794541139363</v>
      </c>
    </row>
    <row r="279" spans="1:3" ht="15.75" thickBot="1" x14ac:dyDescent="0.3"/>
    <row r="280" spans="1:3" x14ac:dyDescent="0.25">
      <c r="A280" s="1" t="s">
        <v>17</v>
      </c>
    </row>
    <row r="281" spans="1:3" x14ac:dyDescent="0.25">
      <c r="A281" s="2">
        <v>19.929145492307978</v>
      </c>
      <c r="B281">
        <v>5.0106352940962555</v>
      </c>
      <c r="C281">
        <v>2.9957322735539909</v>
      </c>
    </row>
    <row r="282" spans="1:3" x14ac:dyDescent="0.25">
      <c r="A282" s="3">
        <v>21.133424112621626</v>
      </c>
      <c r="B282">
        <v>6.5510803350434044</v>
      </c>
      <c r="C282">
        <v>5.4380793089231956</v>
      </c>
    </row>
    <row r="283" spans="1:3" x14ac:dyDescent="0.25">
      <c r="A283" s="3">
        <v>19.719292269758025</v>
      </c>
      <c r="B283">
        <v>4.7874917430000004</v>
      </c>
      <c r="C283">
        <v>3.091042453</v>
      </c>
    </row>
    <row r="284" spans="1:3" x14ac:dyDescent="0.25">
      <c r="A284" s="3">
        <v>19.929145492307978</v>
      </c>
      <c r="B284">
        <v>5.0106352940962555</v>
      </c>
      <c r="C284">
        <v>2.9957322735539909</v>
      </c>
    </row>
    <row r="285" spans="1:3" x14ac:dyDescent="0.25">
      <c r="A285" s="3">
        <v>19.929145492307978</v>
      </c>
      <c r="B285">
        <v>5.0106352940962555</v>
      </c>
      <c r="C285">
        <v>2.9957322735539909</v>
      </c>
    </row>
    <row r="286" spans="1:3" x14ac:dyDescent="0.25">
      <c r="A286" s="3">
        <v>19.18195119767131</v>
      </c>
      <c r="B286">
        <v>4.5747109785033828</v>
      </c>
      <c r="C286">
        <v>3.6375861597263857</v>
      </c>
    </row>
    <row r="287" spans="1:3" x14ac:dyDescent="0.25">
      <c r="A287" s="3">
        <v>20.360234224388144</v>
      </c>
      <c r="B287">
        <v>5.6167710976665717</v>
      </c>
      <c r="C287">
        <v>2.9444389791664403</v>
      </c>
    </row>
    <row r="288" spans="1:3" x14ac:dyDescent="0.25">
      <c r="A288" s="3">
        <v>20.123189455653517</v>
      </c>
      <c r="B288">
        <v>5.4806389233419912</v>
      </c>
      <c r="C288">
        <v>3.0910424533583161</v>
      </c>
    </row>
    <row r="289" spans="1:3" x14ac:dyDescent="0.25">
      <c r="A289" s="3">
        <v>20.184546440673881</v>
      </c>
      <c r="B289">
        <v>4.990432586778736</v>
      </c>
      <c r="C289">
        <v>3.6888794541139363</v>
      </c>
    </row>
    <row r="290" spans="1:3" x14ac:dyDescent="0.25">
      <c r="A290" s="3">
        <v>19.929145492307978</v>
      </c>
      <c r="B290">
        <v>5.0106352940962555</v>
      </c>
      <c r="C290">
        <v>2.9957322735539909</v>
      </c>
    </row>
    <row r="291" spans="1:3" x14ac:dyDescent="0.25">
      <c r="A291" s="3">
        <v>20.097550585664155</v>
      </c>
      <c r="B291">
        <v>5.0751738152338266</v>
      </c>
      <c r="C291">
        <v>3.6109179126442243</v>
      </c>
    </row>
    <row r="292" spans="1:3" x14ac:dyDescent="0.25">
      <c r="A292" s="3">
        <v>19.929145492307978</v>
      </c>
      <c r="B292">
        <v>5.0106352940962555</v>
      </c>
      <c r="C292">
        <v>2.9957322735539909</v>
      </c>
    </row>
    <row r="293" spans="1:3" ht="15.75" thickBot="1" x14ac:dyDescent="0.3">
      <c r="A293" s="7">
        <v>20.163448315399307</v>
      </c>
      <c r="B293">
        <v>5.5373342670185366</v>
      </c>
      <c r="C293">
        <v>4.7004803657924166</v>
      </c>
    </row>
    <row r="295" spans="1:3" ht="15.75" thickBot="1" x14ac:dyDescent="0.3"/>
    <row r="296" spans="1:3" x14ac:dyDescent="0.25">
      <c r="A296" s="1" t="s">
        <v>18</v>
      </c>
    </row>
    <row r="297" spans="1:3" x14ac:dyDescent="0.25">
      <c r="A297" s="2">
        <v>20.478688773840432</v>
      </c>
      <c r="B297">
        <v>5.2983173670000001</v>
      </c>
      <c r="C297">
        <v>2.9957322739999999</v>
      </c>
    </row>
    <row r="298" spans="1:3" x14ac:dyDescent="0.25">
      <c r="A298" s="3">
        <v>20.478688773840432</v>
      </c>
      <c r="B298">
        <v>5.2983173670000001</v>
      </c>
      <c r="C298">
        <v>2.9957322739999999</v>
      </c>
    </row>
    <row r="299" spans="1:3" x14ac:dyDescent="0.25">
      <c r="A299" s="3">
        <v>19.985088661080542</v>
      </c>
      <c r="B299">
        <v>4.7874917427820458</v>
      </c>
      <c r="C299">
        <v>3.4812400893356918</v>
      </c>
    </row>
    <row r="300" spans="1:3" x14ac:dyDescent="0.25">
      <c r="A300" s="3">
        <v>20.184546440673881</v>
      </c>
      <c r="B300">
        <v>4.990432586778736</v>
      </c>
      <c r="C300">
        <v>3.6888794541139363</v>
      </c>
    </row>
    <row r="301" spans="1:3" x14ac:dyDescent="0.25">
      <c r="A301" s="3">
        <v>20.123189455653517</v>
      </c>
      <c r="B301">
        <v>5.4806389233419912</v>
      </c>
      <c r="C301">
        <v>3.0910424533583161</v>
      </c>
    </row>
    <row r="302" spans="1:3" x14ac:dyDescent="0.25">
      <c r="A302" s="3">
        <v>20.097550585664155</v>
      </c>
      <c r="B302">
        <v>5.0751738152338266</v>
      </c>
      <c r="C302">
        <v>3.6109179126442243</v>
      </c>
    </row>
    <row r="303" spans="1:3" x14ac:dyDescent="0.25">
      <c r="A303" s="3">
        <v>19.719292269758025</v>
      </c>
      <c r="B303">
        <v>4.7874917430000004</v>
      </c>
      <c r="C303">
        <v>3.091042453</v>
      </c>
    </row>
    <row r="304" spans="1:3" x14ac:dyDescent="0.25">
      <c r="A304" s="3">
        <v>19.719292269758025</v>
      </c>
      <c r="B304">
        <v>4.7874917430000004</v>
      </c>
      <c r="C304">
        <v>3.091042453</v>
      </c>
    </row>
    <row r="305" spans="1:3" x14ac:dyDescent="0.25">
      <c r="A305" s="3">
        <v>19.985088661080542</v>
      </c>
      <c r="B305">
        <v>4.7874917427820458</v>
      </c>
      <c r="C305">
        <v>3.4812400893356918</v>
      </c>
    </row>
    <row r="306" spans="1:3" x14ac:dyDescent="0.25">
      <c r="A306" s="3">
        <v>20.184546440673881</v>
      </c>
      <c r="B306">
        <v>4.990432586778736</v>
      </c>
      <c r="C306">
        <v>3.6888794541139363</v>
      </c>
    </row>
    <row r="307" spans="1:3" x14ac:dyDescent="0.25">
      <c r="A307" s="3">
        <v>20.163448315399307</v>
      </c>
      <c r="B307">
        <v>5.5373342670185366</v>
      </c>
      <c r="C307">
        <v>4.7004803657924166</v>
      </c>
    </row>
    <row r="308" spans="1:3" x14ac:dyDescent="0.25">
      <c r="A308" s="3">
        <v>20.184546440673881</v>
      </c>
      <c r="B308">
        <v>4.990432586778736</v>
      </c>
      <c r="C308">
        <v>3.6888794541139363</v>
      </c>
    </row>
    <row r="309" spans="1:3" ht="15.75" thickBot="1" x14ac:dyDescent="0.3">
      <c r="A309" s="7">
        <v>19.719292269758025</v>
      </c>
      <c r="B309">
        <v>4.7874917430000004</v>
      </c>
      <c r="C309">
        <v>3.091042453</v>
      </c>
    </row>
    <row r="312" spans="1:3" ht="15.75" thickBot="1" x14ac:dyDescent="0.3"/>
    <row r="313" spans="1:3" x14ac:dyDescent="0.25">
      <c r="A313" s="1" t="s">
        <v>19</v>
      </c>
    </row>
    <row r="314" spans="1:3" x14ac:dyDescent="0.25">
      <c r="A314" s="2">
        <v>20.097550585664155</v>
      </c>
      <c r="B314">
        <v>5.0751738152338266</v>
      </c>
      <c r="C314">
        <v>3.6109179126442243</v>
      </c>
    </row>
    <row r="315" spans="1:3" x14ac:dyDescent="0.25">
      <c r="A315" s="3">
        <v>20.123189455653517</v>
      </c>
      <c r="B315">
        <v>5.4806389233419912</v>
      </c>
      <c r="C315">
        <v>3.0910424533583161</v>
      </c>
    </row>
    <row r="316" spans="1:3" x14ac:dyDescent="0.25">
      <c r="A316" s="3">
        <v>20.027089777859604</v>
      </c>
      <c r="B316">
        <v>4.9416424226093039</v>
      </c>
      <c r="C316">
        <v>3.1135153092103742</v>
      </c>
    </row>
    <row r="317" spans="1:3" x14ac:dyDescent="0.25">
      <c r="A317" s="3">
        <v>20.360234224388144</v>
      </c>
      <c r="B317">
        <v>5.6167710976665717</v>
      </c>
      <c r="C317">
        <v>2.9444389791664403</v>
      </c>
    </row>
    <row r="318" spans="1:3" x14ac:dyDescent="0.25">
      <c r="A318" s="3">
        <v>19.985088661080542</v>
      </c>
      <c r="B318">
        <v>4.7874917427820458</v>
      </c>
      <c r="C318">
        <v>3.4812400893356918</v>
      </c>
    </row>
    <row r="319" spans="1:3" x14ac:dyDescent="0.25">
      <c r="A319" s="3">
        <v>20.027089777859604</v>
      </c>
      <c r="B319">
        <v>4.9416424226093039</v>
      </c>
      <c r="C319">
        <v>3.1135153092103742</v>
      </c>
    </row>
    <row r="320" spans="1:3" x14ac:dyDescent="0.25">
      <c r="A320" s="3">
        <v>19.929145492307978</v>
      </c>
      <c r="B320">
        <v>5.0106352940962555</v>
      </c>
      <c r="C320">
        <v>2.9957322735539909</v>
      </c>
    </row>
    <row r="321" spans="1:3" x14ac:dyDescent="0.25">
      <c r="A321" s="3">
        <v>20.097550585664155</v>
      </c>
      <c r="B321">
        <v>5.0751738152338266</v>
      </c>
      <c r="C321">
        <v>3.6109179126442243</v>
      </c>
    </row>
    <row r="322" spans="1:3" x14ac:dyDescent="0.25">
      <c r="A322" s="3">
        <v>19.929145492307978</v>
      </c>
      <c r="B322">
        <v>5.0106352940962555</v>
      </c>
      <c r="C322">
        <v>2.9957322735539909</v>
      </c>
    </row>
    <row r="323" spans="1:3" x14ac:dyDescent="0.25">
      <c r="A323" s="3">
        <v>20.478688773840432</v>
      </c>
      <c r="B323">
        <v>5.2983173670000001</v>
      </c>
      <c r="C323">
        <v>2.9957322739999999</v>
      </c>
    </row>
    <row r="324" spans="1:3" x14ac:dyDescent="0.25">
      <c r="A324" s="3">
        <v>21.133424112621626</v>
      </c>
      <c r="B324">
        <v>6.5510803350434044</v>
      </c>
      <c r="C324">
        <v>5.4380793089231956</v>
      </c>
    </row>
    <row r="325" spans="1:3" x14ac:dyDescent="0.25">
      <c r="A325" s="3">
        <v>20.184546440673881</v>
      </c>
      <c r="B325">
        <v>4.990432586778736</v>
      </c>
      <c r="C325">
        <v>3.6888794541139363</v>
      </c>
    </row>
    <row r="326" spans="1:3" ht="15.75" thickBot="1" x14ac:dyDescent="0.3">
      <c r="A326" s="7">
        <v>19.929145492307978</v>
      </c>
      <c r="B326">
        <v>5.0106352940962555</v>
      </c>
      <c r="C326">
        <v>2.9957322735539909</v>
      </c>
    </row>
    <row r="328" spans="1:3" ht="15.75" thickBot="1" x14ac:dyDescent="0.3"/>
    <row r="329" spans="1:3" x14ac:dyDescent="0.25">
      <c r="A329" s="1" t="s">
        <v>20</v>
      </c>
    </row>
    <row r="330" spans="1:3" x14ac:dyDescent="0.25">
      <c r="A330" s="2">
        <v>20.027089777859604</v>
      </c>
      <c r="B330">
        <v>4.9416424226093039</v>
      </c>
      <c r="C330">
        <v>3.1135153092103742</v>
      </c>
    </row>
    <row r="331" spans="1:3" x14ac:dyDescent="0.25">
      <c r="A331" s="3">
        <v>21.133424112621626</v>
      </c>
      <c r="B331">
        <v>6.5510803350434044</v>
      </c>
      <c r="C331">
        <v>5.4380793089231956</v>
      </c>
    </row>
    <row r="332" spans="1:3" x14ac:dyDescent="0.25">
      <c r="A332" s="3">
        <v>21.133424112621626</v>
      </c>
      <c r="B332">
        <v>6.5510803350434044</v>
      </c>
      <c r="C332">
        <v>5.4380793089231956</v>
      </c>
    </row>
    <row r="333" spans="1:3" x14ac:dyDescent="0.25">
      <c r="A333" s="3">
        <v>20.184546440673881</v>
      </c>
      <c r="B333">
        <v>4.990432586778736</v>
      </c>
      <c r="C333">
        <v>3.6888794541139363</v>
      </c>
    </row>
    <row r="334" spans="1:3" x14ac:dyDescent="0.25">
      <c r="A334" s="3">
        <v>19.985088661080542</v>
      </c>
      <c r="B334">
        <v>4.7874917427820458</v>
      </c>
      <c r="C334">
        <v>3.4812400893356918</v>
      </c>
    </row>
    <row r="335" spans="1:3" x14ac:dyDescent="0.25">
      <c r="A335" s="3">
        <v>20.184546440673881</v>
      </c>
      <c r="B335">
        <v>4.990432586778736</v>
      </c>
      <c r="C335">
        <v>3.6888794541139363</v>
      </c>
    </row>
    <row r="336" spans="1:3" x14ac:dyDescent="0.25">
      <c r="A336" s="3">
        <v>19.719292269758025</v>
      </c>
      <c r="B336">
        <v>4.7874917430000004</v>
      </c>
      <c r="C336">
        <v>3.091042453</v>
      </c>
    </row>
    <row r="337" spans="1:3" x14ac:dyDescent="0.25">
      <c r="A337" s="3">
        <v>20.097550585664155</v>
      </c>
      <c r="B337">
        <v>5.0751738152338266</v>
      </c>
      <c r="C337">
        <v>3.6109179126442243</v>
      </c>
    </row>
    <row r="338" spans="1:3" x14ac:dyDescent="0.25">
      <c r="A338" s="3">
        <v>19.719292269758025</v>
      </c>
      <c r="B338">
        <v>4.7874917430000004</v>
      </c>
      <c r="C338">
        <v>3.091042453</v>
      </c>
    </row>
    <row r="339" spans="1:3" x14ac:dyDescent="0.25">
      <c r="A339" s="3">
        <v>21.133424112621626</v>
      </c>
      <c r="B339">
        <v>6.5510803350434044</v>
      </c>
      <c r="C339">
        <v>5.4380793089231956</v>
      </c>
    </row>
    <row r="340" spans="1:3" x14ac:dyDescent="0.25">
      <c r="A340" s="3">
        <v>20.163448315399307</v>
      </c>
      <c r="B340">
        <v>5.5373342670185366</v>
      </c>
      <c r="C340">
        <v>4.7004803657924166</v>
      </c>
    </row>
    <row r="341" spans="1:3" x14ac:dyDescent="0.25">
      <c r="A341" s="3">
        <v>19.18195119767131</v>
      </c>
      <c r="B341">
        <v>4.5747109785033828</v>
      </c>
      <c r="C341">
        <v>3.6375861597263857</v>
      </c>
    </row>
    <row r="342" spans="1:3" ht="15.75" thickBot="1" x14ac:dyDescent="0.3">
      <c r="A342" s="7">
        <v>19.18195119767131</v>
      </c>
      <c r="B342">
        <v>4.5747109785033828</v>
      </c>
      <c r="C342">
        <v>3.6375861597263857</v>
      </c>
    </row>
    <row r="344" spans="1:3" ht="15.75" thickBot="1" x14ac:dyDescent="0.3"/>
    <row r="345" spans="1:3" x14ac:dyDescent="0.25">
      <c r="A345" s="1" t="s">
        <v>21</v>
      </c>
    </row>
    <row r="346" spans="1:3" x14ac:dyDescent="0.25">
      <c r="A346" s="2">
        <v>20.184546440673881</v>
      </c>
      <c r="B346">
        <v>4.990432586778736</v>
      </c>
      <c r="C346">
        <v>3.6888794541139363</v>
      </c>
    </row>
    <row r="347" spans="1:3" x14ac:dyDescent="0.25">
      <c r="A347" s="3">
        <v>19.985088661080542</v>
      </c>
      <c r="B347">
        <v>4.7874917427820458</v>
      </c>
      <c r="C347">
        <v>3.4812400893356918</v>
      </c>
    </row>
    <row r="348" spans="1:3" x14ac:dyDescent="0.25">
      <c r="A348" s="3">
        <v>20.360234224388144</v>
      </c>
      <c r="B348">
        <v>5.6167710976665717</v>
      </c>
      <c r="C348">
        <v>2.9444389791664403</v>
      </c>
    </row>
    <row r="349" spans="1:3" x14ac:dyDescent="0.25">
      <c r="A349" s="3">
        <v>20.163448315399307</v>
      </c>
      <c r="B349">
        <v>5.5373342670185366</v>
      </c>
      <c r="C349">
        <v>4.7004803657924166</v>
      </c>
    </row>
    <row r="350" spans="1:3" x14ac:dyDescent="0.25">
      <c r="A350" s="3">
        <v>20.027089777859604</v>
      </c>
      <c r="B350">
        <v>4.9416424226093039</v>
      </c>
      <c r="C350">
        <v>3.1135153092103742</v>
      </c>
    </row>
    <row r="351" spans="1:3" x14ac:dyDescent="0.25">
      <c r="A351" s="3">
        <v>19.719292269758025</v>
      </c>
      <c r="B351">
        <v>4.7874917430000004</v>
      </c>
      <c r="C351">
        <v>3.091042453</v>
      </c>
    </row>
    <row r="352" spans="1:3" x14ac:dyDescent="0.25">
      <c r="A352" s="3">
        <v>20.163448315399307</v>
      </c>
      <c r="B352">
        <v>5.5373342670185366</v>
      </c>
      <c r="C352">
        <v>4.7004803657924166</v>
      </c>
    </row>
    <row r="353" spans="1:3" x14ac:dyDescent="0.25">
      <c r="A353" s="3">
        <v>20.184546440673881</v>
      </c>
      <c r="B353">
        <v>4.990432586778736</v>
      </c>
      <c r="C353">
        <v>3.6888794541139363</v>
      </c>
    </row>
    <row r="354" spans="1:3" x14ac:dyDescent="0.25">
      <c r="A354" s="3">
        <v>19.719292269758025</v>
      </c>
      <c r="B354">
        <v>4.7874917430000004</v>
      </c>
      <c r="C354">
        <v>3.091042453</v>
      </c>
    </row>
    <row r="355" spans="1:3" x14ac:dyDescent="0.25">
      <c r="A355" s="3">
        <v>20.184546440673881</v>
      </c>
      <c r="B355" s="8">
        <v>4.990432586778736</v>
      </c>
      <c r="C355" s="8">
        <v>3.6888794541139363</v>
      </c>
    </row>
    <row r="356" spans="1:3" x14ac:dyDescent="0.25">
      <c r="A356" s="3">
        <v>20.478688773840432</v>
      </c>
      <c r="B356">
        <v>5.2983173670000001</v>
      </c>
      <c r="C356">
        <v>2.9957322739999999</v>
      </c>
    </row>
    <row r="357" spans="1:3" x14ac:dyDescent="0.25">
      <c r="A357" s="3">
        <v>20.360234224388144</v>
      </c>
      <c r="B357">
        <v>5.6167710976665717</v>
      </c>
      <c r="C357">
        <v>2.9444389791664403</v>
      </c>
    </row>
    <row r="358" spans="1:3" ht="15.75" thickBot="1" x14ac:dyDescent="0.3">
      <c r="A358" s="7">
        <v>20.478688773840432</v>
      </c>
      <c r="B358">
        <v>5.2983173670000001</v>
      </c>
      <c r="C358">
        <v>2.9957322739999999</v>
      </c>
    </row>
    <row r="360" spans="1:3" ht="15.75" thickBot="1" x14ac:dyDescent="0.3"/>
    <row r="361" spans="1:3" x14ac:dyDescent="0.25">
      <c r="A361" s="1" t="s">
        <v>22</v>
      </c>
    </row>
    <row r="362" spans="1:3" x14ac:dyDescent="0.25">
      <c r="A362" s="2">
        <v>19.985088661080542</v>
      </c>
      <c r="B362">
        <v>4.7874917427820458</v>
      </c>
      <c r="C362">
        <v>3.4812400893356918</v>
      </c>
    </row>
    <row r="363" spans="1:3" x14ac:dyDescent="0.25">
      <c r="A363" s="3">
        <v>19.719292269758025</v>
      </c>
      <c r="B363">
        <v>4.7874917430000004</v>
      </c>
      <c r="C363">
        <v>3.091042453</v>
      </c>
    </row>
    <row r="364" spans="1:3" x14ac:dyDescent="0.25">
      <c r="A364" s="3">
        <v>20.184546440673881</v>
      </c>
      <c r="B364">
        <v>4.990432586778736</v>
      </c>
      <c r="C364">
        <v>3.6888794541139363</v>
      </c>
    </row>
    <row r="365" spans="1:3" x14ac:dyDescent="0.25">
      <c r="A365" s="3">
        <v>20.097550585664155</v>
      </c>
      <c r="B365">
        <v>5.0751738152338266</v>
      </c>
      <c r="C365">
        <v>3.6109179126442243</v>
      </c>
    </row>
    <row r="366" spans="1:3" x14ac:dyDescent="0.25">
      <c r="A366" s="3">
        <v>20.478688773840432</v>
      </c>
      <c r="B366">
        <v>5.2983173670000001</v>
      </c>
      <c r="C366">
        <v>2.9957322739999999</v>
      </c>
    </row>
    <row r="367" spans="1:3" x14ac:dyDescent="0.25">
      <c r="A367" s="3">
        <v>21.133424112621626</v>
      </c>
      <c r="B367">
        <v>6.5510803350434044</v>
      </c>
      <c r="C367">
        <v>5.4380793089231956</v>
      </c>
    </row>
    <row r="368" spans="1:3" x14ac:dyDescent="0.25">
      <c r="A368" s="3">
        <v>21.133424112621626</v>
      </c>
      <c r="B368">
        <v>6.5510803350434044</v>
      </c>
      <c r="C368">
        <v>5.4380793089231956</v>
      </c>
    </row>
    <row r="369" spans="1:3" x14ac:dyDescent="0.25">
      <c r="A369" s="3">
        <v>21.133424112621626</v>
      </c>
      <c r="B369">
        <v>6.5510803350434044</v>
      </c>
      <c r="C369">
        <v>5.4380793089231956</v>
      </c>
    </row>
    <row r="370" spans="1:3" x14ac:dyDescent="0.25">
      <c r="A370" s="3">
        <v>20.184546440673881</v>
      </c>
      <c r="B370">
        <v>4.990432586778736</v>
      </c>
      <c r="C370">
        <v>3.6888794541139363</v>
      </c>
    </row>
    <row r="371" spans="1:3" x14ac:dyDescent="0.25">
      <c r="A371" s="3">
        <v>19.929145492307978</v>
      </c>
      <c r="B371">
        <v>5.0106352940962555</v>
      </c>
      <c r="C371">
        <v>2.9957322735539909</v>
      </c>
    </row>
    <row r="372" spans="1:3" x14ac:dyDescent="0.25">
      <c r="A372" s="3">
        <v>20.837197681154464</v>
      </c>
      <c r="B372">
        <v>5.9914645471079817</v>
      </c>
      <c r="C372">
        <v>4.6821312271242199</v>
      </c>
    </row>
    <row r="373" spans="1:3" x14ac:dyDescent="0.25">
      <c r="A373" s="3">
        <v>19.719292269758025</v>
      </c>
      <c r="B373">
        <v>4.7874917430000004</v>
      </c>
      <c r="C373">
        <v>3.091042453</v>
      </c>
    </row>
    <row r="374" spans="1:3" ht="15.75" thickBot="1" x14ac:dyDescent="0.3">
      <c r="A374" s="7">
        <v>20.360234224388144</v>
      </c>
      <c r="B374">
        <v>5.6167710976665717</v>
      </c>
      <c r="C374">
        <v>2.9444389791664403</v>
      </c>
    </row>
    <row r="376" spans="1:3" ht="15.75" thickBot="1" x14ac:dyDescent="0.3"/>
    <row r="377" spans="1:3" x14ac:dyDescent="0.25">
      <c r="A377" s="1" t="s">
        <v>23</v>
      </c>
    </row>
    <row r="378" spans="1:3" x14ac:dyDescent="0.25">
      <c r="A378" s="2">
        <v>20.360234224388144</v>
      </c>
      <c r="B378">
        <v>5.6167710976665717</v>
      </c>
      <c r="C378">
        <v>2.9444389791664403</v>
      </c>
    </row>
    <row r="379" spans="1:3" x14ac:dyDescent="0.25">
      <c r="A379" s="3">
        <v>19.929145492307978</v>
      </c>
      <c r="B379">
        <v>5.0106352940962555</v>
      </c>
      <c r="C379">
        <v>2.9957322735539909</v>
      </c>
    </row>
    <row r="380" spans="1:3" x14ac:dyDescent="0.25">
      <c r="A380" s="3">
        <v>19.929145492307978</v>
      </c>
      <c r="B380">
        <v>5.0106352940962555</v>
      </c>
      <c r="C380">
        <v>2.9957322735539909</v>
      </c>
    </row>
    <row r="381" spans="1:3" x14ac:dyDescent="0.25">
      <c r="A381" s="3">
        <v>19.929145492307978</v>
      </c>
      <c r="B381">
        <v>5.0106352940962555</v>
      </c>
      <c r="C381">
        <v>2.9957322735539909</v>
      </c>
    </row>
    <row r="382" spans="1:3" x14ac:dyDescent="0.25">
      <c r="A382" s="3">
        <v>20.360234224388144</v>
      </c>
      <c r="B382">
        <v>5.6167710976665717</v>
      </c>
      <c r="C382">
        <v>2.9444389791664403</v>
      </c>
    </row>
    <row r="383" spans="1:3" x14ac:dyDescent="0.25">
      <c r="A383" s="3">
        <v>19.985088661080542</v>
      </c>
      <c r="B383">
        <v>4.7874917427820458</v>
      </c>
      <c r="C383">
        <v>3.4812400893356918</v>
      </c>
    </row>
    <row r="384" spans="1:3" x14ac:dyDescent="0.25">
      <c r="A384" s="3">
        <v>20.478688773840432</v>
      </c>
      <c r="B384">
        <v>5.2983173670000001</v>
      </c>
      <c r="C384">
        <v>2.9957322739999999</v>
      </c>
    </row>
    <row r="385" spans="1:3" x14ac:dyDescent="0.25">
      <c r="A385" s="3">
        <v>19.929145492307978</v>
      </c>
      <c r="B385">
        <v>5.0106352940962555</v>
      </c>
      <c r="C385">
        <v>2.9957322735539909</v>
      </c>
    </row>
    <row r="386" spans="1:3" x14ac:dyDescent="0.25">
      <c r="A386" s="3">
        <v>20.027089777859604</v>
      </c>
      <c r="B386">
        <v>4.9416424226093039</v>
      </c>
      <c r="C386">
        <v>3.1135153092103742</v>
      </c>
    </row>
    <row r="387" spans="1:3" x14ac:dyDescent="0.25">
      <c r="A387" s="3">
        <v>20.478688773840432</v>
      </c>
      <c r="B387">
        <v>5.2983173670000001</v>
      </c>
      <c r="C387">
        <v>2.9957322739999999</v>
      </c>
    </row>
    <row r="388" spans="1:3" x14ac:dyDescent="0.25">
      <c r="A388" s="3">
        <v>19.929145492307978</v>
      </c>
      <c r="B388">
        <v>5.0106352940962555</v>
      </c>
      <c r="C388">
        <v>2.9957322735539909</v>
      </c>
    </row>
    <row r="389" spans="1:3" x14ac:dyDescent="0.25">
      <c r="A389" s="3">
        <v>20.837197681154464</v>
      </c>
      <c r="B389">
        <v>5.9914645471079817</v>
      </c>
      <c r="C389">
        <v>4.6821312271242199</v>
      </c>
    </row>
    <row r="390" spans="1:3" ht="15.75" thickBot="1" x14ac:dyDescent="0.3">
      <c r="A390" s="7">
        <v>20.837197681154464</v>
      </c>
      <c r="B390">
        <v>5.9914645471079817</v>
      </c>
      <c r="C390">
        <v>4.6821312271242199</v>
      </c>
    </row>
    <row r="392" spans="1:3" ht="15.75" thickBot="1" x14ac:dyDescent="0.3"/>
    <row r="393" spans="1:3" x14ac:dyDescent="0.25">
      <c r="A393" s="1" t="s">
        <v>24</v>
      </c>
    </row>
    <row r="394" spans="1:3" x14ac:dyDescent="0.25">
      <c r="A394" s="2">
        <v>19.719292269758025</v>
      </c>
      <c r="B394">
        <v>4.7874917430000004</v>
      </c>
      <c r="C394">
        <v>3.091042453</v>
      </c>
    </row>
    <row r="395" spans="1:3" x14ac:dyDescent="0.25">
      <c r="A395" s="3">
        <v>20.123189455653517</v>
      </c>
      <c r="B395">
        <v>5.4806389233419912</v>
      </c>
      <c r="C395">
        <v>3.0910424533583161</v>
      </c>
    </row>
    <row r="396" spans="1:3" x14ac:dyDescent="0.25">
      <c r="A396" s="3">
        <v>20.184546440673881</v>
      </c>
      <c r="B396">
        <v>4.990432586778736</v>
      </c>
      <c r="C396">
        <v>3.6888794541139363</v>
      </c>
    </row>
    <row r="397" spans="1:3" x14ac:dyDescent="0.25">
      <c r="A397" s="3">
        <v>19.719292269758025</v>
      </c>
      <c r="B397">
        <v>4.7874917430000004</v>
      </c>
      <c r="C397">
        <v>3.091042453</v>
      </c>
    </row>
    <row r="398" spans="1:3" x14ac:dyDescent="0.25">
      <c r="A398" s="3">
        <v>21.133424112621626</v>
      </c>
      <c r="B398">
        <v>6.5510803350434044</v>
      </c>
      <c r="C398">
        <v>5.4380793089231956</v>
      </c>
    </row>
    <row r="399" spans="1:3" x14ac:dyDescent="0.25">
      <c r="A399" s="3">
        <v>19.985088661080542</v>
      </c>
      <c r="B399">
        <v>4.7874917427820458</v>
      </c>
      <c r="C399">
        <v>3.4812400893356918</v>
      </c>
    </row>
    <row r="400" spans="1:3" x14ac:dyDescent="0.25">
      <c r="A400" s="3">
        <v>20.163448315399307</v>
      </c>
      <c r="B400">
        <v>5.5373342670185366</v>
      </c>
      <c r="C400">
        <v>4.7004803657924166</v>
      </c>
    </row>
    <row r="401" spans="1:3" x14ac:dyDescent="0.25">
      <c r="A401" s="3">
        <v>20.837197681154464</v>
      </c>
      <c r="B401">
        <v>5.9914645471079817</v>
      </c>
      <c r="C401">
        <v>4.6821312271242199</v>
      </c>
    </row>
    <row r="402" spans="1:3" x14ac:dyDescent="0.25">
      <c r="A402" s="3">
        <v>20.360234224388144</v>
      </c>
      <c r="B402">
        <v>5.6167710976665717</v>
      </c>
      <c r="C402">
        <v>2.9444389791664403</v>
      </c>
    </row>
    <row r="403" spans="1:3" x14ac:dyDescent="0.25">
      <c r="A403" s="3">
        <v>20.184546440673881</v>
      </c>
      <c r="B403">
        <v>4.990432586778736</v>
      </c>
      <c r="C403">
        <v>3.6888794541139363</v>
      </c>
    </row>
    <row r="404" spans="1:3" x14ac:dyDescent="0.25">
      <c r="A404" s="3">
        <v>20.837197681154464</v>
      </c>
      <c r="B404">
        <v>5.9914645471079817</v>
      </c>
      <c r="C404">
        <v>4.6821312271242199</v>
      </c>
    </row>
    <row r="405" spans="1:3" x14ac:dyDescent="0.25">
      <c r="A405" s="3">
        <v>21.133424112621626</v>
      </c>
      <c r="B405">
        <v>6.5510803350434044</v>
      </c>
      <c r="C405">
        <v>5.4380793089231956</v>
      </c>
    </row>
    <row r="406" spans="1:3" ht="15.75" thickBot="1" x14ac:dyDescent="0.3">
      <c r="A406" s="7">
        <v>19.929145492307978</v>
      </c>
      <c r="B406">
        <v>5.0106352940962555</v>
      </c>
      <c r="C406">
        <v>2.9957322735539909</v>
      </c>
    </row>
    <row r="408" spans="1:3" ht="15.75" thickBot="1" x14ac:dyDescent="0.3"/>
    <row r="409" spans="1:3" x14ac:dyDescent="0.25">
      <c r="A409" s="1" t="s">
        <v>25</v>
      </c>
    </row>
    <row r="410" spans="1:3" x14ac:dyDescent="0.25">
      <c r="A410" s="2">
        <v>21.133424112621626</v>
      </c>
      <c r="B410" s="8">
        <v>6.5510803350434044</v>
      </c>
      <c r="C410" s="8">
        <v>5.4380793089231956</v>
      </c>
    </row>
    <row r="411" spans="1:3" x14ac:dyDescent="0.25">
      <c r="A411" s="3">
        <v>19.985088661080542</v>
      </c>
      <c r="B411">
        <v>4.7874917427820458</v>
      </c>
      <c r="C411">
        <v>3.4812400893356918</v>
      </c>
    </row>
    <row r="412" spans="1:3" x14ac:dyDescent="0.25">
      <c r="A412" s="3">
        <v>20.027089777859604</v>
      </c>
      <c r="B412">
        <v>4.9416424226093039</v>
      </c>
      <c r="C412">
        <v>3.1135153092103742</v>
      </c>
    </row>
    <row r="413" spans="1:3" x14ac:dyDescent="0.25">
      <c r="A413" s="3">
        <v>20.163448315399307</v>
      </c>
      <c r="B413">
        <v>5.5373342670185366</v>
      </c>
      <c r="C413">
        <v>4.7004803657924166</v>
      </c>
    </row>
    <row r="414" spans="1:3" x14ac:dyDescent="0.25">
      <c r="A414" s="3">
        <v>20.184546440673881</v>
      </c>
      <c r="B414">
        <v>4.990432586778736</v>
      </c>
      <c r="C414">
        <v>3.6888794541139363</v>
      </c>
    </row>
    <row r="415" spans="1:3" x14ac:dyDescent="0.25">
      <c r="A415" s="3">
        <v>20.097550585664155</v>
      </c>
      <c r="B415">
        <v>5.0751738152338266</v>
      </c>
      <c r="C415">
        <v>3.6109179126442243</v>
      </c>
    </row>
    <row r="416" spans="1:3" x14ac:dyDescent="0.25">
      <c r="A416" s="3">
        <v>20.163448315399307</v>
      </c>
      <c r="B416">
        <v>5.5373342670185366</v>
      </c>
      <c r="C416">
        <v>4.7004803657924166</v>
      </c>
    </row>
    <row r="417" spans="1:3" x14ac:dyDescent="0.25">
      <c r="A417" s="3">
        <v>20.123189455653517</v>
      </c>
      <c r="B417">
        <v>5.4806389233419912</v>
      </c>
      <c r="C417">
        <v>3.0910424533583161</v>
      </c>
    </row>
    <row r="418" spans="1:3" x14ac:dyDescent="0.25">
      <c r="A418" s="3">
        <v>20.123189455653517</v>
      </c>
      <c r="B418">
        <v>5.4806389233419912</v>
      </c>
      <c r="C418">
        <v>3.0910424533583161</v>
      </c>
    </row>
    <row r="419" spans="1:3" x14ac:dyDescent="0.25">
      <c r="A419" s="3">
        <v>20.478688773840432</v>
      </c>
      <c r="B419">
        <v>5.2983173670000001</v>
      </c>
      <c r="C419">
        <v>2.9957322739999999</v>
      </c>
    </row>
    <row r="420" spans="1:3" x14ac:dyDescent="0.25">
      <c r="A420" s="3">
        <v>20.360234224388144</v>
      </c>
      <c r="B420">
        <v>5.6167710976665717</v>
      </c>
      <c r="C420">
        <v>2.9444389791664403</v>
      </c>
    </row>
    <row r="421" spans="1:3" x14ac:dyDescent="0.25">
      <c r="A421" s="3">
        <v>20.027089777859604</v>
      </c>
      <c r="B421">
        <v>4.9416424226093039</v>
      </c>
      <c r="C421">
        <v>3.1135153092103742</v>
      </c>
    </row>
    <row r="422" spans="1:3" ht="15.75" thickBot="1" x14ac:dyDescent="0.3">
      <c r="A422" s="7">
        <v>20.360234224388144</v>
      </c>
      <c r="B422">
        <v>5.6167710976665717</v>
      </c>
      <c r="C422">
        <v>2.9444389791664403</v>
      </c>
    </row>
    <row r="424" spans="1:3" ht="15.75" thickBot="1" x14ac:dyDescent="0.3"/>
    <row r="425" spans="1:3" x14ac:dyDescent="0.25">
      <c r="A425" s="1" t="s">
        <v>26</v>
      </c>
    </row>
    <row r="426" spans="1:3" x14ac:dyDescent="0.25">
      <c r="A426" s="2">
        <v>19.929145492307978</v>
      </c>
      <c r="B426">
        <v>5.0106352940962555</v>
      </c>
      <c r="C426">
        <v>2.9957322735539909</v>
      </c>
    </row>
    <row r="427" spans="1:3" x14ac:dyDescent="0.25">
      <c r="A427" s="3">
        <v>20.097550585664155</v>
      </c>
      <c r="B427">
        <v>5.0751738152338266</v>
      </c>
      <c r="C427">
        <v>3.6109179126442243</v>
      </c>
    </row>
    <row r="428" spans="1:3" x14ac:dyDescent="0.25">
      <c r="A428" s="3">
        <v>20.097550585664155</v>
      </c>
      <c r="B428">
        <v>5.0751738152338266</v>
      </c>
      <c r="C428">
        <v>3.6109179126442243</v>
      </c>
    </row>
    <row r="429" spans="1:3" x14ac:dyDescent="0.25">
      <c r="A429" s="3">
        <v>20.163448315399307</v>
      </c>
      <c r="B429">
        <v>5.5373342670185366</v>
      </c>
      <c r="C429">
        <v>4.7004803657924166</v>
      </c>
    </row>
    <row r="430" spans="1:3" x14ac:dyDescent="0.25">
      <c r="A430" s="3">
        <v>20.184546440673881</v>
      </c>
      <c r="B430">
        <v>4.990432586778736</v>
      </c>
      <c r="C430">
        <v>3.6888794541139363</v>
      </c>
    </row>
    <row r="431" spans="1:3" x14ac:dyDescent="0.25">
      <c r="A431" s="3">
        <v>20.163448315399307</v>
      </c>
      <c r="B431">
        <v>5.5373342670185366</v>
      </c>
      <c r="C431">
        <v>4.7004803657924166</v>
      </c>
    </row>
    <row r="432" spans="1:3" x14ac:dyDescent="0.25">
      <c r="A432" s="3">
        <v>20.027089777859604</v>
      </c>
      <c r="B432">
        <v>4.9416424226093039</v>
      </c>
      <c r="C432">
        <v>3.1135153092103742</v>
      </c>
    </row>
    <row r="433" spans="1:3" x14ac:dyDescent="0.25">
      <c r="A433" s="3">
        <v>21.133424112621626</v>
      </c>
      <c r="B433">
        <v>6.5510803350434044</v>
      </c>
      <c r="C433">
        <v>5.4380793089231956</v>
      </c>
    </row>
    <row r="434" spans="1:3" x14ac:dyDescent="0.25">
      <c r="A434" s="3">
        <v>20.027089777859604</v>
      </c>
      <c r="B434">
        <v>4.9416424226093039</v>
      </c>
      <c r="C434">
        <v>3.1135153092103742</v>
      </c>
    </row>
    <row r="435" spans="1:3" x14ac:dyDescent="0.25">
      <c r="A435" s="3">
        <v>20.163448315399307</v>
      </c>
      <c r="B435">
        <v>5.5373342670185366</v>
      </c>
      <c r="C435">
        <v>4.7004803657924166</v>
      </c>
    </row>
    <row r="436" spans="1:3" x14ac:dyDescent="0.25">
      <c r="A436" s="3">
        <v>19.985088661080542</v>
      </c>
      <c r="B436">
        <v>4.7874917427820458</v>
      </c>
      <c r="C436">
        <v>3.4812400893356918</v>
      </c>
    </row>
    <row r="437" spans="1:3" x14ac:dyDescent="0.25">
      <c r="A437" s="3">
        <v>20.163448315399307</v>
      </c>
      <c r="B437">
        <v>5.5373342670185366</v>
      </c>
      <c r="C437">
        <v>4.7004803657924166</v>
      </c>
    </row>
    <row r="438" spans="1:3" ht="15.75" thickBot="1" x14ac:dyDescent="0.3">
      <c r="A438" s="7">
        <v>20.478688773840432</v>
      </c>
      <c r="B438">
        <v>5.2983173670000001</v>
      </c>
      <c r="C438">
        <v>2.9957322739999999</v>
      </c>
    </row>
    <row r="440" spans="1:3" ht="15.75" thickBot="1" x14ac:dyDescent="0.3"/>
    <row r="441" spans="1:3" x14ac:dyDescent="0.25">
      <c r="A441" s="1" t="s">
        <v>27</v>
      </c>
    </row>
    <row r="442" spans="1:3" x14ac:dyDescent="0.25">
      <c r="A442" s="2">
        <v>20.097550585664155</v>
      </c>
      <c r="B442">
        <v>5.0751738152338266</v>
      </c>
      <c r="C442">
        <v>3.6109179126442243</v>
      </c>
    </row>
    <row r="443" spans="1:3" x14ac:dyDescent="0.25">
      <c r="A443" s="3">
        <v>20.123189455653517</v>
      </c>
      <c r="B443">
        <v>5.4806389233419912</v>
      </c>
      <c r="C443">
        <v>3.0910424533583161</v>
      </c>
    </row>
    <row r="444" spans="1:3" x14ac:dyDescent="0.25">
      <c r="A444" s="3">
        <v>20.123189455653517</v>
      </c>
      <c r="B444">
        <v>5.4806389233419912</v>
      </c>
      <c r="C444">
        <v>3.0910424533583161</v>
      </c>
    </row>
    <row r="445" spans="1:3" x14ac:dyDescent="0.25">
      <c r="A445" s="3">
        <v>19.985088661080542</v>
      </c>
      <c r="B445">
        <v>4.7874917427820458</v>
      </c>
      <c r="C445">
        <v>3.4812400893356918</v>
      </c>
    </row>
    <row r="446" spans="1:3" x14ac:dyDescent="0.25">
      <c r="A446" s="3">
        <v>20.360234224388144</v>
      </c>
      <c r="B446">
        <v>5.6167710976665717</v>
      </c>
      <c r="C446">
        <v>2.9444389791664403</v>
      </c>
    </row>
    <row r="447" spans="1:3" x14ac:dyDescent="0.25">
      <c r="A447" s="3">
        <v>21.133424112621626</v>
      </c>
      <c r="B447">
        <v>6.5510803350434044</v>
      </c>
      <c r="C447">
        <v>5.4380793089231956</v>
      </c>
    </row>
    <row r="448" spans="1:3" x14ac:dyDescent="0.25">
      <c r="A448" s="3">
        <v>20.097550585664155</v>
      </c>
      <c r="B448">
        <v>5.0751738152338266</v>
      </c>
      <c r="C448">
        <v>3.6109179126442243</v>
      </c>
    </row>
    <row r="449" spans="1:3" x14ac:dyDescent="0.25">
      <c r="A449" s="3">
        <v>20.837197681154464</v>
      </c>
      <c r="B449">
        <v>5.9914645471079817</v>
      </c>
      <c r="C449">
        <v>4.6821312271242199</v>
      </c>
    </row>
    <row r="450" spans="1:3" x14ac:dyDescent="0.25">
      <c r="A450" s="3">
        <v>20.184546440673881</v>
      </c>
      <c r="B450">
        <v>4.990432586778736</v>
      </c>
      <c r="C450">
        <v>3.6888794541139363</v>
      </c>
    </row>
    <row r="451" spans="1:3" x14ac:dyDescent="0.25">
      <c r="A451" s="3">
        <v>20.360234224388144</v>
      </c>
      <c r="B451">
        <v>5.6167710976665717</v>
      </c>
      <c r="C451">
        <v>2.9444389791664403</v>
      </c>
    </row>
    <row r="452" spans="1:3" x14ac:dyDescent="0.25">
      <c r="A452" s="3">
        <v>19.929145492307978</v>
      </c>
      <c r="B452">
        <v>5.0106352940962555</v>
      </c>
      <c r="C452">
        <v>2.9957322735539909</v>
      </c>
    </row>
    <row r="453" spans="1:3" x14ac:dyDescent="0.25">
      <c r="A453" s="3">
        <v>19.985088661080542</v>
      </c>
      <c r="B453">
        <v>4.7874917427820458</v>
      </c>
      <c r="C453">
        <v>3.4812400893356918</v>
      </c>
    </row>
    <row r="454" spans="1:3" ht="15.75" thickBot="1" x14ac:dyDescent="0.3">
      <c r="A454" s="7">
        <v>20.027089777859604</v>
      </c>
      <c r="B454">
        <v>4.9416424226093039</v>
      </c>
      <c r="C454">
        <v>3.1135153092103742</v>
      </c>
    </row>
    <row r="456" spans="1:3" ht="15.75" thickBot="1" x14ac:dyDescent="0.3"/>
    <row r="457" spans="1:3" x14ac:dyDescent="0.25">
      <c r="A457" s="1" t="s">
        <v>28</v>
      </c>
    </row>
    <row r="458" spans="1:3" x14ac:dyDescent="0.25">
      <c r="A458" s="2">
        <v>19.719292269758025</v>
      </c>
      <c r="B458">
        <v>4.7874917430000004</v>
      </c>
      <c r="C458">
        <v>3.091042453</v>
      </c>
    </row>
    <row r="459" spans="1:3" x14ac:dyDescent="0.25">
      <c r="A459" s="3">
        <v>20.097550585664155</v>
      </c>
      <c r="B459">
        <v>5.0751738152338266</v>
      </c>
      <c r="C459">
        <v>3.6109179126442243</v>
      </c>
    </row>
    <row r="460" spans="1:3" x14ac:dyDescent="0.25">
      <c r="A460" s="3">
        <v>19.929145492307978</v>
      </c>
      <c r="B460">
        <v>5.0106352940962555</v>
      </c>
      <c r="C460">
        <v>2.9957322735539909</v>
      </c>
    </row>
    <row r="461" spans="1:3" x14ac:dyDescent="0.25">
      <c r="A461" s="3">
        <v>19.719292269758025</v>
      </c>
      <c r="B461">
        <v>4.7874917430000004</v>
      </c>
      <c r="C461">
        <v>3.091042453</v>
      </c>
    </row>
    <row r="462" spans="1:3" x14ac:dyDescent="0.25">
      <c r="A462" s="3">
        <v>20.478688773840432</v>
      </c>
      <c r="B462">
        <v>5.2983173670000001</v>
      </c>
      <c r="C462">
        <v>2.9957322739999999</v>
      </c>
    </row>
    <row r="463" spans="1:3" x14ac:dyDescent="0.25">
      <c r="A463" s="3">
        <v>20.027089777859604</v>
      </c>
      <c r="B463">
        <v>4.9416424226093039</v>
      </c>
      <c r="C463">
        <v>3.1135153092103742</v>
      </c>
    </row>
    <row r="464" spans="1:3" x14ac:dyDescent="0.25">
      <c r="A464" s="3">
        <v>20.837197681154464</v>
      </c>
      <c r="B464">
        <v>5.9914645471079817</v>
      </c>
      <c r="C464">
        <v>4.6821312271242199</v>
      </c>
    </row>
    <row r="465" spans="1:3" x14ac:dyDescent="0.25">
      <c r="A465" s="3">
        <v>20.027089777859604</v>
      </c>
      <c r="B465">
        <v>4.9416424226093039</v>
      </c>
      <c r="C465">
        <v>3.1135153092103742</v>
      </c>
    </row>
    <row r="466" spans="1:3" x14ac:dyDescent="0.25">
      <c r="A466" s="3">
        <v>19.929145492307978</v>
      </c>
      <c r="B466">
        <v>5.0106352940962555</v>
      </c>
      <c r="C466">
        <v>2.9957322735539909</v>
      </c>
    </row>
    <row r="467" spans="1:3" x14ac:dyDescent="0.25">
      <c r="A467" s="3">
        <v>20.478688773840432</v>
      </c>
      <c r="B467">
        <v>5.2983173670000001</v>
      </c>
      <c r="C467">
        <v>2.9957322739999999</v>
      </c>
    </row>
    <row r="468" spans="1:3" x14ac:dyDescent="0.25">
      <c r="A468" s="3">
        <v>21.133424112621626</v>
      </c>
      <c r="B468">
        <v>6.5510803350434044</v>
      </c>
      <c r="C468">
        <v>5.4380793089231956</v>
      </c>
    </row>
    <row r="469" spans="1:3" x14ac:dyDescent="0.25">
      <c r="A469" s="3">
        <v>20.097550585664155</v>
      </c>
      <c r="B469">
        <v>5.0751738152338266</v>
      </c>
      <c r="C469">
        <v>3.6109179126442243</v>
      </c>
    </row>
    <row r="470" spans="1:3" ht="15.75" thickBot="1" x14ac:dyDescent="0.3">
      <c r="A470" s="7">
        <v>20.837197681154464</v>
      </c>
      <c r="B470">
        <v>5.9914645471079817</v>
      </c>
      <c r="C470">
        <v>4.6821312271242199</v>
      </c>
    </row>
    <row r="472" spans="1:3" ht="15.75" thickBot="1" x14ac:dyDescent="0.3"/>
    <row r="473" spans="1:3" x14ac:dyDescent="0.25">
      <c r="A473" s="1" t="s">
        <v>29</v>
      </c>
    </row>
    <row r="474" spans="1:3" x14ac:dyDescent="0.25">
      <c r="A474" s="2">
        <v>19.18195119767131</v>
      </c>
      <c r="B474">
        <v>4.5747109785033828</v>
      </c>
      <c r="C474">
        <v>3.6375861597263857</v>
      </c>
    </row>
    <row r="475" spans="1:3" x14ac:dyDescent="0.25">
      <c r="A475" s="3">
        <v>20.360234224388144</v>
      </c>
      <c r="B475">
        <v>5.6167710976665717</v>
      </c>
      <c r="C475">
        <v>2.9444389791664403</v>
      </c>
    </row>
    <row r="476" spans="1:3" x14ac:dyDescent="0.25">
      <c r="A476" s="3">
        <v>20.837197681154464</v>
      </c>
      <c r="B476">
        <v>5.9914645471079817</v>
      </c>
      <c r="C476">
        <v>4.6821312271242199</v>
      </c>
    </row>
    <row r="477" spans="1:3" x14ac:dyDescent="0.25">
      <c r="A477" s="3">
        <v>20.027089777859604</v>
      </c>
      <c r="B477">
        <v>4.9416424226093039</v>
      </c>
      <c r="C477">
        <v>3.1135153092103742</v>
      </c>
    </row>
    <row r="478" spans="1:3" x14ac:dyDescent="0.25">
      <c r="A478" s="3">
        <v>20.163448315399307</v>
      </c>
      <c r="B478">
        <v>5.5373342670185366</v>
      </c>
      <c r="C478">
        <v>4.7004803657924166</v>
      </c>
    </row>
    <row r="479" spans="1:3" x14ac:dyDescent="0.25">
      <c r="A479" s="3">
        <v>20.184546440673881</v>
      </c>
      <c r="B479">
        <v>4.990432586778736</v>
      </c>
      <c r="C479">
        <v>3.6888794541139363</v>
      </c>
    </row>
    <row r="480" spans="1:3" x14ac:dyDescent="0.25">
      <c r="A480" s="3">
        <v>20.027089777859604</v>
      </c>
      <c r="B480">
        <v>4.9416424226093039</v>
      </c>
      <c r="C480">
        <v>3.1135153092103742</v>
      </c>
    </row>
    <row r="481" spans="1:3" x14ac:dyDescent="0.25">
      <c r="A481" s="3">
        <v>20.837197681154464</v>
      </c>
      <c r="B481">
        <v>5.9914645471079817</v>
      </c>
      <c r="C481">
        <v>4.6821312271242199</v>
      </c>
    </row>
    <row r="482" spans="1:3" x14ac:dyDescent="0.25">
      <c r="A482" s="3">
        <v>21.133424112621626</v>
      </c>
      <c r="B482">
        <v>6.5510803350434044</v>
      </c>
      <c r="C482">
        <v>5.4380793089231956</v>
      </c>
    </row>
    <row r="483" spans="1:3" x14ac:dyDescent="0.25">
      <c r="A483" s="3">
        <v>20.837197681154464</v>
      </c>
      <c r="B483">
        <v>5.9914645471079817</v>
      </c>
      <c r="C483">
        <v>4.6821312271242199</v>
      </c>
    </row>
    <row r="484" spans="1:3" x14ac:dyDescent="0.25">
      <c r="A484" s="3">
        <v>19.719292269758025</v>
      </c>
      <c r="B484">
        <v>4.7874917430000004</v>
      </c>
      <c r="C484">
        <v>3.091042453</v>
      </c>
    </row>
    <row r="485" spans="1:3" x14ac:dyDescent="0.25">
      <c r="A485" s="3">
        <v>19.929145492307978</v>
      </c>
      <c r="B485">
        <v>5.0106352940962555</v>
      </c>
      <c r="C485">
        <v>2.9957322735539909</v>
      </c>
    </row>
    <row r="486" spans="1:3" ht="15.75" thickBot="1" x14ac:dyDescent="0.3">
      <c r="A486" s="7">
        <v>19.929145492307978</v>
      </c>
      <c r="B486">
        <v>5.0106352940962555</v>
      </c>
      <c r="C486">
        <v>2.9957322735539909</v>
      </c>
    </row>
    <row r="488" spans="1:3" ht="15.75" thickBot="1" x14ac:dyDescent="0.3"/>
    <row r="489" spans="1:3" x14ac:dyDescent="0.25">
      <c r="A489" s="1" t="s">
        <v>30</v>
      </c>
    </row>
    <row r="490" spans="1:3" x14ac:dyDescent="0.25">
      <c r="A490" s="2">
        <v>19.985088661080542</v>
      </c>
      <c r="B490">
        <v>4.7874917427820458</v>
      </c>
      <c r="C490">
        <v>3.4812400893356918</v>
      </c>
    </row>
    <row r="491" spans="1:3" x14ac:dyDescent="0.25">
      <c r="A491" s="3">
        <v>20.478688773840432</v>
      </c>
      <c r="B491">
        <v>5.2983173670000001</v>
      </c>
      <c r="C491">
        <v>2.9957322739999999</v>
      </c>
    </row>
    <row r="492" spans="1:3" x14ac:dyDescent="0.25">
      <c r="A492" s="3">
        <v>19.929145492307978</v>
      </c>
      <c r="B492">
        <v>5.0106352940962555</v>
      </c>
      <c r="C492">
        <v>2.9957322735539909</v>
      </c>
    </row>
    <row r="493" spans="1:3" x14ac:dyDescent="0.25">
      <c r="A493" s="3">
        <v>19.929145492307978</v>
      </c>
      <c r="B493">
        <v>5.0106352940962555</v>
      </c>
      <c r="C493">
        <v>2.9957322735539909</v>
      </c>
    </row>
    <row r="494" spans="1:3" x14ac:dyDescent="0.25">
      <c r="A494" s="3">
        <v>19.18195119767131</v>
      </c>
      <c r="B494">
        <v>4.5747109785033828</v>
      </c>
      <c r="C494">
        <v>3.6375861597263857</v>
      </c>
    </row>
    <row r="495" spans="1:3" x14ac:dyDescent="0.25">
      <c r="A495" s="3">
        <v>20.360234224388144</v>
      </c>
      <c r="B495">
        <v>5.6167710976665717</v>
      </c>
      <c r="C495">
        <v>2.9444389791664403</v>
      </c>
    </row>
    <row r="496" spans="1:3" x14ac:dyDescent="0.25">
      <c r="A496" s="3">
        <v>20.027089777859604</v>
      </c>
      <c r="B496">
        <v>4.9416424226093039</v>
      </c>
      <c r="C496">
        <v>3.1135153092103742</v>
      </c>
    </row>
    <row r="497" spans="1:3" x14ac:dyDescent="0.25">
      <c r="A497" s="3">
        <v>20.360234224388144</v>
      </c>
      <c r="B497">
        <v>5.6167710976665717</v>
      </c>
      <c r="C497">
        <v>2.9444389791664403</v>
      </c>
    </row>
    <row r="498" spans="1:3" x14ac:dyDescent="0.25">
      <c r="A498" s="3">
        <v>21.133424112621626</v>
      </c>
      <c r="B498">
        <v>6.5510803350434044</v>
      </c>
      <c r="C498">
        <v>5.4380793089231956</v>
      </c>
    </row>
    <row r="499" spans="1:3" x14ac:dyDescent="0.25">
      <c r="A499" s="3">
        <v>19.719292269758025</v>
      </c>
      <c r="B499">
        <v>4.7874917430000004</v>
      </c>
      <c r="C499">
        <v>3.091042453</v>
      </c>
    </row>
    <row r="500" spans="1:3" x14ac:dyDescent="0.25">
      <c r="A500" s="3">
        <v>20.837197681154464</v>
      </c>
      <c r="B500">
        <v>5.9914645471079817</v>
      </c>
      <c r="C500">
        <v>4.6821312271242199</v>
      </c>
    </row>
    <row r="501" spans="1:3" x14ac:dyDescent="0.25">
      <c r="A501" s="3">
        <v>19.985088661080542</v>
      </c>
      <c r="B501">
        <v>4.7874917427820458</v>
      </c>
      <c r="C501">
        <v>3.4812400893356918</v>
      </c>
    </row>
    <row r="502" spans="1:3" ht="15.75" thickBot="1" x14ac:dyDescent="0.3">
      <c r="A502" s="7">
        <v>20.184546440673881</v>
      </c>
      <c r="B502">
        <v>4.990432586778736</v>
      </c>
      <c r="C502">
        <v>3.6888794541139363</v>
      </c>
    </row>
    <row r="504" spans="1:3" ht="15.75" thickBot="1" x14ac:dyDescent="0.3"/>
    <row r="505" spans="1:3" x14ac:dyDescent="0.25">
      <c r="A505" s="1" t="s">
        <v>31</v>
      </c>
    </row>
    <row r="506" spans="1:3" x14ac:dyDescent="0.25">
      <c r="A506" s="2">
        <v>19.18195119767131</v>
      </c>
      <c r="B506">
        <v>4.5747109785033828</v>
      </c>
      <c r="C506">
        <v>3.6375861597263857</v>
      </c>
    </row>
    <row r="507" spans="1:3" x14ac:dyDescent="0.25">
      <c r="A507" s="3">
        <v>19.18195119767131</v>
      </c>
      <c r="B507">
        <v>4.5747109785033828</v>
      </c>
      <c r="C507">
        <v>3.6375861597263857</v>
      </c>
    </row>
    <row r="508" spans="1:3" x14ac:dyDescent="0.25">
      <c r="A508" s="3">
        <v>20.097550585664155</v>
      </c>
      <c r="B508">
        <v>5.0751738152338266</v>
      </c>
      <c r="C508">
        <v>3.6109179126442243</v>
      </c>
    </row>
    <row r="509" spans="1:3" x14ac:dyDescent="0.25">
      <c r="A509" s="3">
        <v>20.837197681154464</v>
      </c>
      <c r="B509">
        <v>5.9914645471079817</v>
      </c>
      <c r="C509">
        <v>4.6821312271242199</v>
      </c>
    </row>
    <row r="510" spans="1:3" x14ac:dyDescent="0.25">
      <c r="A510" s="3">
        <v>19.985088661080542</v>
      </c>
      <c r="B510">
        <v>4.7874917427820458</v>
      </c>
      <c r="C510">
        <v>3.4812400893356918</v>
      </c>
    </row>
    <row r="511" spans="1:3" x14ac:dyDescent="0.25">
      <c r="A511" s="3">
        <v>19.18195119767131</v>
      </c>
      <c r="B511">
        <v>4.5747109785033828</v>
      </c>
      <c r="C511">
        <v>3.6375861597263857</v>
      </c>
    </row>
    <row r="512" spans="1:3" x14ac:dyDescent="0.25">
      <c r="A512" s="3">
        <v>20.478688773840432</v>
      </c>
      <c r="B512">
        <v>5.2983173670000001</v>
      </c>
      <c r="C512">
        <v>2.9957322739999999</v>
      </c>
    </row>
    <row r="513" spans="1:3" x14ac:dyDescent="0.25">
      <c r="A513" s="3">
        <v>20.123189455653517</v>
      </c>
      <c r="B513">
        <v>5.4806389233419912</v>
      </c>
      <c r="C513">
        <v>3.0910424533583161</v>
      </c>
    </row>
    <row r="514" spans="1:3" x14ac:dyDescent="0.25">
      <c r="A514" s="3">
        <v>19.929145492307978</v>
      </c>
      <c r="B514">
        <v>5.0106352940962555</v>
      </c>
      <c r="C514">
        <v>2.9957322735539909</v>
      </c>
    </row>
    <row r="515" spans="1:3" x14ac:dyDescent="0.25">
      <c r="A515" s="3">
        <v>19.719292269758025</v>
      </c>
      <c r="B515">
        <v>4.7874917430000004</v>
      </c>
      <c r="C515">
        <v>3.091042453</v>
      </c>
    </row>
    <row r="516" spans="1:3" x14ac:dyDescent="0.25">
      <c r="A516" s="3">
        <v>19.985088661080542</v>
      </c>
      <c r="B516">
        <v>4.7874917427820458</v>
      </c>
      <c r="C516">
        <v>3.4812400893356918</v>
      </c>
    </row>
    <row r="517" spans="1:3" x14ac:dyDescent="0.25">
      <c r="A517" s="3">
        <v>20.478688773840432</v>
      </c>
      <c r="B517">
        <v>5.2983173670000001</v>
      </c>
      <c r="C517">
        <v>2.9957322739999999</v>
      </c>
    </row>
    <row r="518" spans="1:3" ht="15.75" thickBot="1" x14ac:dyDescent="0.3">
      <c r="A518" s="7">
        <v>20.027089777859604</v>
      </c>
      <c r="B518">
        <v>4.9416424226093039</v>
      </c>
      <c r="C518">
        <v>3.1135153092103742</v>
      </c>
    </row>
    <row r="520" spans="1:3" ht="15.75" thickBot="1" x14ac:dyDescent="0.3"/>
    <row r="521" spans="1:3" x14ac:dyDescent="0.25">
      <c r="A521" s="1" t="s">
        <v>32</v>
      </c>
    </row>
    <row r="522" spans="1:3" x14ac:dyDescent="0.25">
      <c r="A522" s="2">
        <v>19.929145492307978</v>
      </c>
      <c r="B522">
        <v>5.0106352940962555</v>
      </c>
      <c r="C522">
        <v>2.9957322735539909</v>
      </c>
    </row>
    <row r="523" spans="1:3" x14ac:dyDescent="0.25">
      <c r="A523" s="3">
        <v>21.133424112621626</v>
      </c>
      <c r="B523">
        <v>6.5510803350434044</v>
      </c>
      <c r="C523">
        <v>5.4380793089231956</v>
      </c>
    </row>
    <row r="524" spans="1:3" x14ac:dyDescent="0.25">
      <c r="A524" s="3">
        <v>20.123189455653517</v>
      </c>
      <c r="B524">
        <v>5.4806389233419912</v>
      </c>
      <c r="C524">
        <v>3.0910424533583161</v>
      </c>
    </row>
    <row r="525" spans="1:3" x14ac:dyDescent="0.25">
      <c r="A525" s="3">
        <v>19.985088661080542</v>
      </c>
      <c r="B525">
        <v>4.7874917427820458</v>
      </c>
      <c r="C525">
        <v>3.4812400893356918</v>
      </c>
    </row>
    <row r="526" spans="1:3" x14ac:dyDescent="0.25">
      <c r="A526" s="3">
        <v>20.097550585664155</v>
      </c>
      <c r="B526">
        <v>5.0751738152338266</v>
      </c>
      <c r="C526">
        <v>3.6109179126442243</v>
      </c>
    </row>
    <row r="527" spans="1:3" x14ac:dyDescent="0.25">
      <c r="A527" s="3">
        <v>20.360234224388144</v>
      </c>
      <c r="B527">
        <v>5.6167710976665717</v>
      </c>
      <c r="C527">
        <v>2.9444389791664403</v>
      </c>
    </row>
    <row r="528" spans="1:3" x14ac:dyDescent="0.25">
      <c r="A528" s="3">
        <v>20.123189455653517</v>
      </c>
      <c r="B528">
        <v>5.4806389233419912</v>
      </c>
      <c r="C528">
        <v>3.0910424533583161</v>
      </c>
    </row>
    <row r="529" spans="1:3" x14ac:dyDescent="0.25">
      <c r="A529" s="3">
        <v>20.478688773840432</v>
      </c>
      <c r="B529">
        <v>5.2983173670000001</v>
      </c>
      <c r="C529">
        <v>2.9957322739999999</v>
      </c>
    </row>
    <row r="530" spans="1:3" x14ac:dyDescent="0.25">
      <c r="A530" s="3">
        <v>19.719292269758025</v>
      </c>
      <c r="B530">
        <v>4.7874917430000004</v>
      </c>
      <c r="C530">
        <v>3.091042453</v>
      </c>
    </row>
    <row r="531" spans="1:3" x14ac:dyDescent="0.25">
      <c r="A531" s="3">
        <v>19.929145492307978</v>
      </c>
      <c r="B531">
        <v>5.0106352940962555</v>
      </c>
      <c r="C531">
        <v>2.9957322735539909</v>
      </c>
    </row>
    <row r="532" spans="1:3" x14ac:dyDescent="0.25">
      <c r="A532" s="3">
        <v>20.478688773840432</v>
      </c>
      <c r="B532">
        <v>5.2983173670000001</v>
      </c>
      <c r="C532">
        <v>2.9957322739999999</v>
      </c>
    </row>
    <row r="533" spans="1:3" x14ac:dyDescent="0.25">
      <c r="A533" s="3">
        <v>20.184546440673881</v>
      </c>
      <c r="B533">
        <v>4.990432586778736</v>
      </c>
      <c r="C533">
        <v>3.6888794541139363</v>
      </c>
    </row>
    <row r="534" spans="1:3" ht="15.75" thickBot="1" x14ac:dyDescent="0.3">
      <c r="A534" s="7">
        <v>20.163448315399307</v>
      </c>
      <c r="B534">
        <v>5.5373342670185366</v>
      </c>
      <c r="C534">
        <v>4.7004803657924166</v>
      </c>
    </row>
    <row r="537" spans="1:3" ht="15.75" thickBot="1" x14ac:dyDescent="0.3"/>
    <row r="538" spans="1:3" x14ac:dyDescent="0.25">
      <c r="A538" s="1" t="s">
        <v>33</v>
      </c>
    </row>
    <row r="539" spans="1:3" x14ac:dyDescent="0.25">
      <c r="A539" s="2">
        <v>19.929145492307978</v>
      </c>
      <c r="B539">
        <v>5.0106352940962555</v>
      </c>
      <c r="C539">
        <v>2.9957322735539909</v>
      </c>
    </row>
    <row r="540" spans="1:3" x14ac:dyDescent="0.25">
      <c r="A540" s="3">
        <v>19.18195119767131</v>
      </c>
      <c r="B540">
        <v>4.5747109785033828</v>
      </c>
      <c r="C540">
        <v>3.6375861597263857</v>
      </c>
    </row>
    <row r="541" spans="1:3" x14ac:dyDescent="0.25">
      <c r="A541" s="3">
        <v>20.837197681154464</v>
      </c>
      <c r="B541">
        <v>5.9914645471079817</v>
      </c>
      <c r="C541">
        <v>4.6821312271242199</v>
      </c>
    </row>
    <row r="542" spans="1:3" x14ac:dyDescent="0.25">
      <c r="A542" s="3">
        <v>20.360234224388144</v>
      </c>
      <c r="B542">
        <v>5.6167710976665717</v>
      </c>
      <c r="C542">
        <v>2.9444389791664403</v>
      </c>
    </row>
    <row r="543" spans="1:3" x14ac:dyDescent="0.25">
      <c r="A543" s="3">
        <v>20.478688773840432</v>
      </c>
      <c r="B543">
        <v>5.2983173670000001</v>
      </c>
      <c r="C543">
        <v>2.9957322739999999</v>
      </c>
    </row>
    <row r="544" spans="1:3" x14ac:dyDescent="0.25">
      <c r="A544" s="3">
        <v>20.123189455653517</v>
      </c>
      <c r="B544">
        <v>5.4806389233419912</v>
      </c>
      <c r="C544">
        <v>3.0910424533583161</v>
      </c>
    </row>
    <row r="545" spans="1:3" x14ac:dyDescent="0.25">
      <c r="A545" s="3">
        <v>20.837197681154464</v>
      </c>
      <c r="B545">
        <v>5.9914645471079817</v>
      </c>
      <c r="C545">
        <v>4.6821312271242199</v>
      </c>
    </row>
    <row r="546" spans="1:3" x14ac:dyDescent="0.25">
      <c r="A546" s="3">
        <v>20.837197681154464</v>
      </c>
      <c r="B546">
        <v>5.9914645471079817</v>
      </c>
      <c r="C546">
        <v>4.6821312271242199</v>
      </c>
    </row>
    <row r="547" spans="1:3" x14ac:dyDescent="0.25">
      <c r="A547" s="3">
        <v>20.184546440673881</v>
      </c>
      <c r="B547">
        <v>4.990432586778736</v>
      </c>
      <c r="C547">
        <v>3.6888794541139363</v>
      </c>
    </row>
    <row r="548" spans="1:3" x14ac:dyDescent="0.25">
      <c r="A548" s="3">
        <v>20.097550585664155</v>
      </c>
      <c r="B548">
        <v>5.0751738152338266</v>
      </c>
      <c r="C548">
        <v>3.6109179126442243</v>
      </c>
    </row>
    <row r="549" spans="1:3" x14ac:dyDescent="0.25">
      <c r="A549" s="3">
        <v>20.478688773840432</v>
      </c>
      <c r="B549">
        <v>5.2983173670000001</v>
      </c>
      <c r="C549">
        <v>2.9957322739999999</v>
      </c>
    </row>
    <row r="550" spans="1:3" x14ac:dyDescent="0.25">
      <c r="A550" s="3">
        <v>19.929145492307978</v>
      </c>
      <c r="B550">
        <v>5.0106352940962555</v>
      </c>
      <c r="C550">
        <v>2.9957322735539909</v>
      </c>
    </row>
    <row r="551" spans="1:3" ht="15.75" thickBot="1" x14ac:dyDescent="0.3">
      <c r="A551" s="7">
        <v>20.184546440673881</v>
      </c>
      <c r="B551">
        <v>4.990432586778736</v>
      </c>
      <c r="C551">
        <v>3.6888794541139363</v>
      </c>
    </row>
    <row r="554" spans="1:3" ht="15.75" thickBot="1" x14ac:dyDescent="0.3"/>
    <row r="555" spans="1:3" x14ac:dyDescent="0.25">
      <c r="A555" s="1" t="s">
        <v>34</v>
      </c>
    </row>
    <row r="556" spans="1:3" x14ac:dyDescent="0.25">
      <c r="A556" s="2">
        <v>21.133424112621626</v>
      </c>
      <c r="B556">
        <v>6.5510803350434044</v>
      </c>
      <c r="C556">
        <v>5.4380793089231956</v>
      </c>
    </row>
    <row r="557" spans="1:3" x14ac:dyDescent="0.25">
      <c r="A557" s="3">
        <v>21.133424112621626</v>
      </c>
      <c r="B557">
        <v>6.5510803350434044</v>
      </c>
      <c r="C557">
        <v>5.4380793089231956</v>
      </c>
    </row>
    <row r="558" spans="1:3" x14ac:dyDescent="0.25">
      <c r="A558" s="3">
        <v>19.929145492307978</v>
      </c>
      <c r="B558">
        <v>5.0106352940962555</v>
      </c>
      <c r="C558">
        <v>2.9957322735539909</v>
      </c>
    </row>
    <row r="559" spans="1:3" x14ac:dyDescent="0.25">
      <c r="A559" s="3">
        <v>20.837197681154464</v>
      </c>
      <c r="B559">
        <v>5.9914645471079817</v>
      </c>
      <c r="C559">
        <v>4.6821312271242199</v>
      </c>
    </row>
    <row r="560" spans="1:3" x14ac:dyDescent="0.25">
      <c r="A560" s="3">
        <v>20.360234224388144</v>
      </c>
      <c r="B560">
        <v>5.6167710976665717</v>
      </c>
      <c r="C560">
        <v>2.9444389791664403</v>
      </c>
    </row>
    <row r="561" spans="1:3" x14ac:dyDescent="0.25">
      <c r="A561" s="3">
        <v>20.360234224388144</v>
      </c>
      <c r="B561">
        <v>5.6167710976665717</v>
      </c>
      <c r="C561">
        <v>2.9444389791664403</v>
      </c>
    </row>
    <row r="562" spans="1:3" x14ac:dyDescent="0.25">
      <c r="A562" s="3">
        <v>20.837197681154464</v>
      </c>
      <c r="B562">
        <v>5.9914645471079817</v>
      </c>
      <c r="C562">
        <v>4.6821312271242199</v>
      </c>
    </row>
    <row r="563" spans="1:3" x14ac:dyDescent="0.25">
      <c r="A563" s="3">
        <v>20.123189455653517</v>
      </c>
      <c r="B563">
        <v>5.4806389233419912</v>
      </c>
      <c r="C563">
        <v>3.0910424533583161</v>
      </c>
    </row>
    <row r="564" spans="1:3" x14ac:dyDescent="0.25">
      <c r="A564" s="3">
        <v>20.184546440673881</v>
      </c>
      <c r="B564">
        <v>4.990432586778736</v>
      </c>
      <c r="C564">
        <v>3.6888794541139363</v>
      </c>
    </row>
    <row r="565" spans="1:3" x14ac:dyDescent="0.25">
      <c r="A565" s="3">
        <v>19.929145492307978</v>
      </c>
      <c r="B565">
        <v>5.0106352940962555</v>
      </c>
      <c r="C565">
        <v>2.9957322735539909</v>
      </c>
    </row>
    <row r="566" spans="1:3" x14ac:dyDescent="0.25">
      <c r="A566" s="3">
        <v>19.18195119767131</v>
      </c>
      <c r="B566">
        <v>4.5747109785033828</v>
      </c>
      <c r="C566">
        <v>3.6375861597263857</v>
      </c>
    </row>
    <row r="567" spans="1:3" x14ac:dyDescent="0.25">
      <c r="A567" s="3">
        <v>20.478688773840432</v>
      </c>
      <c r="B567">
        <v>5.2983173670000001</v>
      </c>
      <c r="C567">
        <v>2.9957322739999999</v>
      </c>
    </row>
    <row r="568" spans="1:3" ht="15.75" thickBot="1" x14ac:dyDescent="0.3">
      <c r="A568" s="7">
        <v>20.184546440673881</v>
      </c>
      <c r="B568">
        <v>4.990432586778736</v>
      </c>
      <c r="C568">
        <v>3.6888794541139363</v>
      </c>
    </row>
    <row r="571" spans="1:3" ht="15.75" thickBot="1" x14ac:dyDescent="0.3"/>
    <row r="572" spans="1:3" x14ac:dyDescent="0.25">
      <c r="A572" s="1" t="s">
        <v>35</v>
      </c>
    </row>
    <row r="573" spans="1:3" x14ac:dyDescent="0.25">
      <c r="A573" s="2">
        <v>19.18195119767131</v>
      </c>
      <c r="B573">
        <v>4.5747109785033828</v>
      </c>
      <c r="C573">
        <v>3.6375861597263857</v>
      </c>
    </row>
    <row r="574" spans="1:3" x14ac:dyDescent="0.25">
      <c r="A574" s="3">
        <v>19.929145492307978</v>
      </c>
      <c r="B574">
        <v>5.0106352940962555</v>
      </c>
      <c r="C574">
        <v>2.9957322735539909</v>
      </c>
    </row>
    <row r="575" spans="1:3" x14ac:dyDescent="0.25">
      <c r="A575" s="3">
        <v>20.097550585664155</v>
      </c>
      <c r="B575">
        <v>5.0751738152338266</v>
      </c>
      <c r="C575">
        <v>3.6109179126442243</v>
      </c>
    </row>
    <row r="576" spans="1:3" x14ac:dyDescent="0.25">
      <c r="A576" s="3">
        <v>21.133424112621626</v>
      </c>
      <c r="B576">
        <v>6.5510803350434044</v>
      </c>
      <c r="C576">
        <v>5.4380793089231956</v>
      </c>
    </row>
    <row r="577" spans="1:3" x14ac:dyDescent="0.25">
      <c r="A577" s="3">
        <v>20.837197681154464</v>
      </c>
      <c r="B577">
        <v>5.9914645471079817</v>
      </c>
      <c r="C577">
        <v>4.6821312271242199</v>
      </c>
    </row>
    <row r="578" spans="1:3" x14ac:dyDescent="0.25">
      <c r="A578" s="3">
        <v>20.360234224388144</v>
      </c>
      <c r="B578">
        <v>5.6167710976665717</v>
      </c>
      <c r="C578">
        <v>2.9444389791664403</v>
      </c>
    </row>
    <row r="579" spans="1:3" x14ac:dyDescent="0.25">
      <c r="A579" s="3">
        <v>19.18195119767131</v>
      </c>
      <c r="B579">
        <v>4.5747109785033828</v>
      </c>
      <c r="C579">
        <v>3.6375861597263857</v>
      </c>
    </row>
    <row r="580" spans="1:3" x14ac:dyDescent="0.25">
      <c r="A580" s="3">
        <v>20.097550585664155</v>
      </c>
      <c r="B580">
        <v>5.0751738152338266</v>
      </c>
      <c r="C580">
        <v>3.6109179126442243</v>
      </c>
    </row>
    <row r="581" spans="1:3" x14ac:dyDescent="0.25">
      <c r="A581" s="3">
        <v>20.123189455653517</v>
      </c>
      <c r="B581">
        <v>5.4806389233419912</v>
      </c>
      <c r="C581">
        <v>3.0910424533583161</v>
      </c>
    </row>
    <row r="582" spans="1:3" x14ac:dyDescent="0.25">
      <c r="A582" s="3">
        <v>20.163448315399307</v>
      </c>
      <c r="B582">
        <v>5.5373342670185366</v>
      </c>
      <c r="C582">
        <v>4.7004803657924166</v>
      </c>
    </row>
    <row r="583" spans="1:3" x14ac:dyDescent="0.25">
      <c r="A583" s="3">
        <v>19.18195119767131</v>
      </c>
      <c r="B583">
        <v>4.5747109785033828</v>
      </c>
      <c r="C583">
        <v>3.6375861597263857</v>
      </c>
    </row>
    <row r="584" spans="1:3" x14ac:dyDescent="0.25">
      <c r="A584" s="3">
        <v>20.478688773840432</v>
      </c>
      <c r="B584">
        <v>5.2983173670000001</v>
      </c>
      <c r="C584">
        <v>2.9957322739999999</v>
      </c>
    </row>
    <row r="585" spans="1:3" ht="15.75" thickBot="1" x14ac:dyDescent="0.3">
      <c r="A585" s="7">
        <v>21.133424112621626</v>
      </c>
      <c r="B585">
        <v>6.5510803350434044</v>
      </c>
      <c r="C585">
        <v>5.4380793089231956</v>
      </c>
    </row>
    <row r="587" spans="1:3" ht="15.75" thickBot="1" x14ac:dyDescent="0.3"/>
    <row r="588" spans="1:3" x14ac:dyDescent="0.25">
      <c r="A588" s="1" t="s">
        <v>36</v>
      </c>
    </row>
    <row r="589" spans="1:3" x14ac:dyDescent="0.25">
      <c r="A589" s="2">
        <v>20.837197681154464</v>
      </c>
      <c r="B589">
        <v>5.9914645471079817</v>
      </c>
      <c r="C589">
        <v>4.6821312271242199</v>
      </c>
    </row>
    <row r="590" spans="1:3" x14ac:dyDescent="0.25">
      <c r="A590" s="3">
        <v>19.929145492307978</v>
      </c>
      <c r="B590">
        <v>5.0106352940962555</v>
      </c>
      <c r="C590">
        <v>2.9957322735539909</v>
      </c>
    </row>
    <row r="591" spans="1:3" x14ac:dyDescent="0.25">
      <c r="A591" s="3">
        <v>21.133424112621626</v>
      </c>
      <c r="B591">
        <v>6.5510803350434044</v>
      </c>
      <c r="C591">
        <v>5.4380793089231956</v>
      </c>
    </row>
    <row r="592" spans="1:3" x14ac:dyDescent="0.25">
      <c r="A592" s="3">
        <v>19.18195119767131</v>
      </c>
      <c r="B592">
        <v>4.5747109785033828</v>
      </c>
      <c r="C592">
        <v>3.6375861597263857</v>
      </c>
    </row>
    <row r="593" spans="1:3" x14ac:dyDescent="0.25">
      <c r="A593" s="3">
        <v>20.027089777859604</v>
      </c>
      <c r="B593" s="8">
        <v>4.9416424226093039</v>
      </c>
      <c r="C593" s="8">
        <v>3.1135153092103742</v>
      </c>
    </row>
    <row r="594" spans="1:3" x14ac:dyDescent="0.25">
      <c r="A594" s="3">
        <v>19.929145492307978</v>
      </c>
      <c r="B594">
        <v>5.0106352940962555</v>
      </c>
      <c r="C594">
        <v>2.9957322735539909</v>
      </c>
    </row>
    <row r="595" spans="1:3" x14ac:dyDescent="0.25">
      <c r="A595" s="3">
        <v>21.133424112621626</v>
      </c>
      <c r="B595">
        <v>6.5510803350434044</v>
      </c>
      <c r="C595">
        <v>5.4380793089231956</v>
      </c>
    </row>
    <row r="596" spans="1:3" x14ac:dyDescent="0.25">
      <c r="A596" s="3">
        <v>20.027089777859604</v>
      </c>
      <c r="B596">
        <v>4.9416424226093039</v>
      </c>
      <c r="C596">
        <v>3.1135153092103742</v>
      </c>
    </row>
    <row r="597" spans="1:3" x14ac:dyDescent="0.25">
      <c r="A597" s="3">
        <v>19.18195119767131</v>
      </c>
      <c r="B597">
        <v>4.5747109785033828</v>
      </c>
      <c r="C597">
        <v>3.6375861597263857</v>
      </c>
    </row>
    <row r="598" spans="1:3" x14ac:dyDescent="0.25">
      <c r="A598" s="3">
        <v>19.929145492307978</v>
      </c>
      <c r="B598">
        <v>5.0106352940962555</v>
      </c>
      <c r="C598">
        <v>2.9957322735539909</v>
      </c>
    </row>
    <row r="599" spans="1:3" x14ac:dyDescent="0.25">
      <c r="A599" s="3">
        <v>19.18195119767131</v>
      </c>
      <c r="B599">
        <v>4.5747109785033828</v>
      </c>
      <c r="C599">
        <v>3.6375861597263857</v>
      </c>
    </row>
    <row r="600" spans="1:3" x14ac:dyDescent="0.25">
      <c r="A600" s="3">
        <v>20.123189455653517</v>
      </c>
      <c r="B600">
        <v>5.4806389233419912</v>
      </c>
      <c r="C600">
        <v>3.0910424533583161</v>
      </c>
    </row>
    <row r="601" spans="1:3" ht="15.75" thickBot="1" x14ac:dyDescent="0.3">
      <c r="A601" s="7">
        <v>20.360234224388144</v>
      </c>
      <c r="B601">
        <v>5.6167710976665717</v>
      </c>
      <c r="C601">
        <v>2.9444389791664403</v>
      </c>
    </row>
    <row r="603" spans="1:3" ht="15.75" thickBot="1" x14ac:dyDescent="0.3"/>
    <row r="604" spans="1:3" x14ac:dyDescent="0.25">
      <c r="A604" s="1" t="s">
        <v>37</v>
      </c>
    </row>
    <row r="605" spans="1:3" x14ac:dyDescent="0.25">
      <c r="A605" s="2">
        <v>19.985088661080542</v>
      </c>
      <c r="B605">
        <v>4.7874917427820458</v>
      </c>
      <c r="C605">
        <v>3.4812400893356918</v>
      </c>
    </row>
    <row r="606" spans="1:3" x14ac:dyDescent="0.25">
      <c r="A606" s="3">
        <v>20.837197681154464</v>
      </c>
      <c r="B606">
        <v>5.9914645471079817</v>
      </c>
      <c r="C606">
        <v>4.6821312271242199</v>
      </c>
    </row>
    <row r="607" spans="1:3" x14ac:dyDescent="0.25">
      <c r="A607" s="3">
        <v>20.097550585664155</v>
      </c>
      <c r="B607">
        <v>5.0751738152338266</v>
      </c>
      <c r="C607">
        <v>3.6109179126442243</v>
      </c>
    </row>
    <row r="608" spans="1:3" x14ac:dyDescent="0.25">
      <c r="A608" s="3">
        <v>21.133424112621626</v>
      </c>
      <c r="B608">
        <v>6.5510803350434044</v>
      </c>
      <c r="C608">
        <v>5.4380793089231956</v>
      </c>
    </row>
    <row r="609" spans="1:3" x14ac:dyDescent="0.25">
      <c r="A609" s="3">
        <v>20.097550585664155</v>
      </c>
      <c r="B609">
        <v>5.0751738152338266</v>
      </c>
      <c r="C609">
        <v>3.6109179126442243</v>
      </c>
    </row>
    <row r="610" spans="1:3" x14ac:dyDescent="0.25">
      <c r="A610" s="3">
        <v>20.097550585664155</v>
      </c>
      <c r="B610">
        <v>5.0751738152338266</v>
      </c>
      <c r="C610">
        <v>3.6109179126442243</v>
      </c>
    </row>
    <row r="611" spans="1:3" x14ac:dyDescent="0.25">
      <c r="A611" s="3">
        <v>21.133424112621626</v>
      </c>
      <c r="B611">
        <v>6.5510803350434044</v>
      </c>
      <c r="C611">
        <v>5.4380793089231956</v>
      </c>
    </row>
    <row r="612" spans="1:3" x14ac:dyDescent="0.25">
      <c r="A612" s="3">
        <v>19.929145492307978</v>
      </c>
      <c r="B612">
        <v>5.0106352940962555</v>
      </c>
      <c r="C612">
        <v>2.9957322735539909</v>
      </c>
    </row>
    <row r="613" spans="1:3" x14ac:dyDescent="0.25">
      <c r="A613" s="3">
        <v>20.027089777859604</v>
      </c>
      <c r="B613">
        <v>4.9416424226093039</v>
      </c>
      <c r="C613">
        <v>3.1135153092103742</v>
      </c>
    </row>
    <row r="614" spans="1:3" x14ac:dyDescent="0.25">
      <c r="A614" s="3">
        <v>20.837197681154464</v>
      </c>
      <c r="B614">
        <v>5.9914645471079817</v>
      </c>
      <c r="C614">
        <v>4.6821312271242199</v>
      </c>
    </row>
    <row r="615" spans="1:3" x14ac:dyDescent="0.25">
      <c r="A615" s="3">
        <v>20.163448315399307</v>
      </c>
      <c r="B615">
        <v>5.5373342670185366</v>
      </c>
      <c r="C615">
        <v>4.7004803657924166</v>
      </c>
    </row>
    <row r="616" spans="1:3" x14ac:dyDescent="0.25">
      <c r="A616" s="3">
        <v>20.478688773840432</v>
      </c>
      <c r="B616">
        <v>5.2983173670000001</v>
      </c>
      <c r="C616">
        <v>2.9957322739999999</v>
      </c>
    </row>
    <row r="617" spans="1:3" ht="15.75" thickBot="1" x14ac:dyDescent="0.3">
      <c r="A617" s="7">
        <v>19.18195119767131</v>
      </c>
      <c r="B617">
        <v>4.5747109785033828</v>
      </c>
      <c r="C617">
        <v>3.6375861597263857</v>
      </c>
    </row>
    <row r="619" spans="1:3" ht="15.75" thickBot="1" x14ac:dyDescent="0.3"/>
    <row r="620" spans="1:3" x14ac:dyDescent="0.25">
      <c r="A620" s="1" t="s">
        <v>38</v>
      </c>
    </row>
    <row r="621" spans="1:3" x14ac:dyDescent="0.25">
      <c r="A621" s="2">
        <v>19.719292269758025</v>
      </c>
      <c r="B621">
        <v>4.7874917430000004</v>
      </c>
      <c r="C621">
        <v>3.091042453</v>
      </c>
    </row>
    <row r="622" spans="1:3" x14ac:dyDescent="0.25">
      <c r="A622" s="3">
        <v>20.837197681154464</v>
      </c>
      <c r="B622">
        <v>5.9914645471079817</v>
      </c>
      <c r="C622">
        <v>4.6821312271242199</v>
      </c>
    </row>
    <row r="623" spans="1:3" x14ac:dyDescent="0.25">
      <c r="A623" s="3">
        <v>20.837197681154464</v>
      </c>
      <c r="B623">
        <v>5.9914645471079817</v>
      </c>
      <c r="C623">
        <v>4.6821312271242199</v>
      </c>
    </row>
    <row r="624" spans="1:3" x14ac:dyDescent="0.25">
      <c r="A624" s="3">
        <v>19.18195119767131</v>
      </c>
      <c r="B624">
        <v>4.5747109785033828</v>
      </c>
      <c r="C624">
        <v>3.6375861597263857</v>
      </c>
    </row>
    <row r="625" spans="1:3" x14ac:dyDescent="0.25">
      <c r="A625" s="3">
        <v>20.163448315399307</v>
      </c>
      <c r="B625">
        <v>5.5373342670185366</v>
      </c>
      <c r="C625">
        <v>4.7004803657924166</v>
      </c>
    </row>
    <row r="626" spans="1:3" x14ac:dyDescent="0.25">
      <c r="A626" s="3">
        <v>19.719292269758025</v>
      </c>
      <c r="B626">
        <v>4.7874917430000004</v>
      </c>
      <c r="C626">
        <v>3.091042453</v>
      </c>
    </row>
    <row r="627" spans="1:3" x14ac:dyDescent="0.25">
      <c r="A627" s="3">
        <v>19.929145492307978</v>
      </c>
      <c r="B627">
        <v>5.0106352940962555</v>
      </c>
      <c r="C627">
        <v>2.9957322735539909</v>
      </c>
    </row>
    <row r="628" spans="1:3" x14ac:dyDescent="0.25">
      <c r="A628" s="3">
        <v>19.985088661080542</v>
      </c>
      <c r="B628">
        <v>4.7874917427820458</v>
      </c>
      <c r="C628">
        <v>3.4812400893356918</v>
      </c>
    </row>
    <row r="629" spans="1:3" x14ac:dyDescent="0.25">
      <c r="A629" s="3">
        <v>19.719292269758025</v>
      </c>
      <c r="B629">
        <v>4.7874917430000004</v>
      </c>
      <c r="C629">
        <v>3.091042453</v>
      </c>
    </row>
    <row r="630" spans="1:3" x14ac:dyDescent="0.25">
      <c r="A630" s="3">
        <v>21.133424112621626</v>
      </c>
      <c r="B630">
        <v>6.5510803350434044</v>
      </c>
      <c r="C630">
        <v>5.4380793089231956</v>
      </c>
    </row>
    <row r="631" spans="1:3" x14ac:dyDescent="0.25">
      <c r="A631" s="3">
        <v>21.133424112621626</v>
      </c>
      <c r="B631">
        <v>6.5510803350434044</v>
      </c>
      <c r="C631">
        <v>5.4380793089231956</v>
      </c>
    </row>
    <row r="632" spans="1:3" x14ac:dyDescent="0.25">
      <c r="A632" s="3">
        <v>20.184546440673881</v>
      </c>
      <c r="B632">
        <v>4.990432586778736</v>
      </c>
      <c r="C632">
        <v>3.6888794541139363</v>
      </c>
    </row>
    <row r="633" spans="1:3" ht="15.75" thickBot="1" x14ac:dyDescent="0.3">
      <c r="A633" s="7">
        <v>19.929145492307978</v>
      </c>
      <c r="B633">
        <v>5.0106352940962555</v>
      </c>
      <c r="C633">
        <v>2.9957322735539909</v>
      </c>
    </row>
    <row r="636" spans="1:3" ht="15.75" thickBot="1" x14ac:dyDescent="0.3"/>
    <row r="637" spans="1:3" x14ac:dyDescent="0.25">
      <c r="A637" s="1" t="s">
        <v>39</v>
      </c>
    </row>
    <row r="638" spans="1:3" x14ac:dyDescent="0.25">
      <c r="A638" s="2">
        <v>20.360234224388144</v>
      </c>
      <c r="B638">
        <v>5.6167710976665717</v>
      </c>
      <c r="C638">
        <v>2.9444389791664403</v>
      </c>
    </row>
    <row r="639" spans="1:3" x14ac:dyDescent="0.25">
      <c r="A639" s="3">
        <v>20.837197681154464</v>
      </c>
      <c r="B639">
        <v>5.9914645471079817</v>
      </c>
      <c r="C639">
        <v>4.6821312271242199</v>
      </c>
    </row>
    <row r="640" spans="1:3" x14ac:dyDescent="0.25">
      <c r="A640" s="3">
        <v>20.360234224388144</v>
      </c>
      <c r="B640">
        <v>5.6167710976665717</v>
      </c>
      <c r="C640">
        <v>2.9444389791664403</v>
      </c>
    </row>
    <row r="641" spans="1:3" x14ac:dyDescent="0.25">
      <c r="A641" s="3">
        <v>20.184546440673881</v>
      </c>
      <c r="B641">
        <v>4.990432586778736</v>
      </c>
      <c r="C641">
        <v>3.6888794541139363</v>
      </c>
    </row>
    <row r="642" spans="1:3" x14ac:dyDescent="0.25">
      <c r="A642" s="3">
        <v>19.929145492307978</v>
      </c>
      <c r="B642">
        <v>5.0106352940962555</v>
      </c>
      <c r="C642">
        <v>2.9957322735539909</v>
      </c>
    </row>
    <row r="643" spans="1:3" x14ac:dyDescent="0.25">
      <c r="A643" s="3">
        <v>21.133424112621626</v>
      </c>
      <c r="B643">
        <v>6.5510803350434044</v>
      </c>
      <c r="C643">
        <v>5.4380793089231956</v>
      </c>
    </row>
    <row r="644" spans="1:3" x14ac:dyDescent="0.25">
      <c r="A644" s="3">
        <v>20.027089777859604</v>
      </c>
      <c r="B644">
        <v>4.9416424226093039</v>
      </c>
      <c r="C644">
        <v>3.1135153092103742</v>
      </c>
    </row>
    <row r="645" spans="1:3" x14ac:dyDescent="0.25">
      <c r="A645" s="3">
        <v>20.163448315399307</v>
      </c>
      <c r="B645">
        <v>5.5373342670185366</v>
      </c>
      <c r="C645">
        <v>4.7004803657924166</v>
      </c>
    </row>
    <row r="646" spans="1:3" x14ac:dyDescent="0.25">
      <c r="A646" s="3">
        <v>20.184546440673881</v>
      </c>
      <c r="B646">
        <v>4.990432586778736</v>
      </c>
      <c r="C646">
        <v>3.6888794541139363</v>
      </c>
    </row>
    <row r="647" spans="1:3" x14ac:dyDescent="0.25">
      <c r="A647" s="3">
        <v>20.360234224388144</v>
      </c>
      <c r="B647">
        <v>5.6167710976665717</v>
      </c>
      <c r="C647">
        <v>2.9444389791664403</v>
      </c>
    </row>
    <row r="648" spans="1:3" x14ac:dyDescent="0.25">
      <c r="A648" s="3">
        <v>19.985088661080542</v>
      </c>
      <c r="B648">
        <v>4.7874917427820458</v>
      </c>
      <c r="C648">
        <v>3.4812400893356918</v>
      </c>
    </row>
    <row r="649" spans="1:3" x14ac:dyDescent="0.25">
      <c r="A649" s="3">
        <v>20.027089777859604</v>
      </c>
      <c r="B649">
        <v>4.9416424226093039</v>
      </c>
      <c r="C649">
        <v>3.1135153092103742</v>
      </c>
    </row>
    <row r="650" spans="1:3" ht="15.75" thickBot="1" x14ac:dyDescent="0.3">
      <c r="A650" s="7">
        <v>19.929145492307978</v>
      </c>
      <c r="B650">
        <v>5.0106352940962555</v>
      </c>
      <c r="C650">
        <v>2.9957322735539909</v>
      </c>
    </row>
    <row r="653" spans="1:3" ht="15.75" thickBot="1" x14ac:dyDescent="0.3"/>
    <row r="654" spans="1:3" x14ac:dyDescent="0.25">
      <c r="A654" s="1" t="s">
        <v>40</v>
      </c>
    </row>
    <row r="655" spans="1:3" x14ac:dyDescent="0.25">
      <c r="A655" s="2">
        <v>20.163448315399307</v>
      </c>
      <c r="B655">
        <v>5.5373342670185366</v>
      </c>
      <c r="C655">
        <v>4.7004803657924166</v>
      </c>
    </row>
    <row r="656" spans="1:3" x14ac:dyDescent="0.25">
      <c r="A656" s="3">
        <v>20.360234224388144</v>
      </c>
      <c r="B656">
        <v>5.6167710976665717</v>
      </c>
      <c r="C656">
        <v>2.9444389791664403</v>
      </c>
    </row>
    <row r="657" spans="1:3" x14ac:dyDescent="0.25">
      <c r="A657" s="3">
        <v>20.837197681154464</v>
      </c>
      <c r="B657">
        <v>5.9914645471079817</v>
      </c>
      <c r="C657">
        <v>4.6821312271242199</v>
      </c>
    </row>
    <row r="658" spans="1:3" x14ac:dyDescent="0.25">
      <c r="A658" s="3">
        <v>20.837197681154464</v>
      </c>
      <c r="B658">
        <v>5.9914645471079817</v>
      </c>
      <c r="C658">
        <v>4.6821312271242199</v>
      </c>
    </row>
    <row r="659" spans="1:3" x14ac:dyDescent="0.25">
      <c r="A659" s="3">
        <v>21.133424112621626</v>
      </c>
      <c r="B659">
        <v>6.5510803350434044</v>
      </c>
      <c r="C659">
        <v>5.4380793089231956</v>
      </c>
    </row>
    <row r="660" spans="1:3" x14ac:dyDescent="0.25">
      <c r="A660" s="3">
        <v>20.184546440673881</v>
      </c>
      <c r="B660">
        <v>4.990432586778736</v>
      </c>
      <c r="C660">
        <v>3.6888794541139363</v>
      </c>
    </row>
    <row r="661" spans="1:3" x14ac:dyDescent="0.25">
      <c r="A661" s="3">
        <v>19.719292269758025</v>
      </c>
      <c r="B661">
        <v>4.7874917430000004</v>
      </c>
      <c r="C661">
        <v>3.091042453</v>
      </c>
    </row>
    <row r="662" spans="1:3" x14ac:dyDescent="0.25">
      <c r="A662" s="3">
        <v>21.133424112621626</v>
      </c>
      <c r="B662">
        <v>6.5510803350434044</v>
      </c>
      <c r="C662">
        <v>5.4380793089231956</v>
      </c>
    </row>
    <row r="663" spans="1:3" x14ac:dyDescent="0.25">
      <c r="A663" s="3">
        <v>20.163448315399307</v>
      </c>
      <c r="B663">
        <v>5.5373342670185366</v>
      </c>
      <c r="C663">
        <v>4.7004803657924166</v>
      </c>
    </row>
    <row r="664" spans="1:3" x14ac:dyDescent="0.25">
      <c r="A664" s="3">
        <v>20.027089777859604</v>
      </c>
      <c r="B664">
        <v>4.9416424226093039</v>
      </c>
      <c r="C664">
        <v>3.1135153092103742</v>
      </c>
    </row>
    <row r="665" spans="1:3" x14ac:dyDescent="0.25">
      <c r="A665" s="3">
        <v>19.929145492307978</v>
      </c>
      <c r="B665">
        <v>5.0106352940962555</v>
      </c>
      <c r="C665">
        <v>2.9957322735539909</v>
      </c>
    </row>
    <row r="666" spans="1:3" x14ac:dyDescent="0.25">
      <c r="A666" s="3">
        <v>20.360234224388144</v>
      </c>
      <c r="B666">
        <v>5.6167710976665717</v>
      </c>
      <c r="C666">
        <v>2.9444389791664403</v>
      </c>
    </row>
    <row r="667" spans="1:3" ht="15.75" thickBot="1" x14ac:dyDescent="0.3">
      <c r="A667" s="7">
        <v>20.097550585664155</v>
      </c>
      <c r="B667">
        <v>5.0751738152338266</v>
      </c>
      <c r="C667">
        <v>3.6109179126442243</v>
      </c>
    </row>
    <row r="669" spans="1:3" ht="15.75" thickBot="1" x14ac:dyDescent="0.3"/>
    <row r="670" spans="1:3" x14ac:dyDescent="0.25">
      <c r="A670" s="1" t="s">
        <v>41</v>
      </c>
    </row>
    <row r="671" spans="1:3" x14ac:dyDescent="0.25">
      <c r="A671" s="2">
        <v>21.133424112621626</v>
      </c>
      <c r="B671">
        <v>6.5510803350434044</v>
      </c>
      <c r="C671">
        <v>5.4380793089231956</v>
      </c>
    </row>
    <row r="672" spans="1:3" x14ac:dyDescent="0.25">
      <c r="A672" s="3">
        <v>20.837197681154464</v>
      </c>
      <c r="B672">
        <v>5.9914645471079817</v>
      </c>
      <c r="C672">
        <v>4.6821312271242199</v>
      </c>
    </row>
    <row r="673" spans="1:3" x14ac:dyDescent="0.25">
      <c r="A673" s="3">
        <v>20.163448315399307</v>
      </c>
      <c r="B673">
        <v>5.5373342670185366</v>
      </c>
      <c r="C673">
        <v>4.7004803657924166</v>
      </c>
    </row>
    <row r="674" spans="1:3" x14ac:dyDescent="0.25">
      <c r="A674" s="3">
        <v>20.360234224388144</v>
      </c>
      <c r="B674">
        <v>5.6167710976665717</v>
      </c>
      <c r="C674">
        <v>2.9444389791664403</v>
      </c>
    </row>
    <row r="675" spans="1:3" x14ac:dyDescent="0.25">
      <c r="A675" s="3">
        <v>20.184546440673881</v>
      </c>
      <c r="B675">
        <v>4.990432586778736</v>
      </c>
      <c r="C675">
        <v>3.6888794541139363</v>
      </c>
    </row>
    <row r="676" spans="1:3" x14ac:dyDescent="0.25">
      <c r="A676" s="3">
        <v>19.985088661080542</v>
      </c>
      <c r="B676">
        <v>4.7874917427820458</v>
      </c>
      <c r="C676">
        <v>3.4812400893356918</v>
      </c>
    </row>
    <row r="677" spans="1:3" x14ac:dyDescent="0.25">
      <c r="A677" s="3">
        <v>20.184546440673881</v>
      </c>
      <c r="B677">
        <v>4.990432586778736</v>
      </c>
      <c r="C677">
        <v>3.6888794541139363</v>
      </c>
    </row>
    <row r="678" spans="1:3" x14ac:dyDescent="0.25">
      <c r="A678" s="3">
        <v>20.360234224388144</v>
      </c>
      <c r="B678">
        <v>5.6167710976665717</v>
      </c>
      <c r="C678">
        <v>2.9444389791664403</v>
      </c>
    </row>
    <row r="679" spans="1:3" x14ac:dyDescent="0.25">
      <c r="A679" s="3">
        <v>20.184546440673881</v>
      </c>
      <c r="B679">
        <v>4.990432586778736</v>
      </c>
      <c r="C679">
        <v>3.6888794541139363</v>
      </c>
    </row>
    <row r="680" spans="1:3" x14ac:dyDescent="0.25">
      <c r="A680" s="3">
        <v>19.985088661080542</v>
      </c>
      <c r="B680">
        <v>4.7874917427820458</v>
      </c>
      <c r="C680">
        <v>3.4812400893356918</v>
      </c>
    </row>
    <row r="681" spans="1:3" x14ac:dyDescent="0.25">
      <c r="A681" s="3">
        <v>20.360234224388144</v>
      </c>
      <c r="B681">
        <v>5.6167710976665717</v>
      </c>
      <c r="C681">
        <v>2.9444389791664403</v>
      </c>
    </row>
    <row r="682" spans="1:3" x14ac:dyDescent="0.25">
      <c r="A682" s="3">
        <v>19.929145492307978</v>
      </c>
      <c r="B682">
        <v>5.0106352940962555</v>
      </c>
      <c r="C682">
        <v>2.9957322735539909</v>
      </c>
    </row>
    <row r="683" spans="1:3" ht="15.75" thickBot="1" x14ac:dyDescent="0.3">
      <c r="A683" s="7">
        <v>19.985088661080542</v>
      </c>
      <c r="B683">
        <v>4.7874917427820458</v>
      </c>
      <c r="C683">
        <v>3.4812400893356918</v>
      </c>
    </row>
    <row r="686" spans="1:3" ht="15.75" thickBot="1" x14ac:dyDescent="0.3"/>
    <row r="687" spans="1:3" x14ac:dyDescent="0.25">
      <c r="A687" s="1" t="s">
        <v>42</v>
      </c>
    </row>
    <row r="688" spans="1:3" x14ac:dyDescent="0.25">
      <c r="A688" s="2">
        <v>20.360234224388144</v>
      </c>
      <c r="B688">
        <v>5.6167710976665717</v>
      </c>
      <c r="C688">
        <v>2.9444389791664403</v>
      </c>
    </row>
    <row r="689" spans="1:3" x14ac:dyDescent="0.25">
      <c r="A689" s="3">
        <v>20.478688773840432</v>
      </c>
      <c r="B689">
        <v>5.2983173670000001</v>
      </c>
      <c r="C689">
        <v>2.9957322739999999</v>
      </c>
    </row>
    <row r="690" spans="1:3" x14ac:dyDescent="0.25">
      <c r="A690" s="3">
        <v>20.360234224388144</v>
      </c>
      <c r="B690">
        <v>5.6167710976665717</v>
      </c>
      <c r="C690">
        <v>2.9444389791664403</v>
      </c>
    </row>
    <row r="691" spans="1:3" x14ac:dyDescent="0.25">
      <c r="A691" s="3">
        <v>19.929145492307978</v>
      </c>
      <c r="B691">
        <v>5.0106352940962555</v>
      </c>
      <c r="C691">
        <v>2.9957322735539909</v>
      </c>
    </row>
    <row r="692" spans="1:3" x14ac:dyDescent="0.25">
      <c r="A692" s="3">
        <v>19.929145492307978</v>
      </c>
      <c r="B692">
        <v>5.0106352940962555</v>
      </c>
      <c r="C692">
        <v>2.9957322735539909</v>
      </c>
    </row>
    <row r="693" spans="1:3" x14ac:dyDescent="0.25">
      <c r="A693" s="3">
        <v>20.360234224388144</v>
      </c>
      <c r="B693">
        <v>5.6167710976665717</v>
      </c>
      <c r="C693">
        <v>2.9444389791664403</v>
      </c>
    </row>
    <row r="694" spans="1:3" x14ac:dyDescent="0.25">
      <c r="A694" s="3">
        <v>19.719292269758025</v>
      </c>
      <c r="B694">
        <v>4.7874917430000004</v>
      </c>
      <c r="C694">
        <v>3.091042453</v>
      </c>
    </row>
    <row r="695" spans="1:3" x14ac:dyDescent="0.25">
      <c r="A695" s="3">
        <v>20.097550585664155</v>
      </c>
      <c r="B695">
        <v>5.0751738152338266</v>
      </c>
      <c r="C695">
        <v>3.6109179126442243</v>
      </c>
    </row>
    <row r="696" spans="1:3" x14ac:dyDescent="0.25">
      <c r="A696" s="3">
        <v>20.478688773840432</v>
      </c>
      <c r="B696">
        <v>5.2983173670000001</v>
      </c>
      <c r="C696">
        <v>2.9957322739999999</v>
      </c>
    </row>
    <row r="697" spans="1:3" x14ac:dyDescent="0.25">
      <c r="A697" s="3">
        <v>19.719292269758025</v>
      </c>
      <c r="B697">
        <v>4.7874917430000004</v>
      </c>
      <c r="C697">
        <v>3.091042453</v>
      </c>
    </row>
    <row r="698" spans="1:3" x14ac:dyDescent="0.25">
      <c r="A698" s="3">
        <v>21.133424112621626</v>
      </c>
      <c r="B698">
        <v>6.5510803350434044</v>
      </c>
      <c r="C698">
        <v>5.4380793089231956</v>
      </c>
    </row>
    <row r="699" spans="1:3" x14ac:dyDescent="0.25">
      <c r="A699" s="3">
        <v>19.18195119767131</v>
      </c>
      <c r="B699">
        <v>4.5747109785033828</v>
      </c>
      <c r="C699">
        <v>3.6375861597263857</v>
      </c>
    </row>
    <row r="700" spans="1:3" ht="15.75" thickBot="1" x14ac:dyDescent="0.3">
      <c r="A700" s="7">
        <v>20.163448315399307</v>
      </c>
      <c r="B700">
        <v>5.5373342670185366</v>
      </c>
      <c r="C700">
        <v>4.7004803657924166</v>
      </c>
    </row>
    <row r="703" spans="1:3" ht="15.75" thickBot="1" x14ac:dyDescent="0.3"/>
    <row r="704" spans="1:3" x14ac:dyDescent="0.25">
      <c r="A704" s="1" t="s">
        <v>43</v>
      </c>
    </row>
    <row r="705" spans="1:3" x14ac:dyDescent="0.25">
      <c r="A705" s="2">
        <v>20.360234224388144</v>
      </c>
      <c r="B705">
        <v>5.6167710976665717</v>
      </c>
      <c r="C705">
        <v>2.9444389791664403</v>
      </c>
    </row>
    <row r="706" spans="1:3" x14ac:dyDescent="0.25">
      <c r="A706" s="3">
        <v>19.985088661080542</v>
      </c>
      <c r="B706">
        <v>4.7874917427820458</v>
      </c>
      <c r="C706">
        <v>3.4812400893356918</v>
      </c>
    </row>
    <row r="707" spans="1:3" x14ac:dyDescent="0.25">
      <c r="A707" s="3">
        <v>20.027089777859604</v>
      </c>
      <c r="B707">
        <v>4.9416424226093039</v>
      </c>
      <c r="C707">
        <v>3.1135153092103742</v>
      </c>
    </row>
    <row r="708" spans="1:3" x14ac:dyDescent="0.25">
      <c r="A708" s="3">
        <v>19.719292269758025</v>
      </c>
      <c r="B708">
        <v>4.7874917430000004</v>
      </c>
      <c r="C708">
        <v>3.091042453</v>
      </c>
    </row>
    <row r="709" spans="1:3" x14ac:dyDescent="0.25">
      <c r="A709" s="3">
        <v>20.163448315399307</v>
      </c>
      <c r="B709">
        <v>5.5373342670185366</v>
      </c>
      <c r="C709">
        <v>4.7004803657924166</v>
      </c>
    </row>
    <row r="710" spans="1:3" x14ac:dyDescent="0.25">
      <c r="A710" s="3">
        <v>21.133424112621626</v>
      </c>
      <c r="B710">
        <v>6.5510803350434044</v>
      </c>
      <c r="C710">
        <v>5.4380793089231956</v>
      </c>
    </row>
    <row r="711" spans="1:3" x14ac:dyDescent="0.25">
      <c r="A711" s="3">
        <v>20.123189455653517</v>
      </c>
      <c r="B711">
        <v>5.4806389233419912</v>
      </c>
      <c r="C711">
        <v>3.0910424533583161</v>
      </c>
    </row>
    <row r="712" spans="1:3" x14ac:dyDescent="0.25">
      <c r="A712" s="3">
        <v>20.837197681154464</v>
      </c>
      <c r="B712">
        <v>5.9914645471079817</v>
      </c>
      <c r="C712">
        <v>4.6821312271242199</v>
      </c>
    </row>
    <row r="713" spans="1:3" x14ac:dyDescent="0.25">
      <c r="A713" s="3">
        <v>20.360234224388144</v>
      </c>
      <c r="B713">
        <v>5.6167710976665717</v>
      </c>
      <c r="C713">
        <v>2.9444389791664403</v>
      </c>
    </row>
    <row r="714" spans="1:3" x14ac:dyDescent="0.25">
      <c r="A714" s="3">
        <v>19.18195119767131</v>
      </c>
      <c r="B714">
        <v>4.5747109785033828</v>
      </c>
      <c r="C714">
        <v>3.6375861597263857</v>
      </c>
    </row>
    <row r="715" spans="1:3" x14ac:dyDescent="0.25">
      <c r="A715" s="3">
        <v>19.929145492307978</v>
      </c>
      <c r="B715">
        <v>5.0106352940962555</v>
      </c>
      <c r="C715">
        <v>2.9957322735539909</v>
      </c>
    </row>
    <row r="716" spans="1:3" x14ac:dyDescent="0.25">
      <c r="A716" s="3">
        <v>20.837197681154464</v>
      </c>
      <c r="B716">
        <v>5.9914645471079817</v>
      </c>
      <c r="C716">
        <v>4.6821312271242199</v>
      </c>
    </row>
    <row r="717" spans="1:3" ht="15.75" thickBot="1" x14ac:dyDescent="0.3">
      <c r="A717" s="7">
        <v>19.18195119767131</v>
      </c>
      <c r="B717">
        <v>4.5747109785033828</v>
      </c>
      <c r="C717">
        <v>3.6375861597263857</v>
      </c>
    </row>
    <row r="720" spans="1:3" ht="15.75" thickBot="1" x14ac:dyDescent="0.3"/>
    <row r="721" spans="1:3" x14ac:dyDescent="0.25">
      <c r="A721" s="1" t="s">
        <v>44</v>
      </c>
    </row>
    <row r="722" spans="1:3" x14ac:dyDescent="0.25">
      <c r="A722" s="2">
        <v>20.163448315399307</v>
      </c>
      <c r="B722">
        <v>5.5373342670185366</v>
      </c>
      <c r="C722">
        <v>4.7004803657924166</v>
      </c>
    </row>
    <row r="723" spans="1:3" x14ac:dyDescent="0.25">
      <c r="A723" s="3">
        <v>19.929145492307978</v>
      </c>
      <c r="B723">
        <v>5.0106352940962555</v>
      </c>
      <c r="C723">
        <v>2.9957322735539909</v>
      </c>
    </row>
    <row r="724" spans="1:3" x14ac:dyDescent="0.25">
      <c r="A724" s="3">
        <v>20.837197681154464</v>
      </c>
      <c r="B724">
        <v>5.9914645471079817</v>
      </c>
      <c r="C724">
        <v>4.6821312271242199</v>
      </c>
    </row>
    <row r="725" spans="1:3" x14ac:dyDescent="0.25">
      <c r="A725" s="3">
        <v>20.027089777859604</v>
      </c>
      <c r="B725">
        <v>4.9416424226093039</v>
      </c>
      <c r="C725">
        <v>3.1135153092103742</v>
      </c>
    </row>
    <row r="726" spans="1:3" x14ac:dyDescent="0.25">
      <c r="A726" s="3">
        <v>20.837197681154464</v>
      </c>
      <c r="B726">
        <v>5.9914645471079817</v>
      </c>
      <c r="C726">
        <v>4.6821312271242199</v>
      </c>
    </row>
    <row r="727" spans="1:3" x14ac:dyDescent="0.25">
      <c r="A727" s="3">
        <v>19.18195119767131</v>
      </c>
      <c r="B727">
        <v>4.5747109785033828</v>
      </c>
      <c r="C727">
        <v>3.6375861597263857</v>
      </c>
    </row>
    <row r="728" spans="1:3" x14ac:dyDescent="0.25">
      <c r="A728" s="3">
        <v>19.929145492307978</v>
      </c>
      <c r="B728">
        <v>5.0106352940962555</v>
      </c>
      <c r="C728">
        <v>2.9957322735539909</v>
      </c>
    </row>
    <row r="729" spans="1:3" x14ac:dyDescent="0.25">
      <c r="A729" s="3">
        <v>19.18195119767131</v>
      </c>
      <c r="B729">
        <v>4.5747109785033828</v>
      </c>
      <c r="C729">
        <v>3.6375861597263857</v>
      </c>
    </row>
    <row r="730" spans="1:3" x14ac:dyDescent="0.25">
      <c r="A730" s="3">
        <v>19.18195119767131</v>
      </c>
      <c r="B730">
        <v>4.5747109785033828</v>
      </c>
      <c r="C730">
        <v>3.6375861597263857</v>
      </c>
    </row>
    <row r="731" spans="1:3" x14ac:dyDescent="0.25">
      <c r="A731" s="3">
        <v>19.929145492307978</v>
      </c>
      <c r="B731">
        <v>5.0106352940962555</v>
      </c>
      <c r="C731">
        <v>2.9957322735539909</v>
      </c>
    </row>
    <row r="732" spans="1:3" x14ac:dyDescent="0.25">
      <c r="A732" s="3">
        <v>20.360234224388144</v>
      </c>
      <c r="B732">
        <v>5.6167710976665717</v>
      </c>
      <c r="C732">
        <v>2.9444389791664403</v>
      </c>
    </row>
    <row r="733" spans="1:3" x14ac:dyDescent="0.25">
      <c r="A733" s="3">
        <v>20.027089777859604</v>
      </c>
      <c r="B733">
        <v>4.9416424226093039</v>
      </c>
      <c r="C733">
        <v>3.1135153092103742</v>
      </c>
    </row>
    <row r="734" spans="1:3" ht="15.75" thickBot="1" x14ac:dyDescent="0.3">
      <c r="A734" s="7">
        <v>20.123189455653517</v>
      </c>
      <c r="B734">
        <v>5.4806389233419912</v>
      </c>
      <c r="C734">
        <v>3.0910424533583161</v>
      </c>
    </row>
    <row r="737" spans="1:3" ht="15.75" thickBot="1" x14ac:dyDescent="0.3"/>
    <row r="738" spans="1:3" x14ac:dyDescent="0.25">
      <c r="A738" s="1" t="s">
        <v>45</v>
      </c>
    </row>
    <row r="739" spans="1:3" x14ac:dyDescent="0.25">
      <c r="A739" s="2">
        <v>20.163448315399307</v>
      </c>
      <c r="B739">
        <v>5.5373342670185366</v>
      </c>
      <c r="C739">
        <v>4.7004803657924166</v>
      </c>
    </row>
    <row r="740" spans="1:3" x14ac:dyDescent="0.25">
      <c r="A740" s="3">
        <v>20.360234224388144</v>
      </c>
      <c r="B740">
        <v>5.6167710976665717</v>
      </c>
      <c r="C740">
        <v>2.9444389791664403</v>
      </c>
    </row>
    <row r="741" spans="1:3" x14ac:dyDescent="0.25">
      <c r="A741" s="3">
        <v>19.929145492307978</v>
      </c>
      <c r="B741">
        <v>5.0106352940962555</v>
      </c>
      <c r="C741">
        <v>2.9957322735539909</v>
      </c>
    </row>
    <row r="742" spans="1:3" x14ac:dyDescent="0.25">
      <c r="A742" s="3">
        <v>19.719292269758025</v>
      </c>
      <c r="B742">
        <v>4.7874917430000004</v>
      </c>
      <c r="C742">
        <v>3.091042453</v>
      </c>
    </row>
    <row r="743" spans="1:3" x14ac:dyDescent="0.25">
      <c r="A743" s="3">
        <v>20.027089777859604</v>
      </c>
      <c r="B743">
        <v>4.9416424226093039</v>
      </c>
      <c r="C743">
        <v>3.1135153092103742</v>
      </c>
    </row>
    <row r="744" spans="1:3" x14ac:dyDescent="0.25">
      <c r="A744" s="3">
        <v>20.097550585664155</v>
      </c>
      <c r="B744">
        <v>5.0751738152338266</v>
      </c>
      <c r="C744">
        <v>3.6109179126442243</v>
      </c>
    </row>
    <row r="745" spans="1:3" x14ac:dyDescent="0.25">
      <c r="A745" s="3">
        <v>20.360234224388144</v>
      </c>
      <c r="B745">
        <v>5.6167710976665717</v>
      </c>
      <c r="C745">
        <v>2.9444389791664403</v>
      </c>
    </row>
    <row r="746" spans="1:3" x14ac:dyDescent="0.25">
      <c r="A746" s="3">
        <v>20.478688773840432</v>
      </c>
      <c r="B746">
        <v>5.2983173670000001</v>
      </c>
      <c r="C746">
        <v>2.9957322739999999</v>
      </c>
    </row>
    <row r="747" spans="1:3" x14ac:dyDescent="0.25">
      <c r="A747" s="3">
        <v>20.478688773840432</v>
      </c>
      <c r="B747">
        <v>5.2983173670000001</v>
      </c>
      <c r="C747">
        <v>2.9957322739999999</v>
      </c>
    </row>
    <row r="748" spans="1:3" x14ac:dyDescent="0.25">
      <c r="A748" s="3">
        <v>20.184546440673881</v>
      </c>
      <c r="B748">
        <v>4.990432586778736</v>
      </c>
      <c r="C748">
        <v>3.6888794541139363</v>
      </c>
    </row>
    <row r="749" spans="1:3" x14ac:dyDescent="0.25">
      <c r="A749" s="3">
        <v>19.719292269758025</v>
      </c>
      <c r="B749">
        <v>4.7874917430000004</v>
      </c>
      <c r="C749">
        <v>3.091042453</v>
      </c>
    </row>
    <row r="750" spans="1:3" x14ac:dyDescent="0.25">
      <c r="A750" s="3">
        <v>20.478688773840432</v>
      </c>
      <c r="B750">
        <v>5.2983173670000001</v>
      </c>
      <c r="C750">
        <v>2.9957322739999999</v>
      </c>
    </row>
    <row r="751" spans="1:3" ht="15.75" thickBot="1" x14ac:dyDescent="0.3">
      <c r="A751" s="7">
        <v>19.18195119767131</v>
      </c>
      <c r="B751">
        <v>4.5747109785033828</v>
      </c>
      <c r="C751">
        <v>3.6375861597263857</v>
      </c>
    </row>
    <row r="754" spans="1:3" ht="15.75" thickBot="1" x14ac:dyDescent="0.3"/>
    <row r="755" spans="1:3" x14ac:dyDescent="0.25">
      <c r="A755" s="1" t="s">
        <v>46</v>
      </c>
    </row>
    <row r="756" spans="1:3" x14ac:dyDescent="0.25">
      <c r="A756" s="2">
        <v>20.027089777859604</v>
      </c>
      <c r="B756">
        <v>4.9416424226093039</v>
      </c>
      <c r="C756">
        <v>3.1135153092103742</v>
      </c>
    </row>
    <row r="757" spans="1:3" x14ac:dyDescent="0.25">
      <c r="A757" s="3">
        <v>20.184546440673881</v>
      </c>
      <c r="B757">
        <v>4.990432586778736</v>
      </c>
      <c r="C757">
        <v>3.6888794541139363</v>
      </c>
    </row>
    <row r="758" spans="1:3" x14ac:dyDescent="0.25">
      <c r="A758" s="3">
        <v>19.18195119767131</v>
      </c>
      <c r="B758">
        <v>4.5747109785033828</v>
      </c>
      <c r="C758">
        <v>3.6375861597263857</v>
      </c>
    </row>
    <row r="759" spans="1:3" x14ac:dyDescent="0.25">
      <c r="A759" s="3">
        <v>20.360234224388144</v>
      </c>
      <c r="B759">
        <v>5.6167710976665717</v>
      </c>
      <c r="C759">
        <v>2.9444389791664403</v>
      </c>
    </row>
    <row r="760" spans="1:3" x14ac:dyDescent="0.25">
      <c r="A760" s="3">
        <v>19.18195119767131</v>
      </c>
      <c r="B760">
        <v>4.5747109785033828</v>
      </c>
      <c r="C760">
        <v>3.6375861597263857</v>
      </c>
    </row>
    <row r="761" spans="1:3" x14ac:dyDescent="0.25">
      <c r="A761" s="3">
        <v>20.123189455653517</v>
      </c>
      <c r="B761">
        <v>5.4806389233419912</v>
      </c>
      <c r="C761">
        <v>3.0910424533583161</v>
      </c>
    </row>
    <row r="762" spans="1:3" x14ac:dyDescent="0.25">
      <c r="A762" s="3">
        <v>19.929145492307978</v>
      </c>
      <c r="B762">
        <v>5.0106352940962555</v>
      </c>
      <c r="C762">
        <v>2.9957322735539909</v>
      </c>
    </row>
    <row r="763" spans="1:3" x14ac:dyDescent="0.25">
      <c r="A763" s="3">
        <v>20.360234224388144</v>
      </c>
      <c r="B763">
        <v>5.6167710976665717</v>
      </c>
      <c r="C763">
        <v>2.9444389791664403</v>
      </c>
    </row>
    <row r="764" spans="1:3" x14ac:dyDescent="0.25">
      <c r="A764" s="3">
        <v>21.133424112621626</v>
      </c>
      <c r="B764">
        <v>6.5510803350434044</v>
      </c>
      <c r="C764">
        <v>5.4380793089231956</v>
      </c>
    </row>
    <row r="765" spans="1:3" x14ac:dyDescent="0.25">
      <c r="A765" s="3">
        <v>19.985088661080542</v>
      </c>
      <c r="B765">
        <v>4.7874917427820458</v>
      </c>
      <c r="C765">
        <v>3.4812400893356918</v>
      </c>
    </row>
    <row r="766" spans="1:3" x14ac:dyDescent="0.25">
      <c r="A766" s="3">
        <v>19.985088661080542</v>
      </c>
      <c r="B766">
        <v>4.7874917427820458</v>
      </c>
      <c r="C766">
        <v>3.4812400893356918</v>
      </c>
    </row>
    <row r="767" spans="1:3" x14ac:dyDescent="0.25">
      <c r="A767" s="3">
        <v>20.360234224388144</v>
      </c>
      <c r="B767">
        <v>5.6167710976665717</v>
      </c>
      <c r="C767">
        <v>2.9444389791664403</v>
      </c>
    </row>
    <row r="768" spans="1:3" ht="15.75" thickBot="1" x14ac:dyDescent="0.3">
      <c r="A768" s="7">
        <v>20.163448315399307</v>
      </c>
      <c r="B768">
        <v>5.5373342670185366</v>
      </c>
      <c r="C768">
        <v>4.7004803657924166</v>
      </c>
    </row>
    <row r="771" spans="1:3" ht="15.75" thickBot="1" x14ac:dyDescent="0.3"/>
    <row r="772" spans="1:3" x14ac:dyDescent="0.25">
      <c r="A772" s="1" t="s">
        <v>47</v>
      </c>
    </row>
    <row r="773" spans="1:3" x14ac:dyDescent="0.25">
      <c r="A773" s="2">
        <v>20.163448315399307</v>
      </c>
      <c r="B773">
        <v>5.5373342670185366</v>
      </c>
      <c r="C773">
        <v>4.7004803657924166</v>
      </c>
    </row>
    <row r="774" spans="1:3" x14ac:dyDescent="0.25">
      <c r="A774" s="3">
        <v>19.929145492307978</v>
      </c>
      <c r="B774">
        <v>5.0106352940962555</v>
      </c>
      <c r="C774">
        <v>2.9957322735539909</v>
      </c>
    </row>
    <row r="775" spans="1:3" x14ac:dyDescent="0.25">
      <c r="A775" s="3">
        <v>20.123189455653517</v>
      </c>
      <c r="B775">
        <v>5.4806389233419912</v>
      </c>
      <c r="C775">
        <v>3.0910424533583161</v>
      </c>
    </row>
    <row r="776" spans="1:3" x14ac:dyDescent="0.25">
      <c r="A776" s="3">
        <v>19.18195119767131</v>
      </c>
      <c r="B776">
        <v>4.5747109785033828</v>
      </c>
      <c r="C776">
        <v>3.6375861597263857</v>
      </c>
    </row>
    <row r="777" spans="1:3" x14ac:dyDescent="0.25">
      <c r="A777" s="3">
        <v>20.123189455653517</v>
      </c>
      <c r="B777">
        <v>5.4806389233419912</v>
      </c>
      <c r="C777">
        <v>3.0910424533583161</v>
      </c>
    </row>
    <row r="778" spans="1:3" x14ac:dyDescent="0.25">
      <c r="A778" s="3">
        <v>20.837197681154464</v>
      </c>
      <c r="B778">
        <v>5.9914645471079817</v>
      </c>
      <c r="C778">
        <v>4.6821312271242199</v>
      </c>
    </row>
    <row r="779" spans="1:3" x14ac:dyDescent="0.25">
      <c r="A779" s="3">
        <v>21.133424112621626</v>
      </c>
      <c r="B779">
        <v>6.5510803350434044</v>
      </c>
      <c r="C779">
        <v>5.4380793089231956</v>
      </c>
    </row>
    <row r="780" spans="1:3" x14ac:dyDescent="0.25">
      <c r="A780" s="3">
        <v>19.929145492307978</v>
      </c>
      <c r="B780">
        <v>5.0106352940962555</v>
      </c>
      <c r="C780">
        <v>2.9957322735539909</v>
      </c>
    </row>
    <row r="781" spans="1:3" x14ac:dyDescent="0.25">
      <c r="A781" s="3">
        <v>20.097550585664155</v>
      </c>
      <c r="B781">
        <v>5.0751738152338266</v>
      </c>
      <c r="C781">
        <v>3.6109179126442243</v>
      </c>
    </row>
    <row r="782" spans="1:3" x14ac:dyDescent="0.25">
      <c r="A782" s="3">
        <v>20.123189455653517</v>
      </c>
      <c r="B782">
        <v>5.4806389233419912</v>
      </c>
      <c r="C782">
        <v>3.0910424533583161</v>
      </c>
    </row>
    <row r="783" spans="1:3" x14ac:dyDescent="0.25">
      <c r="A783" s="3">
        <v>20.837197681154464</v>
      </c>
      <c r="B783">
        <v>5.9914645471079817</v>
      </c>
      <c r="C783">
        <v>4.6821312271242199</v>
      </c>
    </row>
    <row r="784" spans="1:3" x14ac:dyDescent="0.25">
      <c r="A784" s="3">
        <v>20.097550585664155</v>
      </c>
      <c r="B784">
        <v>5.0751738152338266</v>
      </c>
      <c r="C784">
        <v>3.6109179126442243</v>
      </c>
    </row>
    <row r="785" spans="1:3" ht="15.75" thickBot="1" x14ac:dyDescent="0.3">
      <c r="A785" s="7">
        <v>19.929145492307978</v>
      </c>
      <c r="B785">
        <v>5.0106352940962555</v>
      </c>
      <c r="C785">
        <v>2.9957322735539909</v>
      </c>
    </row>
    <row r="788" spans="1:3" ht="15.75" thickBot="1" x14ac:dyDescent="0.3"/>
    <row r="789" spans="1:3" x14ac:dyDescent="0.25">
      <c r="A789" s="1" t="s">
        <v>48</v>
      </c>
    </row>
    <row r="790" spans="1:3" x14ac:dyDescent="0.25">
      <c r="A790" s="2">
        <v>21.133424112621626</v>
      </c>
      <c r="B790">
        <v>6.5510803350434044</v>
      </c>
      <c r="C790">
        <v>5.4380793089231956</v>
      </c>
    </row>
    <row r="791" spans="1:3" x14ac:dyDescent="0.25">
      <c r="A791" s="3">
        <v>19.719292269758025</v>
      </c>
      <c r="B791">
        <v>4.7874917430000004</v>
      </c>
      <c r="C791">
        <v>3.091042453</v>
      </c>
    </row>
    <row r="792" spans="1:3" x14ac:dyDescent="0.25">
      <c r="A792" s="3">
        <v>19.18195119767131</v>
      </c>
      <c r="B792">
        <v>4.5747109785033828</v>
      </c>
      <c r="C792">
        <v>3.6375861597263857</v>
      </c>
    </row>
    <row r="793" spans="1:3" x14ac:dyDescent="0.25">
      <c r="A793" s="3">
        <v>20.184546440673881</v>
      </c>
      <c r="B793">
        <v>4.990432586778736</v>
      </c>
      <c r="C793">
        <v>3.6888794541139363</v>
      </c>
    </row>
    <row r="794" spans="1:3" x14ac:dyDescent="0.25">
      <c r="A794" s="3">
        <v>20.837197681154464</v>
      </c>
      <c r="B794">
        <v>5.9914645471079817</v>
      </c>
      <c r="C794">
        <v>4.6821312271242199</v>
      </c>
    </row>
    <row r="795" spans="1:3" x14ac:dyDescent="0.25">
      <c r="A795" s="3">
        <v>21.133424112621626</v>
      </c>
      <c r="B795">
        <v>6.5510803350434044</v>
      </c>
      <c r="C795">
        <v>5.4380793089231956</v>
      </c>
    </row>
    <row r="796" spans="1:3" x14ac:dyDescent="0.25">
      <c r="A796" s="3">
        <v>20.360234224388144</v>
      </c>
      <c r="B796">
        <v>5.6167710976665717</v>
      </c>
      <c r="C796">
        <v>2.9444389791664403</v>
      </c>
    </row>
    <row r="797" spans="1:3" x14ac:dyDescent="0.25">
      <c r="A797" s="3">
        <v>19.18195119767131</v>
      </c>
      <c r="B797">
        <v>4.5747109785033828</v>
      </c>
      <c r="C797">
        <v>3.6375861597263857</v>
      </c>
    </row>
    <row r="798" spans="1:3" x14ac:dyDescent="0.25">
      <c r="A798" s="3">
        <v>21.133424112621626</v>
      </c>
      <c r="B798">
        <v>6.5510803350434044</v>
      </c>
      <c r="C798">
        <v>5.4380793089231956</v>
      </c>
    </row>
    <row r="799" spans="1:3" x14ac:dyDescent="0.25">
      <c r="A799" s="3">
        <v>19.719292269758025</v>
      </c>
      <c r="B799">
        <v>4.7874917430000004</v>
      </c>
      <c r="C799">
        <v>3.091042453</v>
      </c>
    </row>
    <row r="800" spans="1:3" x14ac:dyDescent="0.25">
      <c r="A800" s="3">
        <v>20.184546440673881</v>
      </c>
      <c r="B800">
        <v>4.990432586778736</v>
      </c>
      <c r="C800">
        <v>3.6888794541139363</v>
      </c>
    </row>
    <row r="801" spans="1:3" x14ac:dyDescent="0.25">
      <c r="A801" s="3">
        <v>20.123189455653517</v>
      </c>
      <c r="B801">
        <v>5.4806389233419912</v>
      </c>
      <c r="C801">
        <v>3.0910424533583161</v>
      </c>
    </row>
    <row r="802" spans="1:3" ht="15.75" thickBot="1" x14ac:dyDescent="0.3">
      <c r="A802" s="7">
        <v>20.360234224388144</v>
      </c>
      <c r="B802">
        <v>5.6167710976665717</v>
      </c>
      <c r="C802">
        <v>2.9444389791664403</v>
      </c>
    </row>
    <row r="805" spans="1:3" ht="15.75" thickBot="1" x14ac:dyDescent="0.3"/>
    <row r="806" spans="1:3" x14ac:dyDescent="0.25">
      <c r="A806" s="1" t="s">
        <v>49</v>
      </c>
    </row>
    <row r="807" spans="1:3" x14ac:dyDescent="0.25">
      <c r="A807" s="2">
        <v>20.027089777859604</v>
      </c>
      <c r="B807">
        <v>4.9416424226093039</v>
      </c>
      <c r="C807">
        <v>3.1135153092103742</v>
      </c>
    </row>
    <row r="808" spans="1:3" x14ac:dyDescent="0.25">
      <c r="A808" s="3">
        <v>19.929145492307978</v>
      </c>
      <c r="B808">
        <v>5.0106352940962555</v>
      </c>
      <c r="C808">
        <v>2.9957322735539909</v>
      </c>
    </row>
    <row r="809" spans="1:3" x14ac:dyDescent="0.25">
      <c r="A809" s="3">
        <v>20.478688773840432</v>
      </c>
      <c r="B809">
        <v>5.2983173670000001</v>
      </c>
      <c r="C809">
        <v>2.9957322739999999</v>
      </c>
    </row>
    <row r="810" spans="1:3" x14ac:dyDescent="0.25">
      <c r="A810" s="3">
        <v>19.18195119767131</v>
      </c>
      <c r="B810">
        <v>4.5747109785033828</v>
      </c>
      <c r="C810">
        <v>3.6375861597263857</v>
      </c>
    </row>
    <row r="811" spans="1:3" x14ac:dyDescent="0.25">
      <c r="A811" s="3">
        <v>20.163448315399307</v>
      </c>
      <c r="B811">
        <v>5.5373342670185366</v>
      </c>
      <c r="C811">
        <v>4.7004803657924166</v>
      </c>
    </row>
    <row r="812" spans="1:3" x14ac:dyDescent="0.25">
      <c r="A812" s="3">
        <v>21.133424112621626</v>
      </c>
      <c r="B812">
        <v>6.5510803350434044</v>
      </c>
      <c r="C812">
        <v>5.4380793089231956</v>
      </c>
    </row>
    <row r="813" spans="1:3" x14ac:dyDescent="0.25">
      <c r="A813" s="3">
        <v>19.719292269758025</v>
      </c>
      <c r="B813">
        <v>4.7874917430000004</v>
      </c>
      <c r="C813">
        <v>3.091042453</v>
      </c>
    </row>
    <row r="814" spans="1:3" x14ac:dyDescent="0.25">
      <c r="A814" s="3">
        <v>20.837197681154464</v>
      </c>
      <c r="B814">
        <v>5.9914645471079817</v>
      </c>
      <c r="C814">
        <v>4.6821312271242199</v>
      </c>
    </row>
    <row r="815" spans="1:3" x14ac:dyDescent="0.25">
      <c r="A815" s="3">
        <v>20.123189455653517</v>
      </c>
      <c r="B815">
        <v>5.4806389233419912</v>
      </c>
      <c r="C815">
        <v>3.0910424533583161</v>
      </c>
    </row>
    <row r="816" spans="1:3" x14ac:dyDescent="0.25">
      <c r="A816" s="3">
        <v>20.478688773840432</v>
      </c>
      <c r="B816">
        <v>5.2983173670000001</v>
      </c>
      <c r="C816">
        <v>2.9957322739999999</v>
      </c>
    </row>
    <row r="817" spans="1:3" x14ac:dyDescent="0.25">
      <c r="A817" s="3">
        <v>20.360234224388144</v>
      </c>
      <c r="B817">
        <v>5.6167710976665717</v>
      </c>
      <c r="C817">
        <v>2.9444389791664403</v>
      </c>
    </row>
    <row r="818" spans="1:3" x14ac:dyDescent="0.25">
      <c r="A818" s="3">
        <v>20.837197681154464</v>
      </c>
      <c r="B818">
        <v>5.9914645471079817</v>
      </c>
      <c r="C818">
        <v>4.6821312271242199</v>
      </c>
    </row>
    <row r="819" spans="1:3" ht="15.75" thickBot="1" x14ac:dyDescent="0.3">
      <c r="A819" s="7">
        <v>20.184546440673881</v>
      </c>
      <c r="B819">
        <v>4.990432586778736</v>
      </c>
      <c r="C819">
        <v>3.6888794541139363</v>
      </c>
    </row>
    <row r="822" spans="1:3" ht="15.75" thickBot="1" x14ac:dyDescent="0.3"/>
    <row r="823" spans="1:3" x14ac:dyDescent="0.25">
      <c r="A823" s="1" t="s">
        <v>50</v>
      </c>
    </row>
    <row r="824" spans="1:3" x14ac:dyDescent="0.25">
      <c r="A824" s="2">
        <v>19.985088661080542</v>
      </c>
      <c r="B824">
        <v>4.7874917427820458</v>
      </c>
      <c r="C824">
        <v>3.4812400893356918</v>
      </c>
    </row>
    <row r="825" spans="1:3" x14ac:dyDescent="0.25">
      <c r="A825" s="3">
        <v>20.360234224388144</v>
      </c>
      <c r="B825">
        <v>5.6167710976665717</v>
      </c>
      <c r="C825">
        <v>2.9444389791664403</v>
      </c>
    </row>
    <row r="826" spans="1:3" x14ac:dyDescent="0.25">
      <c r="A826" s="3">
        <v>19.719292269758025</v>
      </c>
      <c r="B826">
        <v>4.7874917430000004</v>
      </c>
      <c r="C826">
        <v>3.091042453</v>
      </c>
    </row>
    <row r="827" spans="1:3" x14ac:dyDescent="0.25">
      <c r="A827" s="3">
        <v>20.163448315399307</v>
      </c>
      <c r="B827">
        <v>5.5373342670185366</v>
      </c>
      <c r="C827">
        <v>4.7004803657924166</v>
      </c>
    </row>
    <row r="828" spans="1:3" x14ac:dyDescent="0.25">
      <c r="A828" s="3">
        <v>20.478688773840432</v>
      </c>
      <c r="B828">
        <v>5.2983173670000001</v>
      </c>
      <c r="C828">
        <v>2.9957322739999999</v>
      </c>
    </row>
    <row r="829" spans="1:3" x14ac:dyDescent="0.25">
      <c r="A829" s="3">
        <v>20.123189455653517</v>
      </c>
      <c r="B829">
        <v>5.4806389233419912</v>
      </c>
      <c r="C829">
        <v>3.0910424533583161</v>
      </c>
    </row>
    <row r="830" spans="1:3" x14ac:dyDescent="0.25">
      <c r="A830" s="3">
        <v>20.478688773840432</v>
      </c>
      <c r="B830">
        <v>5.2983173670000001</v>
      </c>
      <c r="C830">
        <v>2.9957322739999999</v>
      </c>
    </row>
    <row r="831" spans="1:3" x14ac:dyDescent="0.25">
      <c r="A831" s="3">
        <v>19.18195119767131</v>
      </c>
      <c r="B831">
        <v>4.5747109785033828</v>
      </c>
      <c r="C831">
        <v>3.6375861597263857</v>
      </c>
    </row>
    <row r="832" spans="1:3" x14ac:dyDescent="0.25">
      <c r="A832" s="3">
        <v>19.719292269758025</v>
      </c>
      <c r="B832">
        <v>4.7874917430000004</v>
      </c>
      <c r="C832">
        <v>3.091042453</v>
      </c>
    </row>
    <row r="833" spans="1:3" x14ac:dyDescent="0.25">
      <c r="A833" s="3">
        <v>19.18195119767131</v>
      </c>
      <c r="B833">
        <v>4.5747109785033828</v>
      </c>
      <c r="C833">
        <v>3.6375861597263857</v>
      </c>
    </row>
    <row r="834" spans="1:3" x14ac:dyDescent="0.25">
      <c r="A834" s="3">
        <v>21.133424112621626</v>
      </c>
      <c r="B834">
        <v>6.5510803350434044</v>
      </c>
      <c r="C834">
        <v>5.4380793089231956</v>
      </c>
    </row>
    <row r="835" spans="1:3" x14ac:dyDescent="0.25">
      <c r="A835" s="3">
        <v>20.027089777859604</v>
      </c>
      <c r="B835">
        <v>4.9416424226093039</v>
      </c>
      <c r="C835">
        <v>3.1135153092103742</v>
      </c>
    </row>
    <row r="836" spans="1:3" ht="15.75" thickBot="1" x14ac:dyDescent="0.3">
      <c r="A836" s="7">
        <v>19.985088661080542</v>
      </c>
      <c r="B836">
        <v>4.7874917427820458</v>
      </c>
      <c r="C836">
        <v>3.4812400893356918</v>
      </c>
    </row>
    <row r="839" spans="1:3" ht="15.75" thickBot="1" x14ac:dyDescent="0.3"/>
    <row r="840" spans="1:3" x14ac:dyDescent="0.25">
      <c r="A840" s="1" t="s">
        <v>51</v>
      </c>
    </row>
    <row r="841" spans="1:3" x14ac:dyDescent="0.25">
      <c r="A841" s="2">
        <v>19.18195119767131</v>
      </c>
      <c r="B841">
        <v>4.5747109785033828</v>
      </c>
      <c r="C841">
        <v>3.6375861597263857</v>
      </c>
    </row>
    <row r="842" spans="1:3" x14ac:dyDescent="0.25">
      <c r="A842" s="3">
        <v>19.929145492307978</v>
      </c>
      <c r="B842">
        <v>5.0106352940962555</v>
      </c>
      <c r="C842">
        <v>2.9957322735539909</v>
      </c>
    </row>
    <row r="843" spans="1:3" x14ac:dyDescent="0.25">
      <c r="A843" s="3">
        <v>20.123189455653517</v>
      </c>
      <c r="B843">
        <v>5.4806389233419912</v>
      </c>
      <c r="C843">
        <v>3.0910424533583161</v>
      </c>
    </row>
    <row r="844" spans="1:3" x14ac:dyDescent="0.25">
      <c r="A844" s="3">
        <v>20.097550585664155</v>
      </c>
      <c r="B844">
        <v>5.0751738152338266</v>
      </c>
      <c r="C844">
        <v>3.6109179126442243</v>
      </c>
    </row>
    <row r="845" spans="1:3" x14ac:dyDescent="0.25">
      <c r="A845" s="3">
        <v>20.097550585664155</v>
      </c>
      <c r="B845">
        <v>5.0751738152338266</v>
      </c>
      <c r="C845">
        <v>3.6109179126442243</v>
      </c>
    </row>
    <row r="846" spans="1:3" x14ac:dyDescent="0.25">
      <c r="A846" s="3">
        <v>20.163448315399307</v>
      </c>
      <c r="B846">
        <v>5.5373342670185366</v>
      </c>
      <c r="C846">
        <v>4.7004803657924166</v>
      </c>
    </row>
    <row r="847" spans="1:3" x14ac:dyDescent="0.25">
      <c r="A847" s="3">
        <v>19.18195119767131</v>
      </c>
      <c r="B847">
        <v>4.5747109785033828</v>
      </c>
      <c r="C847">
        <v>3.6375861597263857</v>
      </c>
    </row>
    <row r="848" spans="1:3" x14ac:dyDescent="0.25">
      <c r="A848" s="3">
        <v>20.184546440673881</v>
      </c>
      <c r="B848">
        <v>4.990432586778736</v>
      </c>
      <c r="C848">
        <v>3.6888794541139363</v>
      </c>
    </row>
    <row r="849" spans="1:3" x14ac:dyDescent="0.25">
      <c r="A849" s="3">
        <v>20.123189455653517</v>
      </c>
      <c r="B849">
        <v>5.4806389233419912</v>
      </c>
      <c r="C849">
        <v>3.0910424533583161</v>
      </c>
    </row>
    <row r="850" spans="1:3" x14ac:dyDescent="0.25">
      <c r="A850" s="3">
        <v>20.123189455653517</v>
      </c>
      <c r="B850">
        <v>5.4806389233419912</v>
      </c>
      <c r="C850">
        <v>3.0910424533583161</v>
      </c>
    </row>
    <row r="851" spans="1:3" x14ac:dyDescent="0.25">
      <c r="A851" s="3">
        <v>20.478688773840432</v>
      </c>
      <c r="B851">
        <v>5.2983173670000001</v>
      </c>
      <c r="C851">
        <v>2.9957322739999999</v>
      </c>
    </row>
    <row r="852" spans="1:3" x14ac:dyDescent="0.25">
      <c r="A852" s="3">
        <v>20.184546440673881</v>
      </c>
      <c r="B852">
        <v>4.990432586778736</v>
      </c>
      <c r="C852">
        <v>3.6888794541139363</v>
      </c>
    </row>
    <row r="853" spans="1:3" ht="15.75" thickBot="1" x14ac:dyDescent="0.3">
      <c r="A853" s="7">
        <v>20.478688773840432</v>
      </c>
      <c r="B853">
        <v>5.2983173670000001</v>
      </c>
      <c r="C853">
        <v>2.9957322739999999</v>
      </c>
    </row>
    <row r="857" spans="1:3" ht="15.75" thickBot="1" x14ac:dyDescent="0.3"/>
    <row r="858" spans="1:3" x14ac:dyDescent="0.25">
      <c r="A858" s="1" t="s">
        <v>52</v>
      </c>
    </row>
    <row r="859" spans="1:3" x14ac:dyDescent="0.25">
      <c r="A859" s="2">
        <v>19.985088661080542</v>
      </c>
      <c r="B859">
        <v>4.7874917427820458</v>
      </c>
      <c r="C859">
        <v>3.4812400893356918</v>
      </c>
    </row>
    <row r="860" spans="1:3" x14ac:dyDescent="0.25">
      <c r="A860" s="3">
        <v>19.985088661080542</v>
      </c>
      <c r="B860">
        <v>4.7874917427820458</v>
      </c>
      <c r="C860">
        <v>3.4812400893356918</v>
      </c>
    </row>
    <row r="861" spans="1:3" x14ac:dyDescent="0.25">
      <c r="A861" s="3">
        <v>20.360234224388144</v>
      </c>
      <c r="B861">
        <v>5.6167710976665717</v>
      </c>
      <c r="C861">
        <v>2.9444389791664403</v>
      </c>
    </row>
    <row r="862" spans="1:3" x14ac:dyDescent="0.25">
      <c r="A862" s="3">
        <v>20.184546440673881</v>
      </c>
      <c r="B862">
        <v>4.990432586778736</v>
      </c>
      <c r="C862">
        <v>3.6888794541139363</v>
      </c>
    </row>
    <row r="863" spans="1:3" x14ac:dyDescent="0.25">
      <c r="A863" s="3">
        <v>20.478688773840432</v>
      </c>
      <c r="B863">
        <v>5.2983173670000001</v>
      </c>
      <c r="C863">
        <v>2.9957322739999999</v>
      </c>
    </row>
    <row r="864" spans="1:3" x14ac:dyDescent="0.25">
      <c r="A864" s="3">
        <v>19.719292269758025</v>
      </c>
      <c r="B864">
        <v>4.7874917430000004</v>
      </c>
      <c r="C864">
        <v>3.091042453</v>
      </c>
    </row>
    <row r="865" spans="1:3" x14ac:dyDescent="0.25">
      <c r="A865" s="3">
        <v>20.163448315399307</v>
      </c>
      <c r="B865">
        <v>5.5373342670185366</v>
      </c>
      <c r="C865">
        <v>4.7004803657924166</v>
      </c>
    </row>
    <row r="866" spans="1:3" x14ac:dyDescent="0.25">
      <c r="A866" s="3">
        <v>20.184546440673881</v>
      </c>
      <c r="B866">
        <v>4.990432586778736</v>
      </c>
      <c r="C866">
        <v>3.6888794541139363</v>
      </c>
    </row>
    <row r="867" spans="1:3" x14ac:dyDescent="0.25">
      <c r="A867" s="3">
        <v>20.360234224388144</v>
      </c>
      <c r="B867">
        <v>5.6167710976665717</v>
      </c>
      <c r="C867">
        <v>2.9444389791664403</v>
      </c>
    </row>
    <row r="868" spans="1:3" x14ac:dyDescent="0.25">
      <c r="A868" s="3">
        <v>19.18195119767131</v>
      </c>
      <c r="B868">
        <v>4.5747109785033828</v>
      </c>
      <c r="C868">
        <v>3.6375861597263857</v>
      </c>
    </row>
    <row r="869" spans="1:3" x14ac:dyDescent="0.25">
      <c r="A869" s="3">
        <v>20.027089777859604</v>
      </c>
      <c r="B869">
        <v>4.9416424226093039</v>
      </c>
      <c r="C869">
        <v>3.1135153092103742</v>
      </c>
    </row>
    <row r="870" spans="1:3" x14ac:dyDescent="0.25">
      <c r="A870" s="3">
        <v>20.163448315399307</v>
      </c>
      <c r="B870">
        <v>5.5373342670185366</v>
      </c>
      <c r="C870">
        <v>4.7004803657924166</v>
      </c>
    </row>
    <row r="871" spans="1:3" ht="15.75" thickBot="1" x14ac:dyDescent="0.3">
      <c r="A871" s="7">
        <v>19.719292269758025</v>
      </c>
      <c r="B871">
        <v>4.7874917430000004</v>
      </c>
      <c r="C871">
        <v>3.091042453</v>
      </c>
    </row>
    <row r="875" spans="1:3" ht="15.75" thickBot="1" x14ac:dyDescent="0.3"/>
    <row r="876" spans="1:3" x14ac:dyDescent="0.25">
      <c r="A876" s="1" t="s">
        <v>53</v>
      </c>
    </row>
    <row r="877" spans="1:3" x14ac:dyDescent="0.25">
      <c r="A877" s="2">
        <v>20.184546440673881</v>
      </c>
      <c r="B877">
        <v>4.990432586778736</v>
      </c>
      <c r="C877">
        <v>3.6888794541139363</v>
      </c>
    </row>
    <row r="878" spans="1:3" x14ac:dyDescent="0.25">
      <c r="A878" s="3">
        <v>20.123189455653517</v>
      </c>
      <c r="B878">
        <v>5.4806389233419912</v>
      </c>
      <c r="C878">
        <v>3.0910424533583161</v>
      </c>
    </row>
    <row r="879" spans="1:3" x14ac:dyDescent="0.25">
      <c r="A879" s="3">
        <v>20.837197681154464</v>
      </c>
      <c r="B879">
        <v>5.9914645471079817</v>
      </c>
      <c r="C879">
        <v>4.6821312271242199</v>
      </c>
    </row>
    <row r="880" spans="1:3" x14ac:dyDescent="0.25">
      <c r="A880" s="3">
        <v>20.478688773840432</v>
      </c>
      <c r="B880">
        <v>5.2983173670000001</v>
      </c>
      <c r="C880">
        <v>2.9957322739999999</v>
      </c>
    </row>
    <row r="881" spans="1:3" x14ac:dyDescent="0.25">
      <c r="A881" s="3">
        <v>19.929145492307978</v>
      </c>
      <c r="B881">
        <v>5.0106352940962555</v>
      </c>
      <c r="C881">
        <v>2.9957322735539909</v>
      </c>
    </row>
    <row r="882" spans="1:3" x14ac:dyDescent="0.25">
      <c r="A882" s="3">
        <v>21.133424112621626</v>
      </c>
      <c r="B882">
        <v>6.5510803350434044</v>
      </c>
      <c r="C882">
        <v>5.4380793089231956</v>
      </c>
    </row>
    <row r="883" spans="1:3" x14ac:dyDescent="0.25">
      <c r="A883" s="3">
        <v>21.133424112621626</v>
      </c>
      <c r="B883">
        <v>6.5510803350434044</v>
      </c>
      <c r="C883">
        <v>5.4380793089231956</v>
      </c>
    </row>
    <row r="884" spans="1:3" x14ac:dyDescent="0.25">
      <c r="A884" s="3">
        <v>20.360234224388144</v>
      </c>
      <c r="B884">
        <v>5.6167710976665717</v>
      </c>
      <c r="C884">
        <v>2.9444389791664403</v>
      </c>
    </row>
    <row r="885" spans="1:3" x14ac:dyDescent="0.25">
      <c r="A885" s="3">
        <v>20.097550585664155</v>
      </c>
      <c r="B885">
        <v>5.0751738152338266</v>
      </c>
      <c r="C885">
        <v>3.6109179126442243</v>
      </c>
    </row>
    <row r="886" spans="1:3" x14ac:dyDescent="0.25">
      <c r="A886" s="3">
        <v>19.18195119767131</v>
      </c>
      <c r="B886">
        <v>4.5747109785033828</v>
      </c>
      <c r="C886">
        <v>3.6375861597263857</v>
      </c>
    </row>
    <row r="887" spans="1:3" x14ac:dyDescent="0.25">
      <c r="A887" s="3">
        <v>19.18195119767131</v>
      </c>
      <c r="B887">
        <v>4.5747109785033828</v>
      </c>
      <c r="C887">
        <v>3.6375861597263857</v>
      </c>
    </row>
    <row r="888" spans="1:3" x14ac:dyDescent="0.25">
      <c r="A888" s="3">
        <v>20.163448315399307</v>
      </c>
      <c r="B888">
        <v>5.5373342670185366</v>
      </c>
      <c r="C888">
        <v>4.7004803657924166</v>
      </c>
    </row>
    <row r="889" spans="1:3" ht="15.75" thickBot="1" x14ac:dyDescent="0.3">
      <c r="A889" s="7">
        <v>20.360234224388144</v>
      </c>
      <c r="B889">
        <v>5.6167710976665717</v>
      </c>
      <c r="C889">
        <v>2.9444389791664403</v>
      </c>
    </row>
    <row r="894" spans="1:3" ht="15.75" thickBot="1" x14ac:dyDescent="0.3"/>
    <row r="895" spans="1:3" x14ac:dyDescent="0.25">
      <c r="A895" s="1" t="s">
        <v>54</v>
      </c>
    </row>
    <row r="896" spans="1:3" x14ac:dyDescent="0.25">
      <c r="A896" s="2">
        <v>19.719292269758025</v>
      </c>
      <c r="B896">
        <v>4.7874917430000004</v>
      </c>
      <c r="C896">
        <v>3.091042453</v>
      </c>
    </row>
    <row r="897" spans="1:3" x14ac:dyDescent="0.25">
      <c r="A897" s="3">
        <v>20.163448315399307</v>
      </c>
      <c r="B897">
        <v>5.5373342670185366</v>
      </c>
      <c r="C897">
        <v>4.7004803657924166</v>
      </c>
    </row>
    <row r="898" spans="1:3" x14ac:dyDescent="0.25">
      <c r="A898" s="3">
        <v>19.719292269758025</v>
      </c>
      <c r="B898">
        <v>4.7874917430000004</v>
      </c>
      <c r="C898">
        <v>3.091042453</v>
      </c>
    </row>
    <row r="899" spans="1:3" x14ac:dyDescent="0.25">
      <c r="A899" s="3">
        <v>21.133424112621626</v>
      </c>
      <c r="B899">
        <v>6.5510803350434044</v>
      </c>
      <c r="C899">
        <v>5.4380793089231956</v>
      </c>
    </row>
    <row r="900" spans="1:3" x14ac:dyDescent="0.25">
      <c r="A900" s="3">
        <v>20.123189455653517</v>
      </c>
      <c r="B900">
        <v>5.4806389233419912</v>
      </c>
      <c r="C900">
        <v>3.0910424533583161</v>
      </c>
    </row>
    <row r="901" spans="1:3" x14ac:dyDescent="0.25">
      <c r="A901" s="3">
        <v>19.985088661080542</v>
      </c>
      <c r="B901">
        <v>4.7874917427820458</v>
      </c>
      <c r="C901">
        <v>3.4812400893356918</v>
      </c>
    </row>
    <row r="902" spans="1:3" x14ac:dyDescent="0.25">
      <c r="A902" s="3">
        <v>20.184546440673881</v>
      </c>
      <c r="B902">
        <v>4.990432586778736</v>
      </c>
      <c r="C902">
        <v>3.6888794541139363</v>
      </c>
    </row>
    <row r="903" spans="1:3" x14ac:dyDescent="0.25">
      <c r="A903" s="3">
        <v>20.360234224388144</v>
      </c>
      <c r="B903">
        <v>5.6167710976665717</v>
      </c>
      <c r="C903">
        <v>2.9444389791664403</v>
      </c>
    </row>
    <row r="904" spans="1:3" x14ac:dyDescent="0.25">
      <c r="A904" s="3">
        <v>19.18195119767131</v>
      </c>
      <c r="B904">
        <v>4.5747109785033828</v>
      </c>
      <c r="C904">
        <v>3.6375861597263857</v>
      </c>
    </row>
    <row r="905" spans="1:3" x14ac:dyDescent="0.25">
      <c r="A905" s="3">
        <v>20.837197681154464</v>
      </c>
      <c r="B905">
        <v>5.9914645471079817</v>
      </c>
      <c r="C905">
        <v>4.6821312271242199</v>
      </c>
    </row>
    <row r="906" spans="1:3" x14ac:dyDescent="0.25">
      <c r="A906" s="3">
        <v>20.837197681154464</v>
      </c>
      <c r="B906">
        <v>5.9914645471079817</v>
      </c>
      <c r="C906">
        <v>4.6821312271242199</v>
      </c>
    </row>
    <row r="907" spans="1:3" x14ac:dyDescent="0.25">
      <c r="A907" s="3">
        <v>20.837197681154464</v>
      </c>
      <c r="B907">
        <v>5.9914645471079817</v>
      </c>
      <c r="C907">
        <v>4.6821312271242199</v>
      </c>
    </row>
    <row r="908" spans="1:3" ht="15.75" thickBot="1" x14ac:dyDescent="0.3">
      <c r="A908" s="7">
        <v>20.163448315399307</v>
      </c>
      <c r="B908">
        <v>5.5373342670185366</v>
      </c>
      <c r="C908">
        <v>4.7004803657924166</v>
      </c>
    </row>
    <row r="911" spans="1:3" ht="15.75" thickBot="1" x14ac:dyDescent="0.3"/>
    <row r="912" spans="1:3" x14ac:dyDescent="0.25">
      <c r="A912" s="1" t="s">
        <v>55</v>
      </c>
    </row>
    <row r="913" spans="1:3" x14ac:dyDescent="0.25">
      <c r="A913" s="2">
        <v>20.123189455653517</v>
      </c>
      <c r="B913">
        <v>5.4806389233419912</v>
      </c>
      <c r="C913">
        <v>3.0910424533583161</v>
      </c>
    </row>
    <row r="914" spans="1:3" x14ac:dyDescent="0.25">
      <c r="A914" s="3">
        <v>19.985088661080542</v>
      </c>
      <c r="B914">
        <v>4.7874917427820458</v>
      </c>
      <c r="C914">
        <v>3.4812400893356918</v>
      </c>
    </row>
    <row r="915" spans="1:3" x14ac:dyDescent="0.25">
      <c r="A915" s="3">
        <v>19.929145492307978</v>
      </c>
      <c r="B915">
        <v>5.0106352940962555</v>
      </c>
      <c r="C915">
        <v>2.9957322735539909</v>
      </c>
    </row>
    <row r="916" spans="1:3" x14ac:dyDescent="0.25">
      <c r="A916" s="3">
        <v>20.837197681154464</v>
      </c>
      <c r="B916">
        <v>5.9914645471079817</v>
      </c>
      <c r="C916">
        <v>4.6821312271242199</v>
      </c>
    </row>
    <row r="917" spans="1:3" x14ac:dyDescent="0.25">
      <c r="A917" s="3">
        <v>20.184546440673881</v>
      </c>
      <c r="B917">
        <v>4.990432586778736</v>
      </c>
      <c r="C917">
        <v>3.6888794541139363</v>
      </c>
    </row>
    <row r="918" spans="1:3" x14ac:dyDescent="0.25">
      <c r="A918" s="3">
        <v>20.163448315399307</v>
      </c>
      <c r="B918">
        <v>5.5373342670185366</v>
      </c>
      <c r="C918">
        <v>4.7004803657924166</v>
      </c>
    </row>
    <row r="919" spans="1:3" x14ac:dyDescent="0.25">
      <c r="A919" s="3">
        <v>20.163448315399307</v>
      </c>
      <c r="B919">
        <v>5.5373342670185366</v>
      </c>
      <c r="C919">
        <v>4.7004803657924166</v>
      </c>
    </row>
    <row r="920" spans="1:3" x14ac:dyDescent="0.25">
      <c r="A920" s="3">
        <v>20.478688773840432</v>
      </c>
      <c r="B920">
        <v>5.2983173670000001</v>
      </c>
      <c r="C920">
        <v>2.9957322739999999</v>
      </c>
    </row>
    <row r="921" spans="1:3" x14ac:dyDescent="0.25">
      <c r="A921" s="3">
        <v>19.18195119767131</v>
      </c>
      <c r="B921">
        <v>4.5747109785033828</v>
      </c>
      <c r="C921">
        <v>3.6375861597263857</v>
      </c>
    </row>
    <row r="922" spans="1:3" x14ac:dyDescent="0.25">
      <c r="A922" s="3">
        <v>20.360234224388144</v>
      </c>
      <c r="B922">
        <v>5.6167710976665717</v>
      </c>
      <c r="C922">
        <v>2.9444389791664403</v>
      </c>
    </row>
    <row r="923" spans="1:3" x14ac:dyDescent="0.25">
      <c r="A923" s="3">
        <v>20.184546440673881</v>
      </c>
      <c r="B923">
        <v>4.990432586778736</v>
      </c>
      <c r="C923">
        <v>3.6888794541139363</v>
      </c>
    </row>
    <row r="924" spans="1:3" x14ac:dyDescent="0.25">
      <c r="A924" s="3">
        <v>21.133424112621626</v>
      </c>
      <c r="B924">
        <v>6.5510803350434044</v>
      </c>
      <c r="C924">
        <v>5.4380793089231956</v>
      </c>
    </row>
    <row r="925" spans="1:3" ht="15.75" thickBot="1" x14ac:dyDescent="0.3">
      <c r="A925" s="7">
        <v>21.133424112621626</v>
      </c>
      <c r="B925">
        <v>6.5510803350434044</v>
      </c>
      <c r="C925">
        <v>5.4380793089231956</v>
      </c>
    </row>
    <row r="928" spans="1:3" ht="15.75" thickBot="1" x14ac:dyDescent="0.3"/>
    <row r="929" spans="1:3" x14ac:dyDescent="0.25">
      <c r="A929" s="1" t="s">
        <v>56</v>
      </c>
    </row>
    <row r="930" spans="1:3" x14ac:dyDescent="0.25">
      <c r="A930" s="2">
        <v>20.163448315399307</v>
      </c>
      <c r="B930">
        <v>5.5373342670185366</v>
      </c>
      <c r="C930">
        <v>4.7004803657924166</v>
      </c>
    </row>
    <row r="931" spans="1:3" x14ac:dyDescent="0.25">
      <c r="A931" s="3">
        <v>20.184546440673881</v>
      </c>
      <c r="B931">
        <v>4.990432586778736</v>
      </c>
      <c r="C931">
        <v>3.6888794541139363</v>
      </c>
    </row>
    <row r="932" spans="1:3" x14ac:dyDescent="0.25">
      <c r="A932" s="3">
        <v>20.184546440673881</v>
      </c>
      <c r="B932">
        <v>4.990432586778736</v>
      </c>
      <c r="C932">
        <v>3.6888794541139363</v>
      </c>
    </row>
    <row r="933" spans="1:3" x14ac:dyDescent="0.25">
      <c r="A933" s="3">
        <v>19.985088661080542</v>
      </c>
      <c r="B933">
        <v>4.7874917427820458</v>
      </c>
      <c r="C933">
        <v>3.4812400893356918</v>
      </c>
    </row>
    <row r="934" spans="1:3" x14ac:dyDescent="0.25">
      <c r="A934" s="3">
        <v>19.719292269758025</v>
      </c>
      <c r="B934">
        <v>4.7874917430000004</v>
      </c>
      <c r="C934">
        <v>3.091042453</v>
      </c>
    </row>
    <row r="935" spans="1:3" x14ac:dyDescent="0.25">
      <c r="A935" s="3">
        <v>19.929145492307978</v>
      </c>
      <c r="B935">
        <v>5.0106352940962555</v>
      </c>
      <c r="C935">
        <v>2.9957322735539909</v>
      </c>
    </row>
    <row r="936" spans="1:3" x14ac:dyDescent="0.25">
      <c r="A936" s="3">
        <v>20.123189455653517</v>
      </c>
      <c r="B936">
        <v>5.4806389233419912</v>
      </c>
      <c r="C936">
        <v>3.0910424533583161</v>
      </c>
    </row>
    <row r="937" spans="1:3" x14ac:dyDescent="0.25">
      <c r="A937" s="3">
        <v>19.18195119767131</v>
      </c>
      <c r="B937">
        <v>4.5747109785033828</v>
      </c>
      <c r="C937">
        <v>3.6375861597263857</v>
      </c>
    </row>
    <row r="938" spans="1:3" x14ac:dyDescent="0.25">
      <c r="A938" s="3">
        <v>20.184546440673881</v>
      </c>
      <c r="B938">
        <v>4.990432586778736</v>
      </c>
      <c r="C938">
        <v>3.6888794541139363</v>
      </c>
    </row>
    <row r="939" spans="1:3" x14ac:dyDescent="0.25">
      <c r="A939" s="3">
        <v>21.133424112621626</v>
      </c>
      <c r="B939">
        <v>6.5510803350434044</v>
      </c>
      <c r="C939">
        <v>5.4380793089231956</v>
      </c>
    </row>
    <row r="940" spans="1:3" x14ac:dyDescent="0.25">
      <c r="A940" s="3">
        <v>20.837197681154464</v>
      </c>
      <c r="B940">
        <v>5.9914645471079817</v>
      </c>
      <c r="C940">
        <v>4.6821312271242199</v>
      </c>
    </row>
    <row r="941" spans="1:3" x14ac:dyDescent="0.25">
      <c r="A941" s="3">
        <v>20.837197681154464</v>
      </c>
      <c r="B941">
        <v>5.9914645471079817</v>
      </c>
      <c r="C941">
        <v>4.6821312271242199</v>
      </c>
    </row>
    <row r="942" spans="1:3" ht="15.75" thickBot="1" x14ac:dyDescent="0.3">
      <c r="A942" s="7">
        <v>19.985088661080542</v>
      </c>
      <c r="B942">
        <v>4.7874917427820458</v>
      </c>
      <c r="C942">
        <v>3.4812400893356918</v>
      </c>
    </row>
    <row r="945" spans="1:3" ht="15.75" thickBot="1" x14ac:dyDescent="0.3"/>
    <row r="946" spans="1:3" x14ac:dyDescent="0.25">
      <c r="A946" s="1" t="s">
        <v>57</v>
      </c>
    </row>
    <row r="947" spans="1:3" x14ac:dyDescent="0.25">
      <c r="A947" s="2">
        <v>20.097550585664155</v>
      </c>
      <c r="B947">
        <v>5.0751738152338266</v>
      </c>
      <c r="C947">
        <v>3.6109179126442243</v>
      </c>
    </row>
    <row r="948" spans="1:3" x14ac:dyDescent="0.25">
      <c r="A948" s="3">
        <v>19.985088661080542</v>
      </c>
      <c r="B948">
        <v>4.7874917427820458</v>
      </c>
      <c r="C948">
        <v>3.4812400893356918</v>
      </c>
    </row>
    <row r="949" spans="1:3" x14ac:dyDescent="0.25">
      <c r="A949" s="3">
        <v>20.097550585664155</v>
      </c>
      <c r="B949">
        <v>5.0751738152338266</v>
      </c>
      <c r="C949">
        <v>3.6109179126442243</v>
      </c>
    </row>
    <row r="950" spans="1:3" x14ac:dyDescent="0.25">
      <c r="A950" s="3">
        <v>21.133424112621626</v>
      </c>
      <c r="B950">
        <v>6.5510803350434044</v>
      </c>
      <c r="C950">
        <v>5.4380793089231956</v>
      </c>
    </row>
    <row r="951" spans="1:3" x14ac:dyDescent="0.25">
      <c r="A951" s="3">
        <v>20.184546440673881</v>
      </c>
      <c r="B951">
        <v>4.990432586778736</v>
      </c>
      <c r="C951">
        <v>3.6888794541139363</v>
      </c>
    </row>
    <row r="952" spans="1:3" x14ac:dyDescent="0.25">
      <c r="A952" s="3">
        <v>21.133424112621626</v>
      </c>
      <c r="B952">
        <v>6.5510803350434044</v>
      </c>
      <c r="C952">
        <v>5.4380793089231956</v>
      </c>
    </row>
    <row r="953" spans="1:3" x14ac:dyDescent="0.25">
      <c r="A953" s="3">
        <v>20.184546440673881</v>
      </c>
      <c r="B953">
        <v>4.990432586778736</v>
      </c>
      <c r="C953">
        <v>3.6888794541139363</v>
      </c>
    </row>
    <row r="954" spans="1:3" x14ac:dyDescent="0.25">
      <c r="A954" s="3">
        <v>20.027089777859604</v>
      </c>
      <c r="B954">
        <v>4.9416424226093039</v>
      </c>
      <c r="C954">
        <v>3.1135153092103742</v>
      </c>
    </row>
    <row r="955" spans="1:3" x14ac:dyDescent="0.25">
      <c r="A955" s="3">
        <v>19.18195119767131</v>
      </c>
      <c r="B955">
        <v>4.5747109785033828</v>
      </c>
      <c r="C955">
        <v>3.6375861597263857</v>
      </c>
    </row>
    <row r="956" spans="1:3" x14ac:dyDescent="0.25">
      <c r="A956" s="3">
        <v>20.163448315399307</v>
      </c>
      <c r="B956">
        <v>5.5373342670185366</v>
      </c>
      <c r="C956">
        <v>4.7004803657924166</v>
      </c>
    </row>
    <row r="957" spans="1:3" x14ac:dyDescent="0.25">
      <c r="A957" s="3">
        <v>21.133424112621626</v>
      </c>
      <c r="B957">
        <v>6.5510803350434044</v>
      </c>
      <c r="C957">
        <v>5.4380793089231956</v>
      </c>
    </row>
    <row r="958" spans="1:3" x14ac:dyDescent="0.25">
      <c r="A958" s="3">
        <v>19.985088661080542</v>
      </c>
      <c r="B958">
        <v>4.7874917427820458</v>
      </c>
      <c r="C958">
        <v>3.4812400893356918</v>
      </c>
    </row>
    <row r="959" spans="1:3" ht="15.75" thickBot="1" x14ac:dyDescent="0.3">
      <c r="A959" s="7">
        <v>20.360234224388144</v>
      </c>
      <c r="B959">
        <v>5.6167710976665717</v>
      </c>
      <c r="C959">
        <v>2.9444389791664403</v>
      </c>
    </row>
    <row r="962" spans="1:3" ht="15.75" thickBot="1" x14ac:dyDescent="0.3"/>
    <row r="963" spans="1:3" x14ac:dyDescent="0.25">
      <c r="A963" s="1" t="s">
        <v>58</v>
      </c>
    </row>
    <row r="964" spans="1:3" x14ac:dyDescent="0.25">
      <c r="A964" s="2">
        <v>20.837197681154464</v>
      </c>
      <c r="B964">
        <v>5.9914645471079817</v>
      </c>
      <c r="C964">
        <v>4.6821312271242199</v>
      </c>
    </row>
    <row r="965" spans="1:3" x14ac:dyDescent="0.25">
      <c r="A965" s="3">
        <v>20.184546440673881</v>
      </c>
      <c r="B965">
        <v>4.990432586778736</v>
      </c>
      <c r="C965">
        <v>3.6888794541139363</v>
      </c>
    </row>
    <row r="966" spans="1:3" x14ac:dyDescent="0.25">
      <c r="A966" s="3">
        <v>19.985088661080542</v>
      </c>
      <c r="B966">
        <v>4.7874917427820458</v>
      </c>
      <c r="C966">
        <v>3.4812400893356918</v>
      </c>
    </row>
    <row r="967" spans="1:3" x14ac:dyDescent="0.25">
      <c r="A967" s="3">
        <v>20.478688773840432</v>
      </c>
      <c r="B967">
        <v>5.2983173670000001</v>
      </c>
      <c r="C967">
        <v>2.9957322739999999</v>
      </c>
    </row>
    <row r="968" spans="1:3" x14ac:dyDescent="0.25">
      <c r="A968" s="3">
        <v>20.097550585664155</v>
      </c>
      <c r="B968">
        <v>5.0751738152338266</v>
      </c>
      <c r="C968">
        <v>3.6109179126442243</v>
      </c>
    </row>
    <row r="969" spans="1:3" x14ac:dyDescent="0.25">
      <c r="A969" s="3">
        <v>20.837197681154464</v>
      </c>
      <c r="B969">
        <v>5.9914645471079817</v>
      </c>
      <c r="C969">
        <v>4.6821312271242199</v>
      </c>
    </row>
    <row r="970" spans="1:3" x14ac:dyDescent="0.25">
      <c r="A970" s="3">
        <v>19.719292269758025</v>
      </c>
      <c r="B970" s="8">
        <v>4.7874917427820458</v>
      </c>
      <c r="C970" s="8">
        <v>3.0910424533583161</v>
      </c>
    </row>
    <row r="971" spans="1:3" x14ac:dyDescent="0.25">
      <c r="A971" s="3">
        <v>20.360234224388144</v>
      </c>
      <c r="B971">
        <v>5.6167710976665717</v>
      </c>
      <c r="C971">
        <v>2.9444389791664403</v>
      </c>
    </row>
    <row r="972" spans="1:3" x14ac:dyDescent="0.25">
      <c r="A972" s="3">
        <v>20.360234224388144</v>
      </c>
      <c r="B972">
        <v>5.6167710976665717</v>
      </c>
      <c r="C972">
        <v>2.9444389791664403</v>
      </c>
    </row>
    <row r="973" spans="1:3" x14ac:dyDescent="0.25">
      <c r="A973" s="3">
        <v>19.929145492307978</v>
      </c>
      <c r="B973">
        <v>5.0106352940962555</v>
      </c>
      <c r="C973">
        <v>2.9957322735539909</v>
      </c>
    </row>
    <row r="974" spans="1:3" x14ac:dyDescent="0.25">
      <c r="A974" s="3">
        <v>20.027089777859604</v>
      </c>
      <c r="B974" s="8">
        <v>4.9416424226093039</v>
      </c>
      <c r="C974" s="8">
        <v>3.1135153092103742</v>
      </c>
    </row>
    <row r="975" spans="1:3" x14ac:dyDescent="0.25">
      <c r="A975" s="3">
        <v>20.097550585664155</v>
      </c>
      <c r="B975">
        <v>5.0751738152338266</v>
      </c>
      <c r="C975">
        <v>3.6109179126442243</v>
      </c>
    </row>
    <row r="976" spans="1:3" ht="15.75" thickBot="1" x14ac:dyDescent="0.3">
      <c r="A976" s="7">
        <v>21.133424112621626</v>
      </c>
      <c r="B976">
        <v>6.5510803350434044</v>
      </c>
      <c r="C976">
        <v>5.4380793089231956</v>
      </c>
    </row>
    <row r="979" spans="1:3" ht="15.75" thickBot="1" x14ac:dyDescent="0.3"/>
    <row r="980" spans="1:3" x14ac:dyDescent="0.25">
      <c r="A980" s="1" t="s">
        <v>59</v>
      </c>
    </row>
    <row r="981" spans="1:3" x14ac:dyDescent="0.25">
      <c r="A981" s="2">
        <v>20.837197681154464</v>
      </c>
      <c r="B981">
        <v>5.9914645471079817</v>
      </c>
      <c r="C981">
        <v>4.6821312271242199</v>
      </c>
    </row>
    <row r="982" spans="1:3" x14ac:dyDescent="0.25">
      <c r="A982" s="3">
        <v>20.360234224388144</v>
      </c>
      <c r="B982">
        <v>5.6167710976665717</v>
      </c>
      <c r="C982">
        <v>2.9444389791664403</v>
      </c>
    </row>
    <row r="983" spans="1:3" x14ac:dyDescent="0.25">
      <c r="A983" s="3">
        <v>20.163448315399307</v>
      </c>
      <c r="B983">
        <v>5.5373342670185366</v>
      </c>
      <c r="C983">
        <v>4.7004803657924166</v>
      </c>
    </row>
    <row r="984" spans="1:3" x14ac:dyDescent="0.25">
      <c r="A984" s="3">
        <v>19.985088661080542</v>
      </c>
      <c r="B984">
        <v>4.7874917427820458</v>
      </c>
      <c r="C984">
        <v>3.4812400893356918</v>
      </c>
    </row>
    <row r="985" spans="1:3" x14ac:dyDescent="0.25">
      <c r="A985" s="3">
        <v>20.478688773840432</v>
      </c>
      <c r="B985">
        <v>5.2983173670000001</v>
      </c>
      <c r="C985">
        <v>2.9957322739999999</v>
      </c>
    </row>
    <row r="986" spans="1:3" x14ac:dyDescent="0.25">
      <c r="A986" s="3">
        <v>20.123189455653517</v>
      </c>
      <c r="B986">
        <v>5.4806389233419912</v>
      </c>
      <c r="C986">
        <v>3.0910424533583161</v>
      </c>
    </row>
    <row r="987" spans="1:3" x14ac:dyDescent="0.25">
      <c r="A987" s="3">
        <v>20.478688773840432</v>
      </c>
      <c r="B987">
        <v>5.2983173670000001</v>
      </c>
      <c r="C987">
        <v>2.9957322739999999</v>
      </c>
    </row>
    <row r="988" spans="1:3" x14ac:dyDescent="0.25">
      <c r="A988" s="3">
        <v>20.097550585664155</v>
      </c>
      <c r="B988">
        <v>5.0751738152338266</v>
      </c>
      <c r="C988">
        <v>3.6109179126442243</v>
      </c>
    </row>
    <row r="989" spans="1:3" x14ac:dyDescent="0.25">
      <c r="A989" s="3">
        <v>20.837197681154464</v>
      </c>
      <c r="B989">
        <v>5.9914645471079817</v>
      </c>
      <c r="C989">
        <v>4.6821312271242199</v>
      </c>
    </row>
    <row r="990" spans="1:3" x14ac:dyDescent="0.25">
      <c r="A990" s="3">
        <v>19.985088661080542</v>
      </c>
      <c r="B990">
        <v>4.7874917427820458</v>
      </c>
      <c r="C990">
        <v>3.4812400893356918</v>
      </c>
    </row>
    <row r="991" spans="1:3" x14ac:dyDescent="0.25">
      <c r="A991" s="3">
        <v>20.123189455653517</v>
      </c>
      <c r="B991">
        <v>5.4806389233419912</v>
      </c>
      <c r="C991">
        <v>3.0910424533583161</v>
      </c>
    </row>
    <row r="992" spans="1:3" x14ac:dyDescent="0.25">
      <c r="A992" s="3">
        <v>20.184546440673881</v>
      </c>
      <c r="B992">
        <v>4.990432586778736</v>
      </c>
      <c r="C992">
        <v>3.6888794541139363</v>
      </c>
    </row>
    <row r="993" spans="1:3" ht="15.75" thickBot="1" x14ac:dyDescent="0.3">
      <c r="A993" s="7">
        <v>20.360234224388144</v>
      </c>
      <c r="B993">
        <v>5.6167710976665717</v>
      </c>
      <c r="C993">
        <v>2.9444389791664403</v>
      </c>
    </row>
    <row r="996" spans="1:3" ht="15.75" thickBot="1" x14ac:dyDescent="0.3"/>
    <row r="997" spans="1:3" x14ac:dyDescent="0.25">
      <c r="A997" s="1" t="s">
        <v>60</v>
      </c>
    </row>
    <row r="998" spans="1:3" x14ac:dyDescent="0.25">
      <c r="A998" s="2">
        <v>19.929145492307978</v>
      </c>
      <c r="B998">
        <v>5.0106352940962555</v>
      </c>
      <c r="C998">
        <v>2.9957322735539909</v>
      </c>
    </row>
    <row r="999" spans="1:3" x14ac:dyDescent="0.25">
      <c r="A999" s="3">
        <v>19.719292269758025</v>
      </c>
      <c r="B999">
        <v>4.7874917430000004</v>
      </c>
      <c r="C999">
        <v>3.091042453</v>
      </c>
    </row>
    <row r="1000" spans="1:3" x14ac:dyDescent="0.25">
      <c r="A1000" s="3">
        <v>21.133424112621626</v>
      </c>
      <c r="B1000">
        <v>6.5510803350434044</v>
      </c>
      <c r="C1000">
        <v>5.4380793089231956</v>
      </c>
    </row>
    <row r="1001" spans="1:3" x14ac:dyDescent="0.25">
      <c r="A1001" s="3">
        <v>20.123189455653517</v>
      </c>
      <c r="B1001">
        <v>5.4806389233419912</v>
      </c>
      <c r="C1001">
        <v>3.0910424533583161</v>
      </c>
    </row>
    <row r="1002" spans="1:3" x14ac:dyDescent="0.25">
      <c r="A1002" s="3">
        <v>19.719292269758025</v>
      </c>
      <c r="B1002">
        <v>4.7874917430000004</v>
      </c>
      <c r="C1002">
        <v>3.091042453</v>
      </c>
    </row>
    <row r="1003" spans="1:3" x14ac:dyDescent="0.25">
      <c r="A1003" s="3">
        <v>19.929145492307978</v>
      </c>
      <c r="B1003">
        <v>5.0106352940962555</v>
      </c>
      <c r="C1003">
        <v>2.9957322735539909</v>
      </c>
    </row>
    <row r="1004" spans="1:3" x14ac:dyDescent="0.25">
      <c r="A1004" s="3">
        <v>19.929145492307978</v>
      </c>
      <c r="B1004">
        <v>5.0106352940962555</v>
      </c>
      <c r="C1004">
        <v>2.9957322735539909</v>
      </c>
    </row>
    <row r="1005" spans="1:3" x14ac:dyDescent="0.25">
      <c r="A1005" s="3">
        <v>20.027089777859604</v>
      </c>
      <c r="B1005">
        <v>4.9416424226093039</v>
      </c>
      <c r="C1005">
        <v>3.1135153092103742</v>
      </c>
    </row>
    <row r="1006" spans="1:3" x14ac:dyDescent="0.25">
      <c r="A1006" s="3">
        <v>21.133424112621626</v>
      </c>
      <c r="B1006">
        <v>6.5510803350434044</v>
      </c>
      <c r="C1006">
        <v>5.4380793089231956</v>
      </c>
    </row>
    <row r="1007" spans="1:3" x14ac:dyDescent="0.25">
      <c r="A1007" s="3">
        <v>20.097550585664155</v>
      </c>
      <c r="B1007">
        <v>5.0751738152338266</v>
      </c>
      <c r="C1007">
        <v>3.6109179126442243</v>
      </c>
    </row>
    <row r="1008" spans="1:3" x14ac:dyDescent="0.25">
      <c r="A1008" s="3">
        <v>20.123189455653517</v>
      </c>
      <c r="B1008">
        <v>5.4806389233419912</v>
      </c>
      <c r="C1008">
        <v>3.0910424533583161</v>
      </c>
    </row>
    <row r="1009" spans="1:3" x14ac:dyDescent="0.25">
      <c r="A1009" s="3">
        <v>20.027089777859604</v>
      </c>
      <c r="B1009">
        <v>4.9416424226093039</v>
      </c>
      <c r="C1009">
        <v>3.1135153092103742</v>
      </c>
    </row>
    <row r="1010" spans="1:3" ht="15.75" thickBot="1" x14ac:dyDescent="0.3">
      <c r="A1010" s="7">
        <v>19.985088661080542</v>
      </c>
      <c r="B1010">
        <v>4.7874917427820458</v>
      </c>
      <c r="C1010">
        <v>3.4812400893356918</v>
      </c>
    </row>
    <row r="1012" spans="1:3" ht="15.75" thickBot="1" x14ac:dyDescent="0.3"/>
    <row r="1013" spans="1:3" x14ac:dyDescent="0.25">
      <c r="A1013" s="1" t="s">
        <v>61</v>
      </c>
    </row>
    <row r="1014" spans="1:3" x14ac:dyDescent="0.25">
      <c r="A1014" s="2">
        <v>20.360234224388144</v>
      </c>
      <c r="B1014">
        <v>5.6167710976665717</v>
      </c>
      <c r="C1014">
        <v>2.9444389791664403</v>
      </c>
    </row>
    <row r="1015" spans="1:3" x14ac:dyDescent="0.25">
      <c r="A1015" s="3">
        <v>20.027089777859604</v>
      </c>
      <c r="B1015">
        <v>4.9416424226093039</v>
      </c>
      <c r="C1015">
        <v>3.1135153092103742</v>
      </c>
    </row>
    <row r="1016" spans="1:3" x14ac:dyDescent="0.25">
      <c r="A1016" s="3">
        <v>20.123189455653517</v>
      </c>
      <c r="B1016">
        <v>5.4806389233419912</v>
      </c>
      <c r="C1016">
        <v>3.0910424533583161</v>
      </c>
    </row>
    <row r="1017" spans="1:3" x14ac:dyDescent="0.25">
      <c r="A1017" s="3">
        <v>21.133424112621626</v>
      </c>
      <c r="B1017">
        <v>6.5510803350434044</v>
      </c>
      <c r="C1017">
        <v>5.4380793089231956</v>
      </c>
    </row>
    <row r="1018" spans="1:3" x14ac:dyDescent="0.25">
      <c r="A1018" s="3">
        <v>20.123189455653517</v>
      </c>
      <c r="B1018">
        <v>5.4806389233419912</v>
      </c>
      <c r="C1018">
        <v>3.0910424533583161</v>
      </c>
    </row>
    <row r="1019" spans="1:3" x14ac:dyDescent="0.25">
      <c r="A1019" s="3">
        <v>20.360234224388144</v>
      </c>
      <c r="B1019">
        <v>5.6167710976665717</v>
      </c>
      <c r="C1019">
        <v>2.9444389791664403</v>
      </c>
    </row>
    <row r="1020" spans="1:3" x14ac:dyDescent="0.25">
      <c r="A1020" s="3">
        <v>19.719292269758025</v>
      </c>
      <c r="B1020">
        <v>4.7874917430000004</v>
      </c>
      <c r="C1020">
        <v>3.091042453</v>
      </c>
    </row>
    <row r="1021" spans="1:3" x14ac:dyDescent="0.25">
      <c r="A1021" s="3">
        <v>20.027089777859604</v>
      </c>
      <c r="B1021">
        <v>4.9416424226093039</v>
      </c>
      <c r="C1021">
        <v>3.1135153092103742</v>
      </c>
    </row>
    <row r="1022" spans="1:3" x14ac:dyDescent="0.25">
      <c r="A1022" s="3">
        <v>20.184546440673881</v>
      </c>
      <c r="B1022">
        <v>4.990432586778736</v>
      </c>
      <c r="C1022">
        <v>3.6888794541139363</v>
      </c>
    </row>
    <row r="1023" spans="1:3" x14ac:dyDescent="0.25">
      <c r="A1023" s="3">
        <v>20.123189455653517</v>
      </c>
      <c r="B1023">
        <v>5.4806389233419912</v>
      </c>
      <c r="C1023">
        <v>3.0910424533583161</v>
      </c>
    </row>
    <row r="1024" spans="1:3" x14ac:dyDescent="0.25">
      <c r="A1024" s="3">
        <v>20.478688773840432</v>
      </c>
      <c r="B1024">
        <v>5.2983173670000001</v>
      </c>
      <c r="C1024">
        <v>2.9957322739999999</v>
      </c>
    </row>
    <row r="1025" spans="1:3" x14ac:dyDescent="0.25">
      <c r="A1025" s="3">
        <v>19.719292269758025</v>
      </c>
      <c r="B1025">
        <v>4.7874917430000004</v>
      </c>
      <c r="C1025">
        <v>3.091042453</v>
      </c>
    </row>
    <row r="1026" spans="1:3" ht="15.75" thickBot="1" x14ac:dyDescent="0.3">
      <c r="A1026" s="7">
        <v>20.027089777859604</v>
      </c>
      <c r="B1026">
        <v>4.9416424226093039</v>
      </c>
      <c r="C1026">
        <v>3.1135153092103742</v>
      </c>
    </row>
    <row r="1029" spans="1:3" ht="15.75" thickBot="1" x14ac:dyDescent="0.3"/>
    <row r="1030" spans="1:3" x14ac:dyDescent="0.25">
      <c r="A1030" s="1" t="s">
        <v>62</v>
      </c>
    </row>
    <row r="1031" spans="1:3" x14ac:dyDescent="0.25">
      <c r="A1031" s="2">
        <v>20.184546440673881</v>
      </c>
      <c r="B1031">
        <v>4.990432586778736</v>
      </c>
      <c r="C1031">
        <v>3.6888794541139363</v>
      </c>
    </row>
    <row r="1032" spans="1:3" x14ac:dyDescent="0.25">
      <c r="A1032" s="3">
        <v>19.985088661080542</v>
      </c>
      <c r="B1032">
        <v>4.7874917427820458</v>
      </c>
      <c r="C1032">
        <v>3.4812400893356918</v>
      </c>
    </row>
    <row r="1033" spans="1:3" x14ac:dyDescent="0.25">
      <c r="A1033" s="3">
        <v>20.837197681154464</v>
      </c>
      <c r="B1033">
        <v>5.9914645471079817</v>
      </c>
      <c r="C1033">
        <v>4.6821312271242199</v>
      </c>
    </row>
    <row r="1034" spans="1:3" x14ac:dyDescent="0.25">
      <c r="A1034" s="3">
        <v>20.163448315399307</v>
      </c>
      <c r="B1034">
        <v>5.5373342670185366</v>
      </c>
      <c r="C1034">
        <v>4.7004803657924166</v>
      </c>
    </row>
    <row r="1035" spans="1:3" x14ac:dyDescent="0.25">
      <c r="A1035" s="3">
        <v>21.133424112621626</v>
      </c>
      <c r="B1035">
        <v>6.5510803350434044</v>
      </c>
      <c r="C1035">
        <v>5.4380793089231956</v>
      </c>
    </row>
    <row r="1036" spans="1:3" x14ac:dyDescent="0.25">
      <c r="A1036" s="3">
        <v>20.123189455653517</v>
      </c>
      <c r="B1036">
        <v>5.4806389233419912</v>
      </c>
      <c r="C1036">
        <v>3.0910424533583161</v>
      </c>
    </row>
    <row r="1037" spans="1:3" x14ac:dyDescent="0.25">
      <c r="A1037" s="3">
        <v>21.133424112621626</v>
      </c>
      <c r="B1037">
        <v>6.5510803350434044</v>
      </c>
      <c r="C1037">
        <v>5.4380793089231956</v>
      </c>
    </row>
    <row r="1038" spans="1:3" x14ac:dyDescent="0.25">
      <c r="A1038" s="3">
        <v>21.133424112621626</v>
      </c>
      <c r="B1038">
        <v>6.5510803350434044</v>
      </c>
      <c r="C1038">
        <v>5.4380793089231956</v>
      </c>
    </row>
    <row r="1039" spans="1:3" x14ac:dyDescent="0.25">
      <c r="A1039" s="3">
        <v>19.985088661080542</v>
      </c>
      <c r="B1039">
        <v>4.7874917427820458</v>
      </c>
      <c r="C1039">
        <v>3.4812400893356918</v>
      </c>
    </row>
    <row r="1040" spans="1:3" x14ac:dyDescent="0.25">
      <c r="A1040" s="3">
        <v>21.133424112621626</v>
      </c>
      <c r="B1040">
        <v>6.5510803350434044</v>
      </c>
      <c r="C1040">
        <v>5.4380793089231956</v>
      </c>
    </row>
    <row r="1041" spans="1:3" x14ac:dyDescent="0.25">
      <c r="A1041" s="3">
        <v>19.18195119767131</v>
      </c>
      <c r="B1041">
        <v>4.5747109785033828</v>
      </c>
      <c r="C1041">
        <v>3.6375861597263857</v>
      </c>
    </row>
    <row r="1042" spans="1:3" x14ac:dyDescent="0.25">
      <c r="A1042" s="3">
        <v>20.097550585664155</v>
      </c>
      <c r="B1042">
        <v>5.0751738152338266</v>
      </c>
      <c r="C1042">
        <v>3.6109179126442243</v>
      </c>
    </row>
    <row r="1043" spans="1:3" ht="15.75" thickBot="1" x14ac:dyDescent="0.3">
      <c r="A1043" s="7">
        <v>20.027089777859604</v>
      </c>
      <c r="B1043">
        <v>4.9416424226093039</v>
      </c>
      <c r="C1043">
        <v>3.1135153092103742</v>
      </c>
    </row>
    <row r="1046" spans="1:3" ht="15.75" thickBot="1" x14ac:dyDescent="0.3"/>
    <row r="1047" spans="1:3" x14ac:dyDescent="0.25">
      <c r="A1047" s="1" t="s">
        <v>63</v>
      </c>
    </row>
    <row r="1048" spans="1:3" x14ac:dyDescent="0.25">
      <c r="A1048" s="2">
        <v>20.184546440673881</v>
      </c>
      <c r="B1048">
        <v>4.990432586778736</v>
      </c>
      <c r="C1048">
        <v>3.6888794541139363</v>
      </c>
    </row>
    <row r="1049" spans="1:3" x14ac:dyDescent="0.25">
      <c r="A1049" s="3">
        <v>19.18195119767131</v>
      </c>
      <c r="B1049">
        <v>4.5747109785033828</v>
      </c>
      <c r="C1049">
        <v>3.6375861597263857</v>
      </c>
    </row>
    <row r="1050" spans="1:3" x14ac:dyDescent="0.25">
      <c r="A1050" s="3">
        <v>20.163448315399307</v>
      </c>
      <c r="B1050">
        <v>5.5373342670185366</v>
      </c>
      <c r="C1050">
        <v>4.7004803657924166</v>
      </c>
    </row>
    <row r="1051" spans="1:3" x14ac:dyDescent="0.25">
      <c r="A1051" s="3">
        <v>20.360234224388144</v>
      </c>
      <c r="B1051">
        <v>5.6167710976665717</v>
      </c>
      <c r="C1051">
        <v>2.9444389791664403</v>
      </c>
    </row>
    <row r="1052" spans="1:3" x14ac:dyDescent="0.25">
      <c r="A1052" s="3">
        <v>19.18195119767131</v>
      </c>
      <c r="B1052">
        <v>4.5747109785033828</v>
      </c>
      <c r="C1052">
        <v>3.6375861597263857</v>
      </c>
    </row>
    <row r="1053" spans="1:3" x14ac:dyDescent="0.25">
      <c r="A1053" s="3">
        <v>20.163448315399307</v>
      </c>
      <c r="B1053">
        <v>5.5373342670185366</v>
      </c>
      <c r="C1053">
        <v>4.7004803657924166</v>
      </c>
    </row>
    <row r="1054" spans="1:3" x14ac:dyDescent="0.25">
      <c r="A1054" s="3">
        <v>20.123189455653517</v>
      </c>
      <c r="B1054">
        <v>5.4806389233419912</v>
      </c>
      <c r="C1054">
        <v>3.0910424533583161</v>
      </c>
    </row>
    <row r="1055" spans="1:3" x14ac:dyDescent="0.25">
      <c r="A1055" s="3">
        <v>20.478688773840432</v>
      </c>
      <c r="B1055">
        <v>5.2983173670000001</v>
      </c>
      <c r="C1055">
        <v>2.9957322739999999</v>
      </c>
    </row>
    <row r="1056" spans="1:3" x14ac:dyDescent="0.25">
      <c r="A1056" s="3">
        <v>19.985088661080542</v>
      </c>
      <c r="B1056">
        <v>4.7874917427820458</v>
      </c>
      <c r="C1056">
        <v>3.4812400893356918</v>
      </c>
    </row>
    <row r="1057" spans="1:3" x14ac:dyDescent="0.25">
      <c r="A1057" s="3">
        <v>20.097550585664155</v>
      </c>
      <c r="B1057">
        <v>5.0751738152338266</v>
      </c>
      <c r="C1057">
        <v>3.6109179126442243</v>
      </c>
    </row>
    <row r="1058" spans="1:3" x14ac:dyDescent="0.25">
      <c r="A1058" s="3">
        <v>19.985088661080542</v>
      </c>
      <c r="B1058">
        <v>4.7874917427820458</v>
      </c>
      <c r="C1058">
        <v>3.4812400893356918</v>
      </c>
    </row>
    <row r="1059" spans="1:3" x14ac:dyDescent="0.25">
      <c r="A1059" s="3">
        <v>19.985088661080542</v>
      </c>
      <c r="B1059">
        <v>4.7874917427820458</v>
      </c>
      <c r="C1059">
        <v>3.4812400893356918</v>
      </c>
    </row>
    <row r="1060" spans="1:3" ht="15.75" thickBot="1" x14ac:dyDescent="0.3">
      <c r="A1060" s="7">
        <v>20.123189455653517</v>
      </c>
      <c r="B1060">
        <v>5.4806389233419912</v>
      </c>
      <c r="C1060">
        <v>3.0910424533583161</v>
      </c>
    </row>
    <row r="1063" spans="1:3" ht="15.75" thickBot="1" x14ac:dyDescent="0.3"/>
    <row r="1064" spans="1:3" x14ac:dyDescent="0.25">
      <c r="A1064" s="1" t="s">
        <v>64</v>
      </c>
    </row>
    <row r="1065" spans="1:3" x14ac:dyDescent="0.25">
      <c r="A1065" s="2">
        <v>19.929145492307978</v>
      </c>
      <c r="B1065">
        <v>5.0106352940962555</v>
      </c>
      <c r="C1065">
        <v>2.9957322735539909</v>
      </c>
    </row>
    <row r="1066" spans="1:3" x14ac:dyDescent="0.25">
      <c r="A1066" s="3">
        <v>20.163448315399307</v>
      </c>
      <c r="B1066">
        <v>5.5373342670185366</v>
      </c>
      <c r="C1066">
        <v>4.7004803657924166</v>
      </c>
    </row>
    <row r="1067" spans="1:3" x14ac:dyDescent="0.25">
      <c r="A1067" s="3">
        <v>20.163448315399307</v>
      </c>
      <c r="B1067">
        <v>5.5373342670185366</v>
      </c>
      <c r="C1067">
        <v>4.7004803657924166</v>
      </c>
    </row>
    <row r="1068" spans="1:3" x14ac:dyDescent="0.25">
      <c r="A1068" s="3">
        <v>19.985088661080542</v>
      </c>
      <c r="B1068">
        <v>4.7874917427820458</v>
      </c>
      <c r="C1068">
        <v>3.4812400893356918</v>
      </c>
    </row>
    <row r="1069" spans="1:3" x14ac:dyDescent="0.25">
      <c r="A1069" s="3">
        <v>21.133424112621626</v>
      </c>
      <c r="B1069">
        <v>6.5510803350434044</v>
      </c>
      <c r="C1069">
        <v>5.4380793089231956</v>
      </c>
    </row>
    <row r="1070" spans="1:3" x14ac:dyDescent="0.25">
      <c r="A1070" s="3">
        <v>20.360234224388144</v>
      </c>
      <c r="B1070">
        <v>5.6167710976665717</v>
      </c>
      <c r="C1070">
        <v>2.9444389791664403</v>
      </c>
    </row>
    <row r="1071" spans="1:3" x14ac:dyDescent="0.25">
      <c r="A1071" s="3">
        <v>20.163448315399307</v>
      </c>
      <c r="B1071">
        <v>5.5373342670185366</v>
      </c>
      <c r="C1071">
        <v>4.7004803657924166</v>
      </c>
    </row>
    <row r="1072" spans="1:3" x14ac:dyDescent="0.25">
      <c r="A1072" s="3">
        <v>20.163448315399307</v>
      </c>
      <c r="B1072">
        <v>5.5373342670185366</v>
      </c>
      <c r="C1072">
        <v>4.7004803657924166</v>
      </c>
    </row>
    <row r="1073" spans="1:3" x14ac:dyDescent="0.25">
      <c r="A1073" s="3">
        <v>19.719292269758025</v>
      </c>
      <c r="B1073">
        <v>4.7874917430000004</v>
      </c>
      <c r="C1073">
        <v>3.091042453</v>
      </c>
    </row>
    <row r="1074" spans="1:3" x14ac:dyDescent="0.25">
      <c r="A1074" s="3">
        <v>21.133424112621626</v>
      </c>
      <c r="B1074">
        <v>6.5510803350434044</v>
      </c>
      <c r="C1074">
        <v>5.4380793089231956</v>
      </c>
    </row>
    <row r="1075" spans="1:3" x14ac:dyDescent="0.25">
      <c r="A1075" s="3">
        <v>19.18195119767131</v>
      </c>
      <c r="B1075">
        <v>4.5747109785033828</v>
      </c>
      <c r="C1075">
        <v>3.6375861597263857</v>
      </c>
    </row>
    <row r="1076" spans="1:3" x14ac:dyDescent="0.25">
      <c r="A1076" s="3">
        <v>19.18195119767131</v>
      </c>
      <c r="B1076">
        <v>4.5747109785033828</v>
      </c>
      <c r="C1076">
        <v>3.6375861597263857</v>
      </c>
    </row>
    <row r="1077" spans="1:3" ht="15.75" thickBot="1" x14ac:dyDescent="0.3">
      <c r="A1077" s="7">
        <v>19.985088661080542</v>
      </c>
      <c r="B1077">
        <v>4.7874917427820458</v>
      </c>
      <c r="C1077">
        <v>3.4812400893356918</v>
      </c>
    </row>
    <row r="1079" spans="1:3" ht="15.75" thickBot="1" x14ac:dyDescent="0.3"/>
    <row r="1080" spans="1:3" x14ac:dyDescent="0.25">
      <c r="A1080" s="1" t="s">
        <v>65</v>
      </c>
    </row>
    <row r="1081" spans="1:3" x14ac:dyDescent="0.25">
      <c r="A1081" s="2">
        <v>20.184546440673881</v>
      </c>
      <c r="B1081">
        <v>4.990432586778736</v>
      </c>
      <c r="C1081">
        <v>3.6888794541139363</v>
      </c>
    </row>
    <row r="1082" spans="1:3" x14ac:dyDescent="0.25">
      <c r="A1082" s="3">
        <v>20.478688773840432</v>
      </c>
      <c r="B1082">
        <v>5.2983173670000001</v>
      </c>
      <c r="C1082">
        <v>2.9957322739999999</v>
      </c>
    </row>
    <row r="1083" spans="1:3" x14ac:dyDescent="0.25">
      <c r="A1083" s="3">
        <v>20.837197681154464</v>
      </c>
      <c r="B1083">
        <v>5.9914645471079817</v>
      </c>
      <c r="C1083">
        <v>4.6821312271242199</v>
      </c>
    </row>
    <row r="1084" spans="1:3" x14ac:dyDescent="0.25">
      <c r="A1084" s="3">
        <v>20.027089777859604</v>
      </c>
      <c r="B1084">
        <v>4.9416424226093039</v>
      </c>
      <c r="C1084">
        <v>3.1135153092103742</v>
      </c>
    </row>
    <row r="1085" spans="1:3" x14ac:dyDescent="0.25">
      <c r="A1085" s="3">
        <v>19.985088661080542</v>
      </c>
      <c r="B1085">
        <v>4.7874917427820458</v>
      </c>
      <c r="C1085">
        <v>3.4812400893356918</v>
      </c>
    </row>
    <row r="1086" spans="1:3" x14ac:dyDescent="0.25">
      <c r="A1086" s="3">
        <v>19.929145492307978</v>
      </c>
      <c r="B1086">
        <v>5.0106352940962555</v>
      </c>
      <c r="C1086">
        <v>2.9957322735539909</v>
      </c>
    </row>
    <row r="1087" spans="1:3" x14ac:dyDescent="0.25">
      <c r="A1087" s="3">
        <v>19.985088661080542</v>
      </c>
      <c r="B1087">
        <v>4.7874917427820458</v>
      </c>
      <c r="C1087">
        <v>3.4812400893356918</v>
      </c>
    </row>
    <row r="1088" spans="1:3" x14ac:dyDescent="0.25">
      <c r="A1088" s="3">
        <v>20.478688773840432</v>
      </c>
      <c r="B1088">
        <v>5.2983173670000001</v>
      </c>
      <c r="C1088">
        <v>2.9957322739999999</v>
      </c>
    </row>
    <row r="1089" spans="1:3" x14ac:dyDescent="0.25">
      <c r="A1089" s="3">
        <v>19.719292269758025</v>
      </c>
      <c r="B1089">
        <v>4.7874917430000004</v>
      </c>
      <c r="C1089">
        <v>3.091042453</v>
      </c>
    </row>
    <row r="1090" spans="1:3" x14ac:dyDescent="0.25">
      <c r="A1090" s="3">
        <v>21.133424112621626</v>
      </c>
      <c r="B1090">
        <v>6.5510803350434044</v>
      </c>
      <c r="C1090">
        <v>5.4380793089231956</v>
      </c>
    </row>
    <row r="1091" spans="1:3" x14ac:dyDescent="0.25">
      <c r="A1091" s="3">
        <v>19.985088661080542</v>
      </c>
      <c r="B1091">
        <v>4.7874917427820458</v>
      </c>
      <c r="C1091">
        <v>3.4812400893356918</v>
      </c>
    </row>
    <row r="1092" spans="1:3" x14ac:dyDescent="0.25">
      <c r="A1092" s="3">
        <v>20.123189455653517</v>
      </c>
      <c r="B1092">
        <v>5.4806389233419912</v>
      </c>
      <c r="C1092">
        <v>3.0910424533583161</v>
      </c>
    </row>
    <row r="1093" spans="1:3" ht="15.75" thickBot="1" x14ac:dyDescent="0.3">
      <c r="A1093" s="7">
        <v>19.18195119767131</v>
      </c>
      <c r="B1093">
        <v>4.5747109785033828</v>
      </c>
      <c r="C1093">
        <v>3.6375861597263857</v>
      </c>
    </row>
    <row r="1096" spans="1:3" ht="15.75" thickBot="1" x14ac:dyDescent="0.3"/>
    <row r="1097" spans="1:3" x14ac:dyDescent="0.25">
      <c r="A1097" s="1" t="s">
        <v>66</v>
      </c>
    </row>
    <row r="1098" spans="1:3" x14ac:dyDescent="0.25">
      <c r="A1098" s="2">
        <v>20.837197681154464</v>
      </c>
      <c r="B1098">
        <v>5.9914645471079817</v>
      </c>
      <c r="C1098">
        <v>4.6821312271242199</v>
      </c>
    </row>
    <row r="1099" spans="1:3" x14ac:dyDescent="0.25">
      <c r="A1099" s="3">
        <v>19.929145492307978</v>
      </c>
      <c r="B1099">
        <v>5.0106352940962555</v>
      </c>
      <c r="C1099">
        <v>2.9957322735539909</v>
      </c>
    </row>
    <row r="1100" spans="1:3" x14ac:dyDescent="0.25">
      <c r="A1100" s="3">
        <v>20.163448315399307</v>
      </c>
      <c r="B1100">
        <v>5.5373342670185366</v>
      </c>
      <c r="C1100">
        <v>4.7004803657924166</v>
      </c>
    </row>
    <row r="1101" spans="1:3" x14ac:dyDescent="0.25">
      <c r="A1101" s="3">
        <v>20.478688773840432</v>
      </c>
      <c r="B1101">
        <v>5.2983173670000001</v>
      </c>
      <c r="C1101">
        <v>2.9957322739999999</v>
      </c>
    </row>
    <row r="1102" spans="1:3" x14ac:dyDescent="0.25">
      <c r="A1102" s="3">
        <v>20.184546440673881</v>
      </c>
      <c r="B1102">
        <v>4.990432586778736</v>
      </c>
      <c r="C1102">
        <v>3.6888794541139363</v>
      </c>
    </row>
    <row r="1103" spans="1:3" x14ac:dyDescent="0.25">
      <c r="A1103" s="3">
        <v>20.027089777859604</v>
      </c>
      <c r="B1103">
        <v>4.9416424226093039</v>
      </c>
      <c r="C1103">
        <v>3.1135153092103742</v>
      </c>
    </row>
    <row r="1104" spans="1:3" x14ac:dyDescent="0.25">
      <c r="A1104" s="3">
        <v>20.163448315399307</v>
      </c>
      <c r="B1104">
        <v>5.5373342670185366</v>
      </c>
      <c r="C1104">
        <v>4.7004803657924166</v>
      </c>
    </row>
    <row r="1105" spans="1:3" x14ac:dyDescent="0.25">
      <c r="A1105" s="3">
        <v>20.837197681154464</v>
      </c>
      <c r="B1105">
        <v>5.9914645471079817</v>
      </c>
      <c r="C1105">
        <v>4.6821312271242199</v>
      </c>
    </row>
    <row r="1106" spans="1:3" x14ac:dyDescent="0.25">
      <c r="A1106" s="3">
        <v>20.184546440673881</v>
      </c>
      <c r="B1106">
        <v>4.990432586778736</v>
      </c>
      <c r="C1106">
        <v>3.6888794541139363</v>
      </c>
    </row>
    <row r="1107" spans="1:3" x14ac:dyDescent="0.25">
      <c r="A1107" s="3">
        <v>20.163448315399307</v>
      </c>
      <c r="B1107">
        <v>5.5373342670185366</v>
      </c>
      <c r="C1107">
        <v>4.7004803657924166</v>
      </c>
    </row>
    <row r="1108" spans="1:3" x14ac:dyDescent="0.25">
      <c r="A1108" s="3">
        <v>20.837197681154464</v>
      </c>
      <c r="B1108">
        <v>5.9914645471079817</v>
      </c>
      <c r="C1108">
        <v>4.6821312271242199</v>
      </c>
    </row>
    <row r="1109" spans="1:3" x14ac:dyDescent="0.25">
      <c r="A1109" s="3">
        <v>20.123189455653517</v>
      </c>
      <c r="B1109">
        <v>5.4806389233419912</v>
      </c>
      <c r="C1109">
        <v>3.0910424533583161</v>
      </c>
    </row>
    <row r="1110" spans="1:3" ht="15.75" thickBot="1" x14ac:dyDescent="0.3">
      <c r="A1110" s="7">
        <v>20.163448315399307</v>
      </c>
      <c r="B1110">
        <v>5.5373342670185366</v>
      </c>
      <c r="C1110">
        <v>4.7004803657924166</v>
      </c>
    </row>
    <row r="1112" spans="1:3" ht="15.75" thickBot="1" x14ac:dyDescent="0.3"/>
    <row r="1113" spans="1:3" x14ac:dyDescent="0.25">
      <c r="A1113" s="1" t="s">
        <v>67</v>
      </c>
    </row>
    <row r="1114" spans="1:3" x14ac:dyDescent="0.25">
      <c r="A1114" s="2">
        <v>20.097550585664155</v>
      </c>
      <c r="B1114">
        <v>5.0751738152338266</v>
      </c>
      <c r="C1114">
        <v>3.6109179126442243</v>
      </c>
    </row>
    <row r="1115" spans="1:3" x14ac:dyDescent="0.25">
      <c r="A1115" s="3">
        <v>20.123189455653517</v>
      </c>
      <c r="B1115">
        <v>5.4806389233419912</v>
      </c>
      <c r="C1115">
        <v>3.0910424533583161</v>
      </c>
    </row>
    <row r="1116" spans="1:3" x14ac:dyDescent="0.25">
      <c r="A1116" s="3">
        <v>20.123189455653517</v>
      </c>
      <c r="B1116">
        <v>5.4806389233419912</v>
      </c>
      <c r="C1116">
        <v>3.0910424533583161</v>
      </c>
    </row>
    <row r="1117" spans="1:3" x14ac:dyDescent="0.25">
      <c r="A1117" s="3">
        <v>19.719292269758025</v>
      </c>
      <c r="B1117">
        <v>4.7874917430000004</v>
      </c>
      <c r="C1117">
        <v>3.091042453</v>
      </c>
    </row>
    <row r="1118" spans="1:3" x14ac:dyDescent="0.25">
      <c r="A1118" s="3">
        <v>19.929145492307978</v>
      </c>
      <c r="B1118">
        <v>5.0106352940962555</v>
      </c>
      <c r="C1118">
        <v>2.9957322735539909</v>
      </c>
    </row>
    <row r="1119" spans="1:3" x14ac:dyDescent="0.25">
      <c r="A1119" s="3">
        <v>21.133424112621626</v>
      </c>
      <c r="B1119">
        <v>6.5510803350434044</v>
      </c>
      <c r="C1119">
        <v>5.4380793089231956</v>
      </c>
    </row>
    <row r="1120" spans="1:3" x14ac:dyDescent="0.25">
      <c r="A1120" s="3">
        <v>20.123189455653517</v>
      </c>
      <c r="B1120">
        <v>5.4806389233419912</v>
      </c>
      <c r="C1120">
        <v>3.0910424533583161</v>
      </c>
    </row>
    <row r="1121" spans="1:3" x14ac:dyDescent="0.25">
      <c r="A1121" s="3">
        <v>19.18195119767131</v>
      </c>
      <c r="B1121">
        <v>4.5747109785033828</v>
      </c>
      <c r="C1121">
        <v>3.6375861597263857</v>
      </c>
    </row>
    <row r="1122" spans="1:3" x14ac:dyDescent="0.25">
      <c r="A1122" s="3">
        <v>19.18195119767131</v>
      </c>
      <c r="B1122">
        <v>4.5747109785033828</v>
      </c>
      <c r="C1122">
        <v>3.6375861597263857</v>
      </c>
    </row>
    <row r="1123" spans="1:3" x14ac:dyDescent="0.25">
      <c r="A1123" s="3">
        <v>20.097550585664155</v>
      </c>
      <c r="B1123">
        <v>5.0751738152338266</v>
      </c>
      <c r="C1123">
        <v>3.6109179126442243</v>
      </c>
    </row>
    <row r="1124" spans="1:3" x14ac:dyDescent="0.25">
      <c r="A1124" s="3">
        <v>20.360234224388144</v>
      </c>
      <c r="B1124">
        <v>5.6167710976665717</v>
      </c>
      <c r="C1124">
        <v>2.9444389791664403</v>
      </c>
    </row>
    <row r="1125" spans="1:3" x14ac:dyDescent="0.25">
      <c r="A1125" s="3">
        <v>19.719292269758025</v>
      </c>
      <c r="B1125">
        <v>4.7874917430000004</v>
      </c>
      <c r="C1125">
        <v>3.091042453</v>
      </c>
    </row>
    <row r="1126" spans="1:3" ht="15.75" thickBot="1" x14ac:dyDescent="0.3">
      <c r="A1126" s="7">
        <v>19.18195119767131</v>
      </c>
      <c r="B1126">
        <v>4.5747109785033828</v>
      </c>
      <c r="C1126">
        <v>3.6375861597263857</v>
      </c>
    </row>
    <row r="1128" spans="1:3" ht="15.75" thickBot="1" x14ac:dyDescent="0.3"/>
    <row r="1129" spans="1:3" x14ac:dyDescent="0.25">
      <c r="A1129" s="1" t="s">
        <v>68</v>
      </c>
    </row>
    <row r="1130" spans="1:3" x14ac:dyDescent="0.25">
      <c r="A1130" s="2">
        <v>19.18195119767131</v>
      </c>
      <c r="B1130">
        <v>4.5747109785033828</v>
      </c>
      <c r="C1130">
        <v>3.6375861597263857</v>
      </c>
    </row>
    <row r="1131" spans="1:3" x14ac:dyDescent="0.25">
      <c r="A1131" s="3">
        <v>19.985088661080542</v>
      </c>
      <c r="B1131">
        <v>4.7874917427820458</v>
      </c>
      <c r="C1131">
        <v>3.4812400893356918</v>
      </c>
    </row>
    <row r="1132" spans="1:3" x14ac:dyDescent="0.25">
      <c r="A1132" s="3">
        <v>20.163448315399307</v>
      </c>
      <c r="B1132">
        <v>5.5373342670185366</v>
      </c>
      <c r="C1132">
        <v>4.7004803657924166</v>
      </c>
    </row>
    <row r="1133" spans="1:3" x14ac:dyDescent="0.25">
      <c r="A1133" s="3">
        <v>19.929145492307978</v>
      </c>
      <c r="B1133">
        <v>5.0106352940962555</v>
      </c>
      <c r="C1133">
        <v>2.9957322735539909</v>
      </c>
    </row>
    <row r="1134" spans="1:3" x14ac:dyDescent="0.25">
      <c r="A1134" s="3">
        <v>19.719292269758025</v>
      </c>
      <c r="B1134">
        <v>4.7874917430000004</v>
      </c>
      <c r="C1134">
        <v>3.091042453</v>
      </c>
    </row>
    <row r="1135" spans="1:3" x14ac:dyDescent="0.25">
      <c r="A1135" s="3">
        <v>20.360234224388144</v>
      </c>
      <c r="B1135">
        <v>5.6167710976665717</v>
      </c>
      <c r="C1135">
        <v>2.9444389791664403</v>
      </c>
    </row>
    <row r="1136" spans="1:3" x14ac:dyDescent="0.25">
      <c r="A1136" s="3">
        <v>20.027089777859604</v>
      </c>
      <c r="B1136">
        <v>4.9416424226093039</v>
      </c>
      <c r="C1136">
        <v>3.1135153092103742</v>
      </c>
    </row>
    <row r="1137" spans="1:3" x14ac:dyDescent="0.25">
      <c r="A1137" s="3">
        <v>19.929145492307978</v>
      </c>
      <c r="B1137">
        <v>5.0106352940962555</v>
      </c>
      <c r="C1137">
        <v>2.9957322735539909</v>
      </c>
    </row>
    <row r="1138" spans="1:3" x14ac:dyDescent="0.25">
      <c r="A1138" s="3">
        <v>19.985088661080542</v>
      </c>
      <c r="B1138">
        <v>4.7874917427820458</v>
      </c>
      <c r="C1138">
        <v>3.4812400893356918</v>
      </c>
    </row>
    <row r="1139" spans="1:3" x14ac:dyDescent="0.25">
      <c r="A1139" s="3">
        <v>19.985088661080542</v>
      </c>
      <c r="B1139">
        <v>4.7874917427820458</v>
      </c>
      <c r="C1139">
        <v>3.4812400893356918</v>
      </c>
    </row>
    <row r="1140" spans="1:3" x14ac:dyDescent="0.25">
      <c r="A1140" s="3">
        <v>19.985088661080542</v>
      </c>
      <c r="B1140">
        <v>4.7874917427820458</v>
      </c>
      <c r="C1140">
        <v>3.4812400893356918</v>
      </c>
    </row>
    <row r="1141" spans="1:3" x14ac:dyDescent="0.25">
      <c r="A1141" s="3">
        <v>20.184546440673881</v>
      </c>
      <c r="B1141">
        <v>4.990432586778736</v>
      </c>
      <c r="C1141">
        <v>3.6888794541139363</v>
      </c>
    </row>
    <row r="1142" spans="1:3" ht="15.75" thickBot="1" x14ac:dyDescent="0.3">
      <c r="A1142" s="7">
        <v>19.929145492307978</v>
      </c>
      <c r="B1142">
        <v>5.0106352940962555</v>
      </c>
      <c r="C1142">
        <v>2.9957322735539909</v>
      </c>
    </row>
    <row r="1145" spans="1:3" ht="15.75" thickBot="1" x14ac:dyDescent="0.3"/>
    <row r="1146" spans="1:3" x14ac:dyDescent="0.25">
      <c r="A1146" s="1" t="s">
        <v>69</v>
      </c>
    </row>
    <row r="1147" spans="1:3" x14ac:dyDescent="0.25">
      <c r="A1147" s="2">
        <v>19.719292269758025</v>
      </c>
      <c r="B1147">
        <v>4.7874917430000004</v>
      </c>
      <c r="C1147">
        <v>3.091042453</v>
      </c>
    </row>
    <row r="1148" spans="1:3" x14ac:dyDescent="0.25">
      <c r="A1148" s="3">
        <v>21.133424112621626</v>
      </c>
      <c r="B1148">
        <v>6.5510803350434044</v>
      </c>
      <c r="C1148">
        <v>5.4380793089231956</v>
      </c>
    </row>
    <row r="1149" spans="1:3" x14ac:dyDescent="0.25">
      <c r="A1149" s="3">
        <v>20.123189455653517</v>
      </c>
      <c r="B1149">
        <v>5.4806389233419912</v>
      </c>
      <c r="C1149">
        <v>3.0910424533583161</v>
      </c>
    </row>
    <row r="1150" spans="1:3" x14ac:dyDescent="0.25">
      <c r="A1150" s="3">
        <v>20.097550585664155</v>
      </c>
      <c r="B1150">
        <v>5.0751738152338266</v>
      </c>
      <c r="C1150">
        <v>3.6109179126442243</v>
      </c>
    </row>
    <row r="1151" spans="1:3" x14ac:dyDescent="0.25">
      <c r="A1151" s="3">
        <v>20.184546440673881</v>
      </c>
      <c r="B1151">
        <v>4.990432586778736</v>
      </c>
      <c r="C1151">
        <v>3.6888794541139363</v>
      </c>
    </row>
    <row r="1152" spans="1:3" x14ac:dyDescent="0.25">
      <c r="A1152" s="3">
        <v>19.719292269758025</v>
      </c>
      <c r="B1152">
        <v>4.7874917430000004</v>
      </c>
      <c r="C1152">
        <v>3.091042453</v>
      </c>
    </row>
    <row r="1153" spans="1:3" x14ac:dyDescent="0.25">
      <c r="A1153" s="3">
        <v>20.027089777859604</v>
      </c>
      <c r="B1153">
        <v>4.9416424226093039</v>
      </c>
      <c r="C1153">
        <v>3.1135153092103742</v>
      </c>
    </row>
    <row r="1154" spans="1:3" x14ac:dyDescent="0.25">
      <c r="A1154" s="3">
        <v>20.097550585664155</v>
      </c>
      <c r="B1154">
        <v>5.0751738152338266</v>
      </c>
      <c r="C1154">
        <v>3.6109179126442243</v>
      </c>
    </row>
    <row r="1155" spans="1:3" x14ac:dyDescent="0.25">
      <c r="A1155" s="3">
        <v>19.719292269758025</v>
      </c>
      <c r="B1155">
        <v>4.7874917430000004</v>
      </c>
      <c r="C1155">
        <v>3.091042453</v>
      </c>
    </row>
    <row r="1156" spans="1:3" x14ac:dyDescent="0.25">
      <c r="A1156" s="3">
        <v>19.985088661080542</v>
      </c>
      <c r="B1156">
        <v>4.7874917427820458</v>
      </c>
      <c r="C1156">
        <v>3.4812400893356918</v>
      </c>
    </row>
    <row r="1157" spans="1:3" x14ac:dyDescent="0.25">
      <c r="A1157" s="3">
        <v>19.18195119767131</v>
      </c>
      <c r="B1157">
        <v>4.5747109785033828</v>
      </c>
      <c r="C1157">
        <v>3.6375861597263857</v>
      </c>
    </row>
    <row r="1158" spans="1:3" x14ac:dyDescent="0.25">
      <c r="A1158" s="3">
        <v>19.719292269758025</v>
      </c>
      <c r="B1158">
        <v>4.7874917430000004</v>
      </c>
      <c r="C1158">
        <v>3.091042453</v>
      </c>
    </row>
    <row r="1159" spans="1:3" ht="15.75" thickBot="1" x14ac:dyDescent="0.3">
      <c r="A1159" s="7">
        <v>19.929145492307978</v>
      </c>
      <c r="B1159">
        <v>5.0106352940962555</v>
      </c>
      <c r="C1159">
        <v>2.9957322735539909</v>
      </c>
    </row>
    <row r="1162" spans="1:3" ht="15.75" thickBot="1" x14ac:dyDescent="0.3"/>
    <row r="1163" spans="1:3" x14ac:dyDescent="0.25">
      <c r="A1163" s="1" t="s">
        <v>70</v>
      </c>
    </row>
    <row r="1164" spans="1:3" x14ac:dyDescent="0.25">
      <c r="A1164" s="2">
        <v>20.837197681154464</v>
      </c>
      <c r="B1164">
        <v>5.9914645471079817</v>
      </c>
      <c r="C1164">
        <v>4.6821312271242199</v>
      </c>
    </row>
    <row r="1165" spans="1:3" x14ac:dyDescent="0.25">
      <c r="A1165" s="3">
        <v>19.929145492307978</v>
      </c>
      <c r="B1165">
        <v>5.0106352940962555</v>
      </c>
      <c r="C1165">
        <v>2.9957322735539909</v>
      </c>
    </row>
    <row r="1166" spans="1:3" x14ac:dyDescent="0.25">
      <c r="A1166" s="3">
        <v>19.985088661080542</v>
      </c>
      <c r="B1166">
        <v>4.7874917427820458</v>
      </c>
      <c r="C1166">
        <v>3.4812400893356918</v>
      </c>
    </row>
    <row r="1167" spans="1:3" x14ac:dyDescent="0.25">
      <c r="A1167" s="3">
        <v>20.478688773840432</v>
      </c>
      <c r="B1167">
        <v>5.2983173670000001</v>
      </c>
      <c r="C1167">
        <v>2.9957322739999999</v>
      </c>
    </row>
    <row r="1168" spans="1:3" x14ac:dyDescent="0.25">
      <c r="A1168" s="3">
        <v>19.985088661080542</v>
      </c>
      <c r="B1168">
        <v>4.7874917427820458</v>
      </c>
      <c r="C1168">
        <v>3.4812400893356918</v>
      </c>
    </row>
    <row r="1169" spans="1:3" x14ac:dyDescent="0.25">
      <c r="A1169" s="3">
        <v>20.027089777859604</v>
      </c>
      <c r="B1169">
        <v>4.9416424226093039</v>
      </c>
      <c r="C1169">
        <v>3.1135153092103742</v>
      </c>
    </row>
    <row r="1170" spans="1:3" x14ac:dyDescent="0.25">
      <c r="A1170" s="3">
        <v>19.929145492307978</v>
      </c>
      <c r="B1170">
        <v>5.0106352940962555</v>
      </c>
      <c r="C1170">
        <v>2.9957322735539909</v>
      </c>
    </row>
    <row r="1171" spans="1:3" x14ac:dyDescent="0.25">
      <c r="A1171" s="3">
        <v>20.837197681154464</v>
      </c>
      <c r="B1171">
        <v>5.9914645471079817</v>
      </c>
      <c r="C1171">
        <v>4.6821312271242199</v>
      </c>
    </row>
    <row r="1172" spans="1:3" x14ac:dyDescent="0.25">
      <c r="A1172" s="3">
        <v>19.985088661080542</v>
      </c>
      <c r="B1172">
        <v>4.7874917427820458</v>
      </c>
      <c r="C1172">
        <v>3.4812400893356918</v>
      </c>
    </row>
    <row r="1173" spans="1:3" x14ac:dyDescent="0.25">
      <c r="A1173" s="3">
        <v>19.985088661080542</v>
      </c>
      <c r="B1173">
        <v>4.7874917427820458</v>
      </c>
      <c r="C1173">
        <v>3.4812400893356918</v>
      </c>
    </row>
    <row r="1174" spans="1:3" x14ac:dyDescent="0.25">
      <c r="A1174" s="3">
        <v>20.184546440673881</v>
      </c>
      <c r="B1174">
        <v>4.990432586778736</v>
      </c>
      <c r="C1174">
        <v>3.6888794541139363</v>
      </c>
    </row>
    <row r="1175" spans="1:3" x14ac:dyDescent="0.25">
      <c r="A1175" s="3">
        <v>19.929145492307978</v>
      </c>
      <c r="B1175">
        <v>5.0106352940962555</v>
      </c>
      <c r="C1175">
        <v>2.9957322735539909</v>
      </c>
    </row>
    <row r="1176" spans="1:3" ht="15.75" thickBot="1" x14ac:dyDescent="0.3">
      <c r="A1176" s="7">
        <v>19.929145492307978</v>
      </c>
      <c r="B1176">
        <v>5.0106352940962555</v>
      </c>
      <c r="C1176">
        <v>2.9957322735539909</v>
      </c>
    </row>
    <row r="1179" spans="1:3" ht="15.75" thickBot="1" x14ac:dyDescent="0.3"/>
    <row r="1180" spans="1:3" x14ac:dyDescent="0.25">
      <c r="A1180" s="1" t="s">
        <v>71</v>
      </c>
    </row>
    <row r="1181" spans="1:3" x14ac:dyDescent="0.25">
      <c r="A1181" s="2">
        <v>20.360234224388144</v>
      </c>
      <c r="B1181">
        <v>5.6167710976665717</v>
      </c>
      <c r="C1181">
        <v>2.9444389791664403</v>
      </c>
    </row>
    <row r="1182" spans="1:3" x14ac:dyDescent="0.25">
      <c r="A1182" s="3">
        <v>20.123189455653517</v>
      </c>
      <c r="B1182">
        <v>5.4806389233419912</v>
      </c>
      <c r="C1182">
        <v>3.0910424533583161</v>
      </c>
    </row>
    <row r="1183" spans="1:3" x14ac:dyDescent="0.25">
      <c r="A1183" s="3">
        <v>20.027089777859604</v>
      </c>
      <c r="B1183">
        <v>4.9416424226093039</v>
      </c>
      <c r="C1183">
        <v>3.1135153092103742</v>
      </c>
    </row>
    <row r="1184" spans="1:3" x14ac:dyDescent="0.25">
      <c r="A1184" s="3">
        <v>19.929145492307978</v>
      </c>
      <c r="B1184">
        <v>5.0106352940962555</v>
      </c>
      <c r="C1184">
        <v>2.9957322735539909</v>
      </c>
    </row>
    <row r="1185" spans="1:3" x14ac:dyDescent="0.25">
      <c r="A1185" s="3">
        <v>19.18195119767131</v>
      </c>
      <c r="B1185">
        <v>4.5747109785033828</v>
      </c>
      <c r="C1185">
        <v>3.6375861597263857</v>
      </c>
    </row>
    <row r="1186" spans="1:3" x14ac:dyDescent="0.25">
      <c r="A1186" s="3">
        <v>20.027089777859604</v>
      </c>
      <c r="B1186">
        <v>4.9416424226093039</v>
      </c>
      <c r="C1186">
        <v>3.1135153092103742</v>
      </c>
    </row>
    <row r="1187" spans="1:3" x14ac:dyDescent="0.25">
      <c r="A1187" s="3">
        <v>20.163448315399307</v>
      </c>
      <c r="B1187">
        <v>5.5373342670185366</v>
      </c>
      <c r="C1187">
        <v>4.7004803657924166</v>
      </c>
    </row>
    <row r="1188" spans="1:3" x14ac:dyDescent="0.25">
      <c r="A1188" s="3">
        <v>20.123189455653517</v>
      </c>
      <c r="B1188">
        <v>5.4806389233419912</v>
      </c>
      <c r="C1188">
        <v>3.0910424533583161</v>
      </c>
    </row>
    <row r="1189" spans="1:3" x14ac:dyDescent="0.25">
      <c r="A1189" s="3">
        <v>20.163448315399307</v>
      </c>
      <c r="B1189">
        <v>5.5373342670185366</v>
      </c>
      <c r="C1189">
        <v>4.7004803657924166</v>
      </c>
    </row>
    <row r="1190" spans="1:3" x14ac:dyDescent="0.25">
      <c r="A1190" s="3">
        <v>20.027089777859604</v>
      </c>
      <c r="B1190">
        <v>4.9416424226093039</v>
      </c>
      <c r="C1190">
        <v>3.1135153092103742</v>
      </c>
    </row>
    <row r="1191" spans="1:3" x14ac:dyDescent="0.25">
      <c r="A1191" s="3">
        <v>20.360234224388144</v>
      </c>
      <c r="B1191">
        <v>5.6167710976665717</v>
      </c>
      <c r="C1191">
        <v>2.9444389791664403</v>
      </c>
    </row>
    <row r="1192" spans="1:3" x14ac:dyDescent="0.25">
      <c r="A1192" s="3">
        <v>20.097550585664155</v>
      </c>
      <c r="B1192">
        <v>5.0751738152338266</v>
      </c>
      <c r="C1192">
        <v>3.6109179126442243</v>
      </c>
    </row>
    <row r="1193" spans="1:3" ht="15.75" thickBot="1" x14ac:dyDescent="0.3">
      <c r="A1193" s="7">
        <v>20.163448315399307</v>
      </c>
      <c r="B1193">
        <v>5.5373342670185366</v>
      </c>
      <c r="C1193">
        <v>4.7004803657924166</v>
      </c>
    </row>
    <row r="1196" spans="1:3" ht="15.75" thickBot="1" x14ac:dyDescent="0.3"/>
    <row r="1197" spans="1:3" x14ac:dyDescent="0.25">
      <c r="A1197" s="1" t="s">
        <v>72</v>
      </c>
    </row>
    <row r="1198" spans="1:3" x14ac:dyDescent="0.25">
      <c r="A1198" s="2">
        <v>19.18195119767131</v>
      </c>
      <c r="B1198">
        <v>4.5747109785033828</v>
      </c>
      <c r="C1198">
        <v>3.6375861597263857</v>
      </c>
    </row>
    <row r="1199" spans="1:3" x14ac:dyDescent="0.25">
      <c r="A1199" s="3">
        <v>20.184546440673881</v>
      </c>
      <c r="B1199">
        <v>4.990432586778736</v>
      </c>
      <c r="C1199">
        <v>3.6888794541139363</v>
      </c>
    </row>
    <row r="1200" spans="1:3" x14ac:dyDescent="0.25">
      <c r="A1200" s="3">
        <v>20.097550585664155</v>
      </c>
      <c r="B1200">
        <v>5.0751738152338266</v>
      </c>
      <c r="C1200">
        <v>3.6109179126442243</v>
      </c>
    </row>
    <row r="1201" spans="1:3" x14ac:dyDescent="0.25">
      <c r="A1201" s="3">
        <v>20.027089777859604</v>
      </c>
      <c r="B1201">
        <v>4.9416424226093039</v>
      </c>
      <c r="C1201">
        <v>3.1135153092103742</v>
      </c>
    </row>
    <row r="1202" spans="1:3" x14ac:dyDescent="0.25">
      <c r="A1202" s="3">
        <v>20.184546440673881</v>
      </c>
      <c r="B1202">
        <v>4.990432586778736</v>
      </c>
      <c r="C1202">
        <v>3.6888794541139363</v>
      </c>
    </row>
    <row r="1203" spans="1:3" x14ac:dyDescent="0.25">
      <c r="A1203" s="3">
        <v>19.719292269758025</v>
      </c>
      <c r="B1203">
        <v>4.7874917430000004</v>
      </c>
      <c r="C1203">
        <v>3.091042453</v>
      </c>
    </row>
    <row r="1204" spans="1:3" x14ac:dyDescent="0.25">
      <c r="A1204" s="3">
        <v>21.133424112621626</v>
      </c>
      <c r="B1204">
        <v>6.5510803350434044</v>
      </c>
      <c r="C1204">
        <v>5.4380793089231956</v>
      </c>
    </row>
    <row r="1205" spans="1:3" x14ac:dyDescent="0.25">
      <c r="A1205" s="3">
        <v>20.837197681154464</v>
      </c>
      <c r="B1205">
        <v>5.9914645471079817</v>
      </c>
      <c r="C1205">
        <v>4.6821312271242199</v>
      </c>
    </row>
    <row r="1206" spans="1:3" x14ac:dyDescent="0.25">
      <c r="A1206" s="3">
        <v>20.184546440673881</v>
      </c>
      <c r="B1206">
        <v>4.990432586778736</v>
      </c>
      <c r="C1206">
        <v>3.6888794541139363</v>
      </c>
    </row>
    <row r="1207" spans="1:3" x14ac:dyDescent="0.25">
      <c r="A1207" s="3">
        <v>20.163448315399307</v>
      </c>
      <c r="B1207">
        <v>5.5373342670185366</v>
      </c>
      <c r="C1207">
        <v>4.7004803657924166</v>
      </c>
    </row>
    <row r="1208" spans="1:3" x14ac:dyDescent="0.25">
      <c r="A1208" s="3">
        <v>19.18195119767131</v>
      </c>
      <c r="B1208">
        <v>4.5747109785033828</v>
      </c>
      <c r="C1208">
        <v>3.6375861597263857</v>
      </c>
    </row>
    <row r="1209" spans="1:3" x14ac:dyDescent="0.25">
      <c r="A1209" s="3">
        <v>20.163448315399307</v>
      </c>
      <c r="B1209">
        <v>5.5373342670185366</v>
      </c>
      <c r="C1209">
        <v>4.7004803657924166</v>
      </c>
    </row>
    <row r="1210" spans="1:3" ht="15.75" thickBot="1" x14ac:dyDescent="0.3">
      <c r="A1210" s="7">
        <v>20.163448315399307</v>
      </c>
      <c r="B1210">
        <v>5.5373342670185366</v>
      </c>
      <c r="C1210">
        <v>4.7004803657924166</v>
      </c>
    </row>
    <row r="1213" spans="1:3" ht="15.75" thickBot="1" x14ac:dyDescent="0.3"/>
    <row r="1214" spans="1:3" x14ac:dyDescent="0.25">
      <c r="A1214" s="1" t="s">
        <v>73</v>
      </c>
    </row>
    <row r="1215" spans="1:3" x14ac:dyDescent="0.25">
      <c r="A1215" s="2">
        <v>20.360234224388144</v>
      </c>
      <c r="B1215">
        <v>5.6167710976665717</v>
      </c>
      <c r="C1215">
        <v>2.9444389791664403</v>
      </c>
    </row>
    <row r="1216" spans="1:3" x14ac:dyDescent="0.25">
      <c r="A1216" s="3">
        <v>19.985088661080542</v>
      </c>
      <c r="B1216">
        <v>4.7874917427820458</v>
      </c>
      <c r="C1216">
        <v>3.4812400893356918</v>
      </c>
    </row>
    <row r="1217" spans="1:3" x14ac:dyDescent="0.25">
      <c r="A1217" s="3">
        <v>19.18195119767131</v>
      </c>
      <c r="B1217">
        <v>4.5747109785033828</v>
      </c>
      <c r="C1217">
        <v>3.6375861597263857</v>
      </c>
    </row>
    <row r="1218" spans="1:3" x14ac:dyDescent="0.25">
      <c r="A1218" s="3">
        <v>20.027089777859604</v>
      </c>
      <c r="B1218">
        <v>4.9416424226093039</v>
      </c>
      <c r="C1218">
        <v>3.1135153092103742</v>
      </c>
    </row>
    <row r="1219" spans="1:3" x14ac:dyDescent="0.25">
      <c r="A1219" s="3">
        <v>20.184546440673881</v>
      </c>
      <c r="B1219">
        <v>4.990432586778736</v>
      </c>
      <c r="C1219">
        <v>3.6888794541139363</v>
      </c>
    </row>
    <row r="1220" spans="1:3" x14ac:dyDescent="0.25">
      <c r="A1220" s="3">
        <v>20.478688773840432</v>
      </c>
      <c r="B1220">
        <v>5.2983173670000001</v>
      </c>
      <c r="C1220">
        <v>2.9957322739999999</v>
      </c>
    </row>
    <row r="1221" spans="1:3" x14ac:dyDescent="0.25">
      <c r="A1221" s="3">
        <v>20.837197681154464</v>
      </c>
      <c r="B1221">
        <v>5.9914645471079817</v>
      </c>
      <c r="C1221">
        <v>4.6821312271242199</v>
      </c>
    </row>
    <row r="1222" spans="1:3" x14ac:dyDescent="0.25">
      <c r="A1222" s="3">
        <v>20.123189455653517</v>
      </c>
      <c r="B1222">
        <v>5.4806389233419912</v>
      </c>
      <c r="C1222">
        <v>3.0910424533583161</v>
      </c>
    </row>
    <row r="1223" spans="1:3" x14ac:dyDescent="0.25">
      <c r="A1223" s="3">
        <v>20.163448315399307</v>
      </c>
      <c r="B1223">
        <v>5.5373342670185366</v>
      </c>
      <c r="C1223">
        <v>4.7004803657924166</v>
      </c>
    </row>
    <row r="1224" spans="1:3" x14ac:dyDescent="0.25">
      <c r="A1224" s="3">
        <v>20.184546440673881</v>
      </c>
      <c r="B1224">
        <v>4.990432586778736</v>
      </c>
      <c r="C1224">
        <v>3.6888794541139363</v>
      </c>
    </row>
    <row r="1225" spans="1:3" x14ac:dyDescent="0.25">
      <c r="A1225" s="3">
        <v>19.929145492307978</v>
      </c>
      <c r="B1225">
        <v>5.0106352940962555</v>
      </c>
      <c r="C1225">
        <v>2.9957322735539909</v>
      </c>
    </row>
    <row r="1226" spans="1:3" x14ac:dyDescent="0.25">
      <c r="A1226" s="3">
        <v>19.985088661080542</v>
      </c>
      <c r="B1226">
        <v>4.7874917427820458</v>
      </c>
      <c r="C1226">
        <v>3.4812400893356918</v>
      </c>
    </row>
    <row r="1227" spans="1:3" ht="15.75" thickBot="1" x14ac:dyDescent="0.3">
      <c r="A1227" s="7">
        <v>19.985088661080542</v>
      </c>
      <c r="B1227">
        <v>4.7874917427820458</v>
      </c>
      <c r="C1227">
        <v>3.4812400893356918</v>
      </c>
    </row>
    <row r="1229" spans="1:3" ht="15.75" thickBot="1" x14ac:dyDescent="0.3"/>
    <row r="1230" spans="1:3" x14ac:dyDescent="0.25">
      <c r="A1230" s="1" t="s">
        <v>74</v>
      </c>
    </row>
    <row r="1231" spans="1:3" x14ac:dyDescent="0.25">
      <c r="A1231" s="2">
        <v>20.360234224388144</v>
      </c>
      <c r="B1231">
        <v>5.6167710976665717</v>
      </c>
      <c r="C1231">
        <v>2.9444389791664403</v>
      </c>
    </row>
    <row r="1232" spans="1:3" x14ac:dyDescent="0.25">
      <c r="A1232" s="3">
        <v>19.929145492307978</v>
      </c>
      <c r="B1232">
        <v>5.0106352940962555</v>
      </c>
      <c r="C1232">
        <v>2.9957322735539909</v>
      </c>
    </row>
    <row r="1233" spans="1:3" x14ac:dyDescent="0.25">
      <c r="A1233" s="3">
        <v>20.360234224388144</v>
      </c>
      <c r="B1233">
        <v>5.6167710976665717</v>
      </c>
      <c r="C1233">
        <v>2.9444389791664403</v>
      </c>
    </row>
    <row r="1234" spans="1:3" x14ac:dyDescent="0.25">
      <c r="A1234" s="3">
        <v>21.133424112621626</v>
      </c>
      <c r="B1234">
        <v>6.5510803350434044</v>
      </c>
      <c r="C1234">
        <v>5.4380793089231956</v>
      </c>
    </row>
    <row r="1235" spans="1:3" x14ac:dyDescent="0.25">
      <c r="A1235" s="3">
        <v>20.837197681154464</v>
      </c>
      <c r="B1235">
        <v>5.9914645471079817</v>
      </c>
      <c r="C1235">
        <v>4.6821312271242199</v>
      </c>
    </row>
    <row r="1236" spans="1:3" x14ac:dyDescent="0.25">
      <c r="A1236" s="3">
        <v>20.837197681154464</v>
      </c>
      <c r="B1236">
        <v>5.9914645471079817</v>
      </c>
      <c r="C1236">
        <v>4.6821312271242199</v>
      </c>
    </row>
    <row r="1237" spans="1:3" x14ac:dyDescent="0.25">
      <c r="A1237" s="3">
        <v>21.133424112621626</v>
      </c>
      <c r="B1237">
        <v>6.5510803350434044</v>
      </c>
      <c r="C1237">
        <v>5.4380793089231956</v>
      </c>
    </row>
    <row r="1238" spans="1:3" x14ac:dyDescent="0.25">
      <c r="A1238" s="3">
        <v>20.360234224388144</v>
      </c>
      <c r="B1238">
        <v>5.6167710976665717</v>
      </c>
      <c r="C1238">
        <v>2.9444389791664403</v>
      </c>
    </row>
    <row r="1239" spans="1:3" x14ac:dyDescent="0.25">
      <c r="A1239" s="3">
        <v>20.184546440673881</v>
      </c>
      <c r="B1239">
        <v>4.990432586778736</v>
      </c>
      <c r="C1239">
        <v>3.6888794541139363</v>
      </c>
    </row>
    <row r="1240" spans="1:3" x14ac:dyDescent="0.25">
      <c r="A1240" s="3">
        <v>20.097550585664155</v>
      </c>
      <c r="B1240">
        <v>5.0751738152338266</v>
      </c>
      <c r="C1240">
        <v>3.6109179126442243</v>
      </c>
    </row>
    <row r="1241" spans="1:3" x14ac:dyDescent="0.25">
      <c r="A1241" s="3">
        <v>20.184546440673881</v>
      </c>
      <c r="B1241">
        <v>4.990432586778736</v>
      </c>
      <c r="C1241">
        <v>3.6888794541139363</v>
      </c>
    </row>
    <row r="1242" spans="1:3" x14ac:dyDescent="0.25">
      <c r="A1242" s="3">
        <v>19.985088661080542</v>
      </c>
      <c r="B1242">
        <v>4.7874917427820458</v>
      </c>
      <c r="C1242">
        <v>3.4812400893356918</v>
      </c>
    </row>
    <row r="1243" spans="1:3" ht="15.75" thickBot="1" x14ac:dyDescent="0.3">
      <c r="A1243" s="7">
        <v>20.163448315399307</v>
      </c>
      <c r="B1243">
        <v>5.5373342670185366</v>
      </c>
      <c r="C1243">
        <v>4.7004803657924166</v>
      </c>
    </row>
    <row r="1245" spans="1:3" ht="15.75" thickBot="1" x14ac:dyDescent="0.3"/>
    <row r="1246" spans="1:3" x14ac:dyDescent="0.25">
      <c r="A1246" s="1" t="s">
        <v>75</v>
      </c>
    </row>
    <row r="1247" spans="1:3" x14ac:dyDescent="0.25">
      <c r="A1247" s="2">
        <v>20.360234224388144</v>
      </c>
      <c r="B1247">
        <v>5.6167710976665717</v>
      </c>
      <c r="C1247">
        <v>2.9444389791664403</v>
      </c>
    </row>
    <row r="1248" spans="1:3" x14ac:dyDescent="0.25">
      <c r="A1248" s="3">
        <v>20.478688773840432</v>
      </c>
      <c r="B1248">
        <v>5.2983173670000001</v>
      </c>
      <c r="C1248">
        <v>2.9957322739999999</v>
      </c>
    </row>
    <row r="1249" spans="1:3" x14ac:dyDescent="0.25">
      <c r="A1249" s="3">
        <v>21.133424112621626</v>
      </c>
      <c r="B1249">
        <v>6.5510803350434044</v>
      </c>
      <c r="C1249">
        <v>5.4380793089231956</v>
      </c>
    </row>
    <row r="1250" spans="1:3" x14ac:dyDescent="0.25">
      <c r="A1250" s="3">
        <v>20.027089777859604</v>
      </c>
      <c r="B1250">
        <v>4.9416424226093039</v>
      </c>
      <c r="C1250">
        <v>3.1135153092103742</v>
      </c>
    </row>
    <row r="1251" spans="1:3" x14ac:dyDescent="0.25">
      <c r="A1251" s="3">
        <v>20.478688773840432</v>
      </c>
      <c r="B1251">
        <v>5.2983173670000001</v>
      </c>
      <c r="C1251">
        <v>2.9957322739999999</v>
      </c>
    </row>
    <row r="1252" spans="1:3" x14ac:dyDescent="0.25">
      <c r="A1252" s="3">
        <v>19.719292269758025</v>
      </c>
      <c r="B1252">
        <v>4.7874917430000004</v>
      </c>
      <c r="C1252">
        <v>3.091042453</v>
      </c>
    </row>
    <row r="1253" spans="1:3" x14ac:dyDescent="0.25">
      <c r="A1253" s="3">
        <v>20.097550585664155</v>
      </c>
      <c r="B1253">
        <v>5.0751738152338266</v>
      </c>
      <c r="C1253">
        <v>3.6109179126442243</v>
      </c>
    </row>
    <row r="1254" spans="1:3" x14ac:dyDescent="0.25">
      <c r="A1254" s="3">
        <v>20.478688773840432</v>
      </c>
      <c r="B1254">
        <v>5.2983173670000001</v>
      </c>
      <c r="C1254">
        <v>2.9957322739999999</v>
      </c>
    </row>
    <row r="1255" spans="1:3" x14ac:dyDescent="0.25">
      <c r="A1255" s="3">
        <v>21.133424112621626</v>
      </c>
      <c r="B1255">
        <v>6.5510803350434044</v>
      </c>
      <c r="C1255">
        <v>5.4380793089231956</v>
      </c>
    </row>
    <row r="1256" spans="1:3" x14ac:dyDescent="0.25">
      <c r="A1256" s="3">
        <v>19.18195119767131</v>
      </c>
      <c r="B1256">
        <v>4.5747109785033828</v>
      </c>
      <c r="C1256">
        <v>3.6375861597263857</v>
      </c>
    </row>
    <row r="1257" spans="1:3" x14ac:dyDescent="0.25">
      <c r="A1257" s="3">
        <v>20.837197681154464</v>
      </c>
      <c r="B1257">
        <v>5.9914645471079817</v>
      </c>
      <c r="C1257">
        <v>4.6821312271242199</v>
      </c>
    </row>
    <row r="1258" spans="1:3" x14ac:dyDescent="0.25">
      <c r="A1258" s="3">
        <v>20.837197681154464</v>
      </c>
      <c r="B1258">
        <v>5.9914645471079817</v>
      </c>
      <c r="C1258">
        <v>4.6821312271242199</v>
      </c>
    </row>
    <row r="1259" spans="1:3" ht="15.75" thickBot="1" x14ac:dyDescent="0.3">
      <c r="A1259" s="7">
        <v>20.097550585664155</v>
      </c>
      <c r="B1259">
        <v>5.0751738152338266</v>
      </c>
      <c r="C1259">
        <v>3.6109179126442243</v>
      </c>
    </row>
    <row r="1262" spans="1:3" ht="15.75" thickBot="1" x14ac:dyDescent="0.3"/>
    <row r="1263" spans="1:3" x14ac:dyDescent="0.25">
      <c r="A1263" s="1" t="s">
        <v>76</v>
      </c>
    </row>
    <row r="1264" spans="1:3" x14ac:dyDescent="0.25">
      <c r="A1264" s="2">
        <v>21.133424112621626</v>
      </c>
      <c r="B1264">
        <v>6.5510803350434044</v>
      </c>
      <c r="C1264">
        <v>5.4380793089231956</v>
      </c>
    </row>
    <row r="1265" spans="1:3" x14ac:dyDescent="0.25">
      <c r="A1265" s="3">
        <v>19.18195119767131</v>
      </c>
      <c r="B1265">
        <v>4.5747109785033828</v>
      </c>
      <c r="C1265">
        <v>3.6375861597263857</v>
      </c>
    </row>
    <row r="1266" spans="1:3" x14ac:dyDescent="0.25">
      <c r="A1266" s="3">
        <v>20.097550585664155</v>
      </c>
      <c r="B1266">
        <v>5.0751738152338266</v>
      </c>
      <c r="C1266">
        <v>3.6109179126442243</v>
      </c>
    </row>
    <row r="1267" spans="1:3" x14ac:dyDescent="0.25">
      <c r="A1267" s="3">
        <v>20.184546440673881</v>
      </c>
      <c r="B1267">
        <v>4.990432586778736</v>
      </c>
      <c r="C1267">
        <v>3.6888794541139363</v>
      </c>
    </row>
    <row r="1268" spans="1:3" x14ac:dyDescent="0.25">
      <c r="A1268" s="3">
        <v>20.123189455653517</v>
      </c>
      <c r="B1268">
        <v>5.4806389233419912</v>
      </c>
      <c r="C1268">
        <v>3.0910424533583161</v>
      </c>
    </row>
    <row r="1269" spans="1:3" x14ac:dyDescent="0.25">
      <c r="A1269" s="3">
        <v>20.360234224388144</v>
      </c>
      <c r="B1269">
        <v>5.6167710976665717</v>
      </c>
      <c r="C1269">
        <v>2.9444389791664403</v>
      </c>
    </row>
    <row r="1270" spans="1:3" x14ac:dyDescent="0.25">
      <c r="A1270" s="3">
        <v>20.837197681154464</v>
      </c>
      <c r="B1270">
        <v>5.9914645471079817</v>
      </c>
      <c r="C1270">
        <v>4.6821312271242199</v>
      </c>
    </row>
    <row r="1271" spans="1:3" x14ac:dyDescent="0.25">
      <c r="A1271" s="3">
        <v>19.929145492307978</v>
      </c>
      <c r="B1271">
        <v>5.0106352940962555</v>
      </c>
      <c r="C1271">
        <v>2.9957322735539909</v>
      </c>
    </row>
    <row r="1272" spans="1:3" x14ac:dyDescent="0.25">
      <c r="A1272" s="3">
        <v>19.985088661080542</v>
      </c>
      <c r="B1272">
        <v>4.7874917427820458</v>
      </c>
      <c r="C1272">
        <v>3.4812400893356918</v>
      </c>
    </row>
    <row r="1273" spans="1:3" x14ac:dyDescent="0.25">
      <c r="A1273" s="3">
        <v>20.184546440673881</v>
      </c>
      <c r="B1273">
        <v>4.990432586778736</v>
      </c>
      <c r="C1273">
        <v>3.6888794541139363</v>
      </c>
    </row>
    <row r="1274" spans="1:3" x14ac:dyDescent="0.25">
      <c r="A1274" s="3">
        <v>20.097550585664155</v>
      </c>
      <c r="B1274">
        <v>5.0751738152338266</v>
      </c>
      <c r="C1274">
        <v>3.6109179126442243</v>
      </c>
    </row>
    <row r="1275" spans="1:3" x14ac:dyDescent="0.25">
      <c r="A1275" s="3">
        <v>19.18195119767131</v>
      </c>
      <c r="B1275">
        <v>4.5747109785033828</v>
      </c>
      <c r="C1275">
        <v>3.6375861597263857</v>
      </c>
    </row>
    <row r="1276" spans="1:3" ht="15.75" thickBot="1" x14ac:dyDescent="0.3">
      <c r="A1276" s="7">
        <v>20.163448315399307</v>
      </c>
      <c r="B1276">
        <v>5.5373342670185366</v>
      </c>
      <c r="C1276">
        <v>4.7004803657924166</v>
      </c>
    </row>
    <row r="1279" spans="1:3" ht="15.75" thickBot="1" x14ac:dyDescent="0.3"/>
    <row r="1280" spans="1:3" x14ac:dyDescent="0.25">
      <c r="A1280" s="1" t="s">
        <v>77</v>
      </c>
    </row>
    <row r="1281" spans="1:3" x14ac:dyDescent="0.25">
      <c r="A1281" s="2">
        <v>20.184546440673881</v>
      </c>
      <c r="B1281">
        <v>4.990432586778736</v>
      </c>
      <c r="C1281">
        <v>3.6888794541139363</v>
      </c>
    </row>
    <row r="1282" spans="1:3" x14ac:dyDescent="0.25">
      <c r="A1282" s="3">
        <v>19.985088661080542</v>
      </c>
      <c r="B1282">
        <v>4.7874917427820458</v>
      </c>
      <c r="C1282">
        <v>3.4812400893356918</v>
      </c>
    </row>
    <row r="1283" spans="1:3" x14ac:dyDescent="0.25">
      <c r="A1283" s="3">
        <v>21.133424112621626</v>
      </c>
      <c r="B1283">
        <v>6.5510803350434044</v>
      </c>
      <c r="C1283">
        <v>5.4380793089231956</v>
      </c>
    </row>
    <row r="1284" spans="1:3" x14ac:dyDescent="0.25">
      <c r="A1284" s="3">
        <v>20.184546440673881</v>
      </c>
      <c r="B1284">
        <v>4.990432586778736</v>
      </c>
      <c r="C1284">
        <v>3.6888794541139363</v>
      </c>
    </row>
    <row r="1285" spans="1:3" x14ac:dyDescent="0.25">
      <c r="A1285" s="3">
        <v>20.123189455653517</v>
      </c>
      <c r="B1285">
        <v>5.4806389233419912</v>
      </c>
      <c r="C1285">
        <v>3.0910424533583161</v>
      </c>
    </row>
    <row r="1286" spans="1:3" x14ac:dyDescent="0.25">
      <c r="A1286" s="3">
        <v>19.985088661080542</v>
      </c>
      <c r="B1286">
        <v>4.7874917427820458</v>
      </c>
      <c r="C1286">
        <v>3.4812400893356918</v>
      </c>
    </row>
    <row r="1287" spans="1:3" x14ac:dyDescent="0.25">
      <c r="A1287" s="3">
        <v>20.097550585664155</v>
      </c>
      <c r="B1287">
        <v>5.0751738152338266</v>
      </c>
      <c r="C1287">
        <v>3.6109179126442243</v>
      </c>
    </row>
    <row r="1288" spans="1:3" x14ac:dyDescent="0.25">
      <c r="A1288" s="3">
        <v>21.133424112621626</v>
      </c>
      <c r="B1288">
        <v>6.5510803350434044</v>
      </c>
      <c r="C1288">
        <v>5.4380793089231956</v>
      </c>
    </row>
    <row r="1289" spans="1:3" x14ac:dyDescent="0.25">
      <c r="A1289" s="3">
        <v>20.097550585664155</v>
      </c>
      <c r="B1289">
        <v>5.0751738152338266</v>
      </c>
      <c r="C1289">
        <v>3.6109179126442243</v>
      </c>
    </row>
    <row r="1290" spans="1:3" x14ac:dyDescent="0.25">
      <c r="A1290" s="3">
        <v>20.123189455653517</v>
      </c>
      <c r="B1290">
        <v>5.4806389233419912</v>
      </c>
      <c r="C1290">
        <v>3.0910424533583161</v>
      </c>
    </row>
    <row r="1291" spans="1:3" x14ac:dyDescent="0.25">
      <c r="A1291" s="3">
        <v>19.929145492307978</v>
      </c>
      <c r="B1291">
        <v>5.0106352940962555</v>
      </c>
      <c r="C1291">
        <v>2.9957322735539909</v>
      </c>
    </row>
    <row r="1292" spans="1:3" x14ac:dyDescent="0.25">
      <c r="A1292" s="3">
        <v>20.360234224388144</v>
      </c>
      <c r="B1292">
        <v>5.6167710976665717</v>
      </c>
      <c r="C1292">
        <v>2.9444389791664403</v>
      </c>
    </row>
    <row r="1293" spans="1:3" ht="15.75" thickBot="1" x14ac:dyDescent="0.3">
      <c r="A1293" s="7">
        <v>21.133424112621626</v>
      </c>
      <c r="B1293">
        <v>6.5510803350434044</v>
      </c>
      <c r="C1293">
        <v>5.4380793089231956</v>
      </c>
    </row>
    <row r="1296" spans="1:3" ht="15.75" thickBot="1" x14ac:dyDescent="0.3"/>
    <row r="1297" spans="1:3" x14ac:dyDescent="0.25">
      <c r="A1297" s="1" t="s">
        <v>78</v>
      </c>
    </row>
    <row r="1298" spans="1:3" x14ac:dyDescent="0.25">
      <c r="A1298" s="2">
        <v>20.027089777859604</v>
      </c>
      <c r="B1298">
        <v>4.9416424226093039</v>
      </c>
      <c r="C1298">
        <v>3.1135153092103742</v>
      </c>
    </row>
    <row r="1299" spans="1:3" x14ac:dyDescent="0.25">
      <c r="A1299" s="3">
        <v>19.18195119767131</v>
      </c>
      <c r="B1299">
        <v>4.5747109785033828</v>
      </c>
      <c r="C1299">
        <v>3.6375861597263857</v>
      </c>
    </row>
    <row r="1300" spans="1:3" x14ac:dyDescent="0.25">
      <c r="A1300" s="3">
        <v>20.478688773840432</v>
      </c>
      <c r="B1300">
        <v>5.2983173670000001</v>
      </c>
      <c r="C1300">
        <v>2.9957322739999999</v>
      </c>
    </row>
    <row r="1301" spans="1:3" x14ac:dyDescent="0.25">
      <c r="A1301" s="3">
        <v>20.123189455653517</v>
      </c>
      <c r="B1301">
        <v>5.4806389233419912</v>
      </c>
      <c r="C1301">
        <v>3.0910424533583161</v>
      </c>
    </row>
    <row r="1302" spans="1:3" x14ac:dyDescent="0.25">
      <c r="A1302" s="3">
        <v>20.837197681154464</v>
      </c>
      <c r="B1302">
        <v>5.9914645471079817</v>
      </c>
      <c r="C1302">
        <v>4.6821312271242199</v>
      </c>
    </row>
    <row r="1303" spans="1:3" x14ac:dyDescent="0.25">
      <c r="A1303" s="3">
        <v>19.18195119767131</v>
      </c>
      <c r="B1303">
        <v>4.5747109785033828</v>
      </c>
      <c r="C1303">
        <v>3.6375861597263857</v>
      </c>
    </row>
    <row r="1304" spans="1:3" x14ac:dyDescent="0.25">
      <c r="A1304" s="3">
        <v>20.837197681154464</v>
      </c>
      <c r="B1304">
        <v>5.9914645471079817</v>
      </c>
      <c r="C1304">
        <v>4.6821312271242199</v>
      </c>
    </row>
    <row r="1305" spans="1:3" x14ac:dyDescent="0.25">
      <c r="A1305" s="3">
        <v>19.719292269758025</v>
      </c>
      <c r="B1305">
        <v>4.7874917430000004</v>
      </c>
      <c r="C1305">
        <v>3.091042453</v>
      </c>
    </row>
    <row r="1306" spans="1:3" x14ac:dyDescent="0.25">
      <c r="A1306" s="3">
        <v>19.18195119767131</v>
      </c>
      <c r="B1306">
        <v>4.5747109785033828</v>
      </c>
      <c r="C1306">
        <v>3.6375861597263857</v>
      </c>
    </row>
    <row r="1307" spans="1:3" x14ac:dyDescent="0.25">
      <c r="A1307" s="3">
        <v>20.478688773840432</v>
      </c>
      <c r="B1307">
        <v>5.2983173670000001</v>
      </c>
      <c r="C1307">
        <v>2.9957322739999999</v>
      </c>
    </row>
    <row r="1308" spans="1:3" x14ac:dyDescent="0.25">
      <c r="A1308" s="3">
        <v>21.133424112621626</v>
      </c>
      <c r="B1308">
        <v>6.5510803350434044</v>
      </c>
      <c r="C1308">
        <v>5.4380793089231956</v>
      </c>
    </row>
    <row r="1309" spans="1:3" x14ac:dyDescent="0.25">
      <c r="A1309" s="3">
        <v>20.027089777859604</v>
      </c>
      <c r="B1309">
        <v>4.9416424226093039</v>
      </c>
      <c r="C1309">
        <v>3.1135153092103742</v>
      </c>
    </row>
    <row r="1310" spans="1:3" ht="15.75" thickBot="1" x14ac:dyDescent="0.3">
      <c r="A1310" s="7">
        <v>20.837197681154464</v>
      </c>
      <c r="B1310">
        <v>5.9914645471079817</v>
      </c>
      <c r="C1310">
        <v>4.6821312271242199</v>
      </c>
    </row>
    <row r="1312" spans="1:3" ht="15.75" thickBot="1" x14ac:dyDescent="0.3"/>
    <row r="1313" spans="1:3" x14ac:dyDescent="0.25">
      <c r="A1313" s="1" t="s">
        <v>79</v>
      </c>
    </row>
    <row r="1314" spans="1:3" x14ac:dyDescent="0.25">
      <c r="A1314" s="2">
        <v>20.184546440673881</v>
      </c>
      <c r="B1314">
        <v>4.990432586778736</v>
      </c>
      <c r="C1314">
        <v>3.6888794541139363</v>
      </c>
    </row>
    <row r="1315" spans="1:3" x14ac:dyDescent="0.25">
      <c r="A1315" s="3">
        <v>20.027089777859604</v>
      </c>
      <c r="B1315">
        <v>4.9416424226093039</v>
      </c>
      <c r="C1315">
        <v>3.1135153092103742</v>
      </c>
    </row>
    <row r="1316" spans="1:3" x14ac:dyDescent="0.25">
      <c r="A1316" s="3">
        <v>20.163448315399307</v>
      </c>
      <c r="B1316">
        <v>5.5373342670185366</v>
      </c>
      <c r="C1316">
        <v>4.7004803657924166</v>
      </c>
    </row>
    <row r="1317" spans="1:3" x14ac:dyDescent="0.25">
      <c r="A1317" s="3">
        <v>19.719292269758025</v>
      </c>
      <c r="B1317">
        <v>4.7874917430000004</v>
      </c>
      <c r="C1317">
        <v>3.091042453</v>
      </c>
    </row>
    <row r="1318" spans="1:3" x14ac:dyDescent="0.25">
      <c r="A1318" s="3">
        <v>19.985088661080542</v>
      </c>
      <c r="B1318">
        <v>4.7874917427820458</v>
      </c>
      <c r="C1318">
        <v>3.4812400893356918</v>
      </c>
    </row>
    <row r="1319" spans="1:3" x14ac:dyDescent="0.25">
      <c r="A1319" s="3">
        <v>20.478688773840432</v>
      </c>
      <c r="B1319">
        <v>5.2983173670000001</v>
      </c>
      <c r="C1319">
        <v>2.9957322739999999</v>
      </c>
    </row>
    <row r="1320" spans="1:3" x14ac:dyDescent="0.25">
      <c r="A1320" s="3">
        <v>21.133424112621626</v>
      </c>
      <c r="B1320">
        <v>6.5510803350434044</v>
      </c>
      <c r="C1320">
        <v>5.4380793089231956</v>
      </c>
    </row>
    <row r="1321" spans="1:3" x14ac:dyDescent="0.25">
      <c r="A1321" s="3">
        <v>20.360234224388144</v>
      </c>
      <c r="B1321">
        <v>5.6167710976665717</v>
      </c>
      <c r="C1321">
        <v>2.9444389791664403</v>
      </c>
    </row>
    <row r="1322" spans="1:3" x14ac:dyDescent="0.25">
      <c r="A1322" s="3">
        <v>19.18195119767131</v>
      </c>
      <c r="B1322">
        <v>4.5747109785033828</v>
      </c>
      <c r="C1322">
        <v>3.6375861597263857</v>
      </c>
    </row>
    <row r="1323" spans="1:3" x14ac:dyDescent="0.25">
      <c r="A1323" s="3">
        <v>19.18195119767131</v>
      </c>
      <c r="B1323">
        <v>4.5747109785033828</v>
      </c>
      <c r="C1323">
        <v>3.6375861597263857</v>
      </c>
    </row>
    <row r="1324" spans="1:3" x14ac:dyDescent="0.25">
      <c r="A1324" s="3">
        <v>20.097550585664155</v>
      </c>
      <c r="B1324">
        <v>5.0751738152338266</v>
      </c>
      <c r="C1324">
        <v>3.6109179126442243</v>
      </c>
    </row>
    <row r="1325" spans="1:3" x14ac:dyDescent="0.25">
      <c r="A1325" s="3">
        <v>19.929145492307978</v>
      </c>
      <c r="B1325">
        <v>5.0106352940962555</v>
      </c>
      <c r="C1325">
        <v>2.9957322735539909</v>
      </c>
    </row>
    <row r="1326" spans="1:3" ht="15.75" thickBot="1" x14ac:dyDescent="0.3">
      <c r="A1326" s="7">
        <v>19.719292269758025</v>
      </c>
      <c r="B1326">
        <v>4.7874917430000004</v>
      </c>
      <c r="C1326">
        <v>3.091042453</v>
      </c>
    </row>
    <row r="1329" spans="1:3" ht="15.75" thickBot="1" x14ac:dyDescent="0.3"/>
    <row r="1330" spans="1:3" x14ac:dyDescent="0.25">
      <c r="A1330" s="1" t="s">
        <v>80</v>
      </c>
    </row>
    <row r="1331" spans="1:3" x14ac:dyDescent="0.25">
      <c r="A1331" s="2">
        <v>19.719292269758025</v>
      </c>
      <c r="B1331">
        <v>4.7874917430000004</v>
      </c>
      <c r="C1331">
        <v>3.091042453</v>
      </c>
    </row>
    <row r="1332" spans="1:3" x14ac:dyDescent="0.25">
      <c r="A1332" s="3">
        <v>20.163448315399307</v>
      </c>
      <c r="B1332">
        <v>5.5373342670185366</v>
      </c>
      <c r="C1332">
        <v>4.7004803657924166</v>
      </c>
    </row>
    <row r="1333" spans="1:3" x14ac:dyDescent="0.25">
      <c r="A1333" s="3">
        <v>20.123189455653517</v>
      </c>
      <c r="B1333">
        <v>5.4806389233419912</v>
      </c>
      <c r="C1333">
        <v>3.0910424533583161</v>
      </c>
    </row>
    <row r="1334" spans="1:3" x14ac:dyDescent="0.25">
      <c r="A1334" s="3">
        <v>19.18195119767131</v>
      </c>
      <c r="B1334">
        <v>4.5747109785033828</v>
      </c>
      <c r="C1334">
        <v>3.6375861597263857</v>
      </c>
    </row>
    <row r="1335" spans="1:3" x14ac:dyDescent="0.25">
      <c r="A1335" s="3">
        <v>19.719292269758025</v>
      </c>
      <c r="B1335">
        <v>4.7874917430000004</v>
      </c>
      <c r="C1335">
        <v>3.091042453</v>
      </c>
    </row>
    <row r="1336" spans="1:3" x14ac:dyDescent="0.25">
      <c r="A1336" s="3">
        <v>20.837197681154464</v>
      </c>
      <c r="B1336">
        <v>5.9914645471079817</v>
      </c>
      <c r="C1336">
        <v>4.6821312271242199</v>
      </c>
    </row>
    <row r="1337" spans="1:3" x14ac:dyDescent="0.25">
      <c r="A1337" s="3">
        <v>19.929145492307978</v>
      </c>
      <c r="B1337">
        <v>5.0106352940962555</v>
      </c>
      <c r="C1337">
        <v>2.9957322735539909</v>
      </c>
    </row>
    <row r="1338" spans="1:3" x14ac:dyDescent="0.25">
      <c r="A1338" s="3">
        <v>20.123189455653517</v>
      </c>
      <c r="B1338">
        <v>5.4806389233419912</v>
      </c>
      <c r="C1338">
        <v>3.0910424533583161</v>
      </c>
    </row>
    <row r="1339" spans="1:3" x14ac:dyDescent="0.25">
      <c r="A1339" s="3">
        <v>20.163448315399307</v>
      </c>
      <c r="B1339">
        <v>5.5373342670185366</v>
      </c>
      <c r="C1339">
        <v>4.7004803657924166</v>
      </c>
    </row>
    <row r="1340" spans="1:3" x14ac:dyDescent="0.25">
      <c r="A1340" s="3">
        <v>20.027089777859604</v>
      </c>
      <c r="B1340">
        <v>4.9416424226093039</v>
      </c>
      <c r="C1340">
        <v>3.1135153092103742</v>
      </c>
    </row>
    <row r="1341" spans="1:3" x14ac:dyDescent="0.25">
      <c r="A1341" s="3">
        <v>20.184546440673881</v>
      </c>
      <c r="B1341">
        <v>4.990432586778736</v>
      </c>
      <c r="C1341">
        <v>3.6888794541139363</v>
      </c>
    </row>
    <row r="1342" spans="1:3" x14ac:dyDescent="0.25">
      <c r="A1342" s="3">
        <v>19.18195119767131</v>
      </c>
      <c r="B1342">
        <v>4.5747109785033828</v>
      </c>
      <c r="C1342">
        <v>3.6375861597263857</v>
      </c>
    </row>
    <row r="1343" spans="1:3" ht="15.75" thickBot="1" x14ac:dyDescent="0.3">
      <c r="A1343" s="7">
        <v>20.163448315399307</v>
      </c>
      <c r="B1343">
        <v>5.5373342670185366</v>
      </c>
      <c r="C1343">
        <v>4.7004803657924166</v>
      </c>
    </row>
    <row r="1346" spans="1:3" ht="15.75" thickBot="1" x14ac:dyDescent="0.3"/>
    <row r="1347" spans="1:3" x14ac:dyDescent="0.25">
      <c r="A1347" s="1" t="s">
        <v>81</v>
      </c>
    </row>
    <row r="1348" spans="1:3" x14ac:dyDescent="0.25">
      <c r="A1348" s="2">
        <v>20.123189455653517</v>
      </c>
      <c r="B1348">
        <v>5.4806389233419912</v>
      </c>
      <c r="C1348">
        <v>3.0910424533583161</v>
      </c>
    </row>
    <row r="1349" spans="1:3" x14ac:dyDescent="0.25">
      <c r="A1349" s="3">
        <v>19.719292269758025</v>
      </c>
      <c r="B1349">
        <v>4.7874917430000004</v>
      </c>
      <c r="C1349">
        <v>3.091042453</v>
      </c>
    </row>
    <row r="1350" spans="1:3" x14ac:dyDescent="0.25">
      <c r="A1350" s="3">
        <v>20.163448315399307</v>
      </c>
      <c r="B1350">
        <v>5.5373342670185366</v>
      </c>
      <c r="C1350">
        <v>4.7004803657924166</v>
      </c>
    </row>
    <row r="1351" spans="1:3" x14ac:dyDescent="0.25">
      <c r="A1351" s="3">
        <v>20.027089777859604</v>
      </c>
      <c r="B1351">
        <v>4.9416424226093039</v>
      </c>
      <c r="C1351">
        <v>3.1135153092103742</v>
      </c>
    </row>
    <row r="1352" spans="1:3" x14ac:dyDescent="0.25">
      <c r="A1352" s="3">
        <v>20.184546440673881</v>
      </c>
      <c r="B1352">
        <v>4.990432586778736</v>
      </c>
      <c r="C1352">
        <v>3.6888794541139363</v>
      </c>
    </row>
    <row r="1353" spans="1:3" x14ac:dyDescent="0.25">
      <c r="A1353" s="3">
        <v>20.027089777859604</v>
      </c>
      <c r="B1353">
        <v>4.9416424226093039</v>
      </c>
      <c r="C1353">
        <v>3.1135153092103742</v>
      </c>
    </row>
    <row r="1354" spans="1:3" x14ac:dyDescent="0.25">
      <c r="A1354" s="3">
        <v>20.097550585664155</v>
      </c>
      <c r="B1354">
        <v>5.0751738152338266</v>
      </c>
      <c r="C1354">
        <v>3.6109179126442243</v>
      </c>
    </row>
    <row r="1355" spans="1:3" x14ac:dyDescent="0.25">
      <c r="A1355" s="3">
        <v>21.133424112621626</v>
      </c>
      <c r="B1355">
        <v>6.5510803350434044</v>
      </c>
      <c r="C1355">
        <v>5.4380793089231956</v>
      </c>
    </row>
    <row r="1356" spans="1:3" x14ac:dyDescent="0.25">
      <c r="A1356" s="3">
        <v>20.478688773840432</v>
      </c>
      <c r="B1356">
        <v>5.2983173670000001</v>
      </c>
      <c r="C1356">
        <v>2.9957322739999999</v>
      </c>
    </row>
    <row r="1357" spans="1:3" x14ac:dyDescent="0.25">
      <c r="A1357" s="3">
        <v>20.478688773840432</v>
      </c>
      <c r="B1357">
        <v>5.2983173670000001</v>
      </c>
      <c r="C1357">
        <v>2.9957322739999999</v>
      </c>
    </row>
    <row r="1358" spans="1:3" x14ac:dyDescent="0.25">
      <c r="A1358" s="3">
        <v>20.027089777859604</v>
      </c>
      <c r="B1358">
        <v>4.9416424226093039</v>
      </c>
      <c r="C1358">
        <v>3.1135153092103742</v>
      </c>
    </row>
    <row r="1359" spans="1:3" x14ac:dyDescent="0.25">
      <c r="A1359" s="3">
        <v>20.837197681154464</v>
      </c>
      <c r="B1359">
        <v>5.9914645471079817</v>
      </c>
      <c r="C1359">
        <v>4.6821312271242199</v>
      </c>
    </row>
    <row r="1360" spans="1:3" ht="15.75" thickBot="1" x14ac:dyDescent="0.3">
      <c r="A1360" s="7">
        <v>20.097550585664155</v>
      </c>
      <c r="B1360">
        <v>5.0751738152338266</v>
      </c>
      <c r="C1360">
        <v>3.6109179126442243</v>
      </c>
    </row>
    <row r="1362" spans="1:3" ht="15.75" thickBot="1" x14ac:dyDescent="0.3"/>
    <row r="1363" spans="1:3" x14ac:dyDescent="0.25">
      <c r="A1363" s="1" t="s">
        <v>82</v>
      </c>
    </row>
    <row r="1364" spans="1:3" x14ac:dyDescent="0.25">
      <c r="A1364" s="2">
        <v>20.837197681154464</v>
      </c>
      <c r="B1364">
        <v>5.9914645471079817</v>
      </c>
      <c r="C1364">
        <v>4.6821312271242199</v>
      </c>
    </row>
    <row r="1365" spans="1:3" x14ac:dyDescent="0.25">
      <c r="A1365" s="3">
        <v>20.478688773840432</v>
      </c>
      <c r="B1365">
        <v>5.2983173670000001</v>
      </c>
      <c r="C1365">
        <v>2.9957322739999999</v>
      </c>
    </row>
    <row r="1366" spans="1:3" x14ac:dyDescent="0.25">
      <c r="A1366" s="3">
        <v>19.929145492307978</v>
      </c>
      <c r="B1366">
        <v>5.0106352940962555</v>
      </c>
      <c r="C1366">
        <v>2.9957322735539909</v>
      </c>
    </row>
    <row r="1367" spans="1:3" x14ac:dyDescent="0.25">
      <c r="A1367" s="3">
        <v>21.133424112621626</v>
      </c>
      <c r="B1367">
        <v>6.5510803350434044</v>
      </c>
      <c r="C1367">
        <v>5.4380793089231956</v>
      </c>
    </row>
    <row r="1368" spans="1:3" x14ac:dyDescent="0.25">
      <c r="A1368" s="3">
        <v>20.163448315399307</v>
      </c>
      <c r="B1368">
        <v>5.5373342670185366</v>
      </c>
      <c r="C1368">
        <v>4.7004803657924166</v>
      </c>
    </row>
    <row r="1369" spans="1:3" x14ac:dyDescent="0.25">
      <c r="A1369" s="3">
        <v>19.719292269758025</v>
      </c>
      <c r="B1369">
        <v>4.7874917430000004</v>
      </c>
      <c r="C1369">
        <v>3.091042453</v>
      </c>
    </row>
    <row r="1370" spans="1:3" x14ac:dyDescent="0.25">
      <c r="A1370" s="3">
        <v>19.985088661080542</v>
      </c>
      <c r="B1370">
        <v>4.7874917427820458</v>
      </c>
      <c r="C1370">
        <v>3.4812400893356918</v>
      </c>
    </row>
    <row r="1371" spans="1:3" x14ac:dyDescent="0.25">
      <c r="A1371" s="3">
        <v>20.837197681154464</v>
      </c>
      <c r="B1371">
        <v>5.9914645471079817</v>
      </c>
      <c r="C1371">
        <v>4.6821312271242199</v>
      </c>
    </row>
    <row r="1372" spans="1:3" x14ac:dyDescent="0.25">
      <c r="A1372" s="3">
        <v>20.837197681154464</v>
      </c>
      <c r="B1372">
        <v>5.9914645471079817</v>
      </c>
      <c r="C1372">
        <v>4.6821312271242199</v>
      </c>
    </row>
    <row r="1373" spans="1:3" x14ac:dyDescent="0.25">
      <c r="A1373" s="3">
        <v>20.123189455653517</v>
      </c>
      <c r="B1373">
        <v>5.4806389233419912</v>
      </c>
      <c r="C1373">
        <v>3.0910424533583161</v>
      </c>
    </row>
    <row r="1374" spans="1:3" x14ac:dyDescent="0.25">
      <c r="A1374" s="3">
        <v>19.929145492307978</v>
      </c>
      <c r="B1374">
        <v>5.0106352940962555</v>
      </c>
      <c r="C1374">
        <v>2.9957322735539909</v>
      </c>
    </row>
    <row r="1375" spans="1:3" x14ac:dyDescent="0.25">
      <c r="A1375" s="3">
        <v>20.123189455653517</v>
      </c>
      <c r="B1375">
        <v>5.4806389233419912</v>
      </c>
      <c r="C1375">
        <v>3.0910424533583161</v>
      </c>
    </row>
    <row r="1376" spans="1:3" ht="15.75" thickBot="1" x14ac:dyDescent="0.3">
      <c r="A1376" s="7">
        <v>20.837197681154464</v>
      </c>
      <c r="B1376">
        <v>5.9914645471079817</v>
      </c>
      <c r="C1376">
        <v>4.6821312271242199</v>
      </c>
    </row>
    <row r="1379" spans="1:3" ht="15.75" thickBot="1" x14ac:dyDescent="0.3"/>
    <row r="1380" spans="1:3" x14ac:dyDescent="0.25">
      <c r="A1380" s="1" t="s">
        <v>83</v>
      </c>
    </row>
    <row r="1381" spans="1:3" x14ac:dyDescent="0.25">
      <c r="A1381" s="2">
        <v>20.123189455653517</v>
      </c>
      <c r="B1381">
        <v>5.4806389233419912</v>
      </c>
      <c r="C1381">
        <v>3.0910424533583161</v>
      </c>
    </row>
    <row r="1382" spans="1:3" x14ac:dyDescent="0.25">
      <c r="A1382" s="3">
        <v>20.097550585664155</v>
      </c>
      <c r="B1382">
        <v>5.0751738152338266</v>
      </c>
      <c r="C1382">
        <v>3.6109179126442243</v>
      </c>
    </row>
    <row r="1383" spans="1:3" x14ac:dyDescent="0.25">
      <c r="A1383" s="3">
        <v>21.133424112621626</v>
      </c>
      <c r="B1383">
        <v>6.5510803350434044</v>
      </c>
      <c r="C1383">
        <v>5.4380793089231956</v>
      </c>
    </row>
    <row r="1384" spans="1:3" x14ac:dyDescent="0.25">
      <c r="A1384" s="3">
        <v>20.123189455653517</v>
      </c>
      <c r="B1384">
        <v>5.4806389233419912</v>
      </c>
      <c r="C1384">
        <v>3.0910424533583161</v>
      </c>
    </row>
    <row r="1385" spans="1:3" x14ac:dyDescent="0.25">
      <c r="A1385" s="3">
        <v>19.719292269758025</v>
      </c>
      <c r="B1385">
        <v>4.7874917430000004</v>
      </c>
      <c r="C1385">
        <v>3.091042453</v>
      </c>
    </row>
    <row r="1386" spans="1:3" x14ac:dyDescent="0.25">
      <c r="A1386" s="3">
        <v>20.123189455653517</v>
      </c>
      <c r="B1386">
        <v>5.4806389233419912</v>
      </c>
      <c r="C1386">
        <v>3.0910424533583161</v>
      </c>
    </row>
    <row r="1387" spans="1:3" x14ac:dyDescent="0.25">
      <c r="A1387" s="3">
        <v>20.360234224388144</v>
      </c>
      <c r="B1387">
        <v>5.6167710976665717</v>
      </c>
      <c r="C1387">
        <v>2.9444389791664403</v>
      </c>
    </row>
    <row r="1388" spans="1:3" x14ac:dyDescent="0.25">
      <c r="A1388" s="3">
        <v>20.478688773840432</v>
      </c>
      <c r="B1388">
        <v>5.2983173670000001</v>
      </c>
      <c r="C1388">
        <v>2.9957322739999999</v>
      </c>
    </row>
    <row r="1389" spans="1:3" x14ac:dyDescent="0.25">
      <c r="A1389" s="3">
        <v>20.163448315399307</v>
      </c>
      <c r="B1389">
        <v>5.5373342670185366</v>
      </c>
      <c r="C1389">
        <v>4.7004803657924166</v>
      </c>
    </row>
    <row r="1390" spans="1:3" x14ac:dyDescent="0.25">
      <c r="A1390" s="3">
        <v>20.123189455653517</v>
      </c>
      <c r="B1390">
        <v>5.4806389233419912</v>
      </c>
      <c r="C1390">
        <v>3.0910424533583161</v>
      </c>
    </row>
    <row r="1391" spans="1:3" x14ac:dyDescent="0.25">
      <c r="A1391" s="3">
        <v>20.123189455653517</v>
      </c>
      <c r="B1391">
        <v>5.4806389233419912</v>
      </c>
      <c r="C1391">
        <v>3.0910424533583161</v>
      </c>
    </row>
    <row r="1392" spans="1:3" x14ac:dyDescent="0.25">
      <c r="A1392" s="3">
        <v>19.985088661080542</v>
      </c>
      <c r="B1392">
        <v>4.7874917427820458</v>
      </c>
      <c r="C1392">
        <v>3.4812400893356918</v>
      </c>
    </row>
    <row r="1393" spans="1:3" ht="15.75" thickBot="1" x14ac:dyDescent="0.3">
      <c r="A1393" s="7">
        <v>20.027089777859604</v>
      </c>
      <c r="B1393">
        <v>4.9416424226093039</v>
      </c>
      <c r="C1393">
        <v>3.1135153092103742</v>
      </c>
    </row>
    <row r="1396" spans="1:3" ht="15.75" thickBot="1" x14ac:dyDescent="0.3"/>
    <row r="1397" spans="1:3" x14ac:dyDescent="0.25">
      <c r="A1397" s="1" t="s">
        <v>84</v>
      </c>
    </row>
    <row r="1398" spans="1:3" x14ac:dyDescent="0.25">
      <c r="A1398" s="2">
        <v>19.929145492307978</v>
      </c>
      <c r="B1398">
        <v>5.0106352940962555</v>
      </c>
      <c r="C1398">
        <v>2.9957322735539909</v>
      </c>
    </row>
    <row r="1399" spans="1:3" x14ac:dyDescent="0.25">
      <c r="A1399" s="3">
        <v>19.18195119767131</v>
      </c>
      <c r="B1399">
        <v>4.5747109785033828</v>
      </c>
      <c r="C1399">
        <v>3.6375861597263857</v>
      </c>
    </row>
    <row r="1400" spans="1:3" x14ac:dyDescent="0.25">
      <c r="A1400" s="3">
        <v>20.027089777859604</v>
      </c>
      <c r="B1400">
        <v>4.9416424226093039</v>
      </c>
      <c r="C1400">
        <v>3.1135153092103742</v>
      </c>
    </row>
    <row r="1401" spans="1:3" x14ac:dyDescent="0.25">
      <c r="A1401" s="3">
        <v>20.163448315399307</v>
      </c>
      <c r="B1401">
        <v>5.5373342670185366</v>
      </c>
      <c r="C1401">
        <v>4.7004803657924166</v>
      </c>
    </row>
    <row r="1402" spans="1:3" x14ac:dyDescent="0.25">
      <c r="A1402" s="3">
        <v>20.360234224388144</v>
      </c>
      <c r="B1402">
        <v>5.6167710976665717</v>
      </c>
      <c r="C1402">
        <v>2.9444389791664403</v>
      </c>
    </row>
    <row r="1403" spans="1:3" x14ac:dyDescent="0.25">
      <c r="A1403" s="3">
        <v>20.097550585664155</v>
      </c>
      <c r="B1403">
        <v>5.0751738152338266</v>
      </c>
      <c r="C1403">
        <v>3.6109179126442243</v>
      </c>
    </row>
    <row r="1404" spans="1:3" x14ac:dyDescent="0.25">
      <c r="A1404" s="3">
        <v>20.027089777859604</v>
      </c>
      <c r="B1404">
        <v>4.9416424226093039</v>
      </c>
      <c r="C1404">
        <v>3.1135153092103742</v>
      </c>
    </row>
    <row r="1405" spans="1:3" x14ac:dyDescent="0.25">
      <c r="A1405" s="3">
        <v>20.027089777859604</v>
      </c>
      <c r="B1405">
        <v>4.9416424226093039</v>
      </c>
      <c r="C1405">
        <v>3.1135153092103742</v>
      </c>
    </row>
    <row r="1406" spans="1:3" x14ac:dyDescent="0.25">
      <c r="A1406" s="3">
        <v>20.837197681154464</v>
      </c>
      <c r="B1406">
        <v>5.9914645471079817</v>
      </c>
      <c r="C1406">
        <v>4.6821312271242199</v>
      </c>
    </row>
    <row r="1407" spans="1:3" x14ac:dyDescent="0.25">
      <c r="A1407" s="3">
        <v>19.985088661080542</v>
      </c>
      <c r="B1407">
        <v>4.7874917427820458</v>
      </c>
      <c r="C1407">
        <v>3.4812400893356918</v>
      </c>
    </row>
    <row r="1408" spans="1:3" x14ac:dyDescent="0.25">
      <c r="A1408" s="3">
        <v>19.18195119767131</v>
      </c>
      <c r="B1408">
        <v>4.5747109785033828</v>
      </c>
      <c r="C1408">
        <v>3.6375861597263857</v>
      </c>
    </row>
    <row r="1409" spans="1:3" x14ac:dyDescent="0.25">
      <c r="A1409" s="3">
        <v>20.478688773840432</v>
      </c>
      <c r="B1409">
        <v>5.2983173670000001</v>
      </c>
      <c r="C1409">
        <v>2.9957322739999999</v>
      </c>
    </row>
    <row r="1410" spans="1:3" ht="15.75" thickBot="1" x14ac:dyDescent="0.3">
      <c r="A1410" s="7">
        <v>20.097550585664155</v>
      </c>
      <c r="B1410">
        <v>5.0751738152338266</v>
      </c>
      <c r="C1410">
        <v>3.6109179126442243</v>
      </c>
    </row>
    <row r="1412" spans="1:3" ht="15.75" thickBot="1" x14ac:dyDescent="0.3"/>
    <row r="1413" spans="1:3" x14ac:dyDescent="0.25">
      <c r="A1413" s="1" t="s">
        <v>85</v>
      </c>
    </row>
    <row r="1414" spans="1:3" x14ac:dyDescent="0.25">
      <c r="A1414" s="2">
        <v>20.027089777859604</v>
      </c>
      <c r="B1414">
        <v>4.9416424226093039</v>
      </c>
      <c r="C1414">
        <v>3.1135153092103742</v>
      </c>
    </row>
    <row r="1415" spans="1:3" x14ac:dyDescent="0.25">
      <c r="A1415" s="3">
        <v>20.184546440673881</v>
      </c>
      <c r="B1415">
        <v>4.990432586778736</v>
      </c>
      <c r="C1415">
        <v>3.6888794541139363</v>
      </c>
    </row>
    <row r="1416" spans="1:3" x14ac:dyDescent="0.25">
      <c r="A1416" s="3">
        <v>20.360234224388144</v>
      </c>
      <c r="B1416">
        <v>5.6167710976665717</v>
      </c>
      <c r="C1416">
        <v>2.9444389791664403</v>
      </c>
    </row>
    <row r="1417" spans="1:3" x14ac:dyDescent="0.25">
      <c r="A1417" s="3">
        <v>20.360234224388144</v>
      </c>
      <c r="B1417">
        <v>5.6167710976665717</v>
      </c>
      <c r="C1417">
        <v>2.9444389791664403</v>
      </c>
    </row>
    <row r="1418" spans="1:3" x14ac:dyDescent="0.25">
      <c r="A1418" s="3">
        <v>20.837197681154464</v>
      </c>
      <c r="B1418">
        <v>5.9914645471079817</v>
      </c>
      <c r="C1418">
        <v>4.6821312271242199</v>
      </c>
    </row>
    <row r="1419" spans="1:3" x14ac:dyDescent="0.25">
      <c r="A1419" s="3">
        <v>20.184546440673881</v>
      </c>
      <c r="B1419">
        <v>4.990432586778736</v>
      </c>
      <c r="C1419">
        <v>3.6888794541139363</v>
      </c>
    </row>
    <row r="1420" spans="1:3" x14ac:dyDescent="0.25">
      <c r="A1420" s="3">
        <v>20.837197681154464</v>
      </c>
      <c r="B1420">
        <v>5.9914645471079817</v>
      </c>
      <c r="C1420">
        <v>4.6821312271242199</v>
      </c>
    </row>
    <row r="1421" spans="1:3" x14ac:dyDescent="0.25">
      <c r="A1421" s="3">
        <v>20.360234224388144</v>
      </c>
      <c r="B1421">
        <v>5.6167710976665717</v>
      </c>
      <c r="C1421">
        <v>2.9444389791664403</v>
      </c>
    </row>
    <row r="1422" spans="1:3" x14ac:dyDescent="0.25">
      <c r="A1422" s="3">
        <v>20.360234224388144</v>
      </c>
      <c r="B1422">
        <v>5.6167710976665717</v>
      </c>
      <c r="C1422">
        <v>2.9444389791664403</v>
      </c>
    </row>
    <row r="1423" spans="1:3" x14ac:dyDescent="0.25">
      <c r="A1423" s="3">
        <v>20.837197681154464</v>
      </c>
      <c r="B1423">
        <v>5.9914645471079817</v>
      </c>
      <c r="C1423">
        <v>4.6821312271242199</v>
      </c>
    </row>
    <row r="1424" spans="1:3" x14ac:dyDescent="0.25">
      <c r="A1424" s="3">
        <v>19.929145492307978</v>
      </c>
      <c r="B1424">
        <v>5.0106352940962555</v>
      </c>
      <c r="C1424">
        <v>2.9957322735539909</v>
      </c>
    </row>
    <row r="1425" spans="1:3" x14ac:dyDescent="0.25">
      <c r="A1425" s="3">
        <v>20.184546440673881</v>
      </c>
      <c r="B1425">
        <v>4.990432586778736</v>
      </c>
      <c r="C1425">
        <v>3.6888794541139363</v>
      </c>
    </row>
    <row r="1426" spans="1:3" ht="15.75" thickBot="1" x14ac:dyDescent="0.3">
      <c r="A1426" s="7">
        <v>20.837197681154464</v>
      </c>
      <c r="B1426">
        <v>5.9914645471079817</v>
      </c>
      <c r="C1426">
        <v>4.6821312271242199</v>
      </c>
    </row>
    <row r="1429" spans="1:3" ht="15.75" thickBot="1" x14ac:dyDescent="0.3"/>
    <row r="1430" spans="1:3" x14ac:dyDescent="0.25">
      <c r="A1430" s="1" t="s">
        <v>86</v>
      </c>
    </row>
    <row r="1431" spans="1:3" x14ac:dyDescent="0.25">
      <c r="A1431" s="2">
        <v>19.18195119767131</v>
      </c>
      <c r="B1431">
        <v>4.5747109785033828</v>
      </c>
      <c r="C1431">
        <v>3.6375861597263857</v>
      </c>
    </row>
    <row r="1432" spans="1:3" x14ac:dyDescent="0.25">
      <c r="A1432" s="3">
        <v>20.163448315399307</v>
      </c>
      <c r="B1432">
        <v>5.5373342670185366</v>
      </c>
      <c r="C1432">
        <v>4.7004803657924166</v>
      </c>
    </row>
    <row r="1433" spans="1:3" x14ac:dyDescent="0.25">
      <c r="A1433" s="3">
        <v>19.18195119767131</v>
      </c>
      <c r="B1433">
        <v>4.5747109785033828</v>
      </c>
      <c r="C1433">
        <v>3.6375861597263857</v>
      </c>
    </row>
    <row r="1434" spans="1:3" x14ac:dyDescent="0.25">
      <c r="A1434" s="3">
        <v>20.837197681154464</v>
      </c>
      <c r="B1434">
        <v>5.9914645471079817</v>
      </c>
      <c r="C1434">
        <v>4.6821312271242199</v>
      </c>
    </row>
    <row r="1435" spans="1:3" x14ac:dyDescent="0.25">
      <c r="A1435" s="3">
        <v>20.478688773840432</v>
      </c>
      <c r="B1435">
        <v>5.2983173670000001</v>
      </c>
      <c r="C1435">
        <v>2.9957322739999999</v>
      </c>
    </row>
    <row r="1436" spans="1:3" x14ac:dyDescent="0.25">
      <c r="A1436" s="3">
        <v>20.097550585664155</v>
      </c>
      <c r="B1436">
        <v>5.0751738152338266</v>
      </c>
      <c r="C1436">
        <v>3.6109179126442243</v>
      </c>
    </row>
    <row r="1437" spans="1:3" x14ac:dyDescent="0.25">
      <c r="A1437" s="3">
        <v>20.163448315399307</v>
      </c>
      <c r="B1437">
        <v>5.5373342670185366</v>
      </c>
      <c r="C1437">
        <v>4.7004803657924166</v>
      </c>
    </row>
    <row r="1438" spans="1:3" x14ac:dyDescent="0.25">
      <c r="A1438" s="3">
        <v>20.027089777859604</v>
      </c>
      <c r="B1438">
        <v>4.9416424226093039</v>
      </c>
      <c r="C1438">
        <v>3.1135153092103742</v>
      </c>
    </row>
    <row r="1439" spans="1:3" x14ac:dyDescent="0.25">
      <c r="A1439" s="3">
        <v>21.133424112621626</v>
      </c>
      <c r="B1439">
        <v>6.5510803350434044</v>
      </c>
      <c r="C1439">
        <v>5.4380793089231956</v>
      </c>
    </row>
    <row r="1440" spans="1:3" x14ac:dyDescent="0.25">
      <c r="A1440" s="3">
        <v>19.18195119767131</v>
      </c>
      <c r="B1440">
        <v>4.5747109785033828</v>
      </c>
      <c r="C1440">
        <v>3.6375861597263857</v>
      </c>
    </row>
    <row r="1441" spans="1:3" x14ac:dyDescent="0.25">
      <c r="A1441" s="3">
        <v>20.837197681154464</v>
      </c>
      <c r="B1441">
        <v>5.9914645471079817</v>
      </c>
      <c r="C1441">
        <v>4.6821312271242199</v>
      </c>
    </row>
    <row r="1442" spans="1:3" x14ac:dyDescent="0.25">
      <c r="A1442" s="3">
        <v>19.18195119767131</v>
      </c>
      <c r="B1442">
        <v>4.5747109785033828</v>
      </c>
      <c r="C1442">
        <v>3.6375861597263857</v>
      </c>
    </row>
    <row r="1443" spans="1:3" ht="15.75" thickBot="1" x14ac:dyDescent="0.3">
      <c r="A1443" s="7">
        <v>19.929145492307978</v>
      </c>
      <c r="B1443">
        <v>5.0106352940962555</v>
      </c>
      <c r="C1443">
        <v>2.9957322735539909</v>
      </c>
    </row>
    <row r="1445" spans="1:3" ht="15.75" thickBot="1" x14ac:dyDescent="0.3"/>
    <row r="1446" spans="1:3" x14ac:dyDescent="0.25">
      <c r="A1446" s="1" t="s">
        <v>87</v>
      </c>
    </row>
    <row r="1447" spans="1:3" x14ac:dyDescent="0.25">
      <c r="A1447" s="2">
        <v>19.18195119767131</v>
      </c>
      <c r="B1447">
        <v>4.5747109785033828</v>
      </c>
      <c r="C1447">
        <v>3.6375861597263857</v>
      </c>
    </row>
    <row r="1448" spans="1:3" x14ac:dyDescent="0.25">
      <c r="A1448" s="3">
        <v>20.163448315399307</v>
      </c>
      <c r="B1448">
        <v>5.5373342670185366</v>
      </c>
      <c r="C1448">
        <v>4.7004803657924166</v>
      </c>
    </row>
    <row r="1449" spans="1:3" x14ac:dyDescent="0.25">
      <c r="A1449" s="3">
        <v>20.027089777859604</v>
      </c>
      <c r="B1449">
        <v>4.9416424226093039</v>
      </c>
      <c r="C1449">
        <v>3.1135153092103742</v>
      </c>
    </row>
    <row r="1450" spans="1:3" x14ac:dyDescent="0.25">
      <c r="A1450" s="3">
        <v>20.027089777859604</v>
      </c>
      <c r="B1450">
        <v>4.9416424226093039</v>
      </c>
      <c r="C1450">
        <v>3.1135153092103742</v>
      </c>
    </row>
    <row r="1451" spans="1:3" x14ac:dyDescent="0.25">
      <c r="A1451" s="3">
        <v>21.133424112621626</v>
      </c>
      <c r="B1451">
        <v>6.5510803350434044</v>
      </c>
      <c r="C1451">
        <v>5.4380793089231956</v>
      </c>
    </row>
    <row r="1452" spans="1:3" x14ac:dyDescent="0.25">
      <c r="A1452" s="3">
        <v>20.097550585664155</v>
      </c>
      <c r="B1452">
        <v>5.0751738152338266</v>
      </c>
      <c r="C1452">
        <v>3.6109179126442243</v>
      </c>
    </row>
    <row r="1453" spans="1:3" x14ac:dyDescent="0.25">
      <c r="A1453" s="3">
        <v>20.027089777859604</v>
      </c>
      <c r="B1453">
        <v>4.9416424226093039</v>
      </c>
      <c r="C1453">
        <v>3.1135153092103742</v>
      </c>
    </row>
    <row r="1454" spans="1:3" x14ac:dyDescent="0.25">
      <c r="A1454" s="3">
        <v>20.163448315399307</v>
      </c>
      <c r="B1454">
        <v>5.5373342670185366</v>
      </c>
      <c r="C1454">
        <v>4.7004803657924166</v>
      </c>
    </row>
    <row r="1455" spans="1:3" x14ac:dyDescent="0.25">
      <c r="A1455" s="3">
        <v>20.163448315399307</v>
      </c>
      <c r="B1455">
        <v>5.5373342670185366</v>
      </c>
      <c r="C1455">
        <v>4.7004803657924166</v>
      </c>
    </row>
    <row r="1456" spans="1:3" x14ac:dyDescent="0.25">
      <c r="A1456" s="3">
        <v>20.184546440673881</v>
      </c>
      <c r="B1456">
        <v>4.990432586778736</v>
      </c>
      <c r="C1456">
        <v>3.6888794541139363</v>
      </c>
    </row>
    <row r="1457" spans="1:3" x14ac:dyDescent="0.25">
      <c r="A1457" s="3">
        <v>20.360234224388144</v>
      </c>
      <c r="B1457">
        <v>5.6167710976665717</v>
      </c>
      <c r="C1457">
        <v>2.9444389791664403</v>
      </c>
    </row>
    <row r="1458" spans="1:3" x14ac:dyDescent="0.25">
      <c r="A1458" s="3">
        <v>21.133424112621626</v>
      </c>
      <c r="B1458">
        <v>6.5510803350434044</v>
      </c>
      <c r="C1458">
        <v>5.4380793089231956</v>
      </c>
    </row>
    <row r="1459" spans="1:3" ht="15.75" thickBot="1" x14ac:dyDescent="0.3">
      <c r="A1459" s="7">
        <v>20.184546440673881</v>
      </c>
      <c r="B1459">
        <v>4.990432586778736</v>
      </c>
      <c r="C1459">
        <v>3.6888794541139363</v>
      </c>
    </row>
    <row r="1462" spans="1:3" ht="15.75" thickBot="1" x14ac:dyDescent="0.3"/>
    <row r="1463" spans="1:3" x14ac:dyDescent="0.25">
      <c r="A1463" s="1" t="s">
        <v>88</v>
      </c>
    </row>
    <row r="1464" spans="1:3" x14ac:dyDescent="0.25">
      <c r="A1464" s="2">
        <v>20.097550585664155</v>
      </c>
      <c r="B1464">
        <v>5.0751738152338266</v>
      </c>
      <c r="C1464">
        <v>3.6109179126442243</v>
      </c>
    </row>
    <row r="1465" spans="1:3" x14ac:dyDescent="0.25">
      <c r="A1465" s="3">
        <v>20.163448315399307</v>
      </c>
      <c r="B1465">
        <v>5.5373342670185366</v>
      </c>
      <c r="C1465">
        <v>4.7004803657924166</v>
      </c>
    </row>
    <row r="1466" spans="1:3" x14ac:dyDescent="0.25">
      <c r="A1466" s="3">
        <v>20.837197681154464</v>
      </c>
      <c r="B1466">
        <v>5.9914645471079817</v>
      </c>
      <c r="C1466">
        <v>4.6821312271242199</v>
      </c>
    </row>
    <row r="1467" spans="1:3" x14ac:dyDescent="0.25">
      <c r="A1467" s="3">
        <v>19.929145492307978</v>
      </c>
      <c r="B1467">
        <v>5.0106352940962555</v>
      </c>
      <c r="C1467">
        <v>2.9957322735539909</v>
      </c>
    </row>
    <row r="1468" spans="1:3" x14ac:dyDescent="0.25">
      <c r="A1468" s="3">
        <v>19.985088661080542</v>
      </c>
      <c r="B1468">
        <v>4.7874917427820458</v>
      </c>
      <c r="C1468">
        <v>3.4812400893356918</v>
      </c>
    </row>
    <row r="1469" spans="1:3" x14ac:dyDescent="0.25">
      <c r="A1469" s="3">
        <v>20.837197681154464</v>
      </c>
      <c r="B1469">
        <v>5.9914645471079817</v>
      </c>
      <c r="C1469">
        <v>4.6821312271242199</v>
      </c>
    </row>
    <row r="1470" spans="1:3" x14ac:dyDescent="0.25">
      <c r="A1470" s="3">
        <v>20.360234224388144</v>
      </c>
      <c r="B1470">
        <v>5.6167710976665717</v>
      </c>
      <c r="C1470">
        <v>2.9444389791664403</v>
      </c>
    </row>
    <row r="1471" spans="1:3" x14ac:dyDescent="0.25">
      <c r="A1471" s="3">
        <v>19.929145492307978</v>
      </c>
      <c r="B1471">
        <v>5.0106352940962555</v>
      </c>
      <c r="C1471">
        <v>2.9957322735539909</v>
      </c>
    </row>
    <row r="1472" spans="1:3" x14ac:dyDescent="0.25">
      <c r="A1472" s="3">
        <v>20.097550585664155</v>
      </c>
      <c r="B1472">
        <v>5.0751738152338266</v>
      </c>
      <c r="C1472">
        <v>3.6109179126442243</v>
      </c>
    </row>
    <row r="1473" spans="1:3" x14ac:dyDescent="0.25">
      <c r="A1473" s="3">
        <v>20.123189455653517</v>
      </c>
      <c r="B1473">
        <v>5.4806389233419912</v>
      </c>
      <c r="C1473">
        <v>3.0910424533583161</v>
      </c>
    </row>
    <row r="1474" spans="1:3" x14ac:dyDescent="0.25">
      <c r="A1474" s="3">
        <v>20.027089777859604</v>
      </c>
      <c r="B1474">
        <v>4.9416424226093039</v>
      </c>
      <c r="C1474">
        <v>3.1135153092103742</v>
      </c>
    </row>
    <row r="1475" spans="1:3" x14ac:dyDescent="0.25">
      <c r="A1475" s="3">
        <v>19.985088661080542</v>
      </c>
      <c r="B1475">
        <v>4.7874917427820458</v>
      </c>
      <c r="C1475">
        <v>3.4812400893356918</v>
      </c>
    </row>
    <row r="1476" spans="1:3" ht="15.75" thickBot="1" x14ac:dyDescent="0.3">
      <c r="A1476" s="7">
        <v>20.837197681154464</v>
      </c>
      <c r="B1476">
        <v>5.9914645471079817</v>
      </c>
      <c r="C1476">
        <v>4.6821312271242199</v>
      </c>
    </row>
    <row r="1478" spans="1:3" ht="15.75" thickBot="1" x14ac:dyDescent="0.3"/>
    <row r="1479" spans="1:3" x14ac:dyDescent="0.25">
      <c r="A1479" s="1" t="s">
        <v>89</v>
      </c>
    </row>
    <row r="1480" spans="1:3" x14ac:dyDescent="0.25">
      <c r="A1480" s="2">
        <v>19.18195119767131</v>
      </c>
      <c r="B1480">
        <v>4.5747109785033828</v>
      </c>
      <c r="C1480">
        <v>3.6375861597263857</v>
      </c>
    </row>
    <row r="1481" spans="1:3" x14ac:dyDescent="0.25">
      <c r="A1481" s="3">
        <v>20.123189455653517</v>
      </c>
      <c r="B1481">
        <v>5.4806389233419912</v>
      </c>
      <c r="C1481">
        <v>3.0910424533583161</v>
      </c>
    </row>
    <row r="1482" spans="1:3" x14ac:dyDescent="0.25">
      <c r="A1482" s="3">
        <v>20.027089777859604</v>
      </c>
      <c r="B1482">
        <v>4.9416424226093039</v>
      </c>
      <c r="C1482">
        <v>3.1135153092103742</v>
      </c>
    </row>
    <row r="1483" spans="1:3" x14ac:dyDescent="0.25">
      <c r="A1483" s="3">
        <v>20.027089777859604</v>
      </c>
      <c r="B1483">
        <v>4.9416424226093039</v>
      </c>
      <c r="C1483">
        <v>3.1135153092103742</v>
      </c>
    </row>
    <row r="1484" spans="1:3" x14ac:dyDescent="0.25">
      <c r="A1484" s="3">
        <v>19.929145492307978</v>
      </c>
      <c r="B1484">
        <v>5.0106352940962555</v>
      </c>
      <c r="C1484">
        <v>2.9957322735539909</v>
      </c>
    </row>
    <row r="1485" spans="1:3" x14ac:dyDescent="0.25">
      <c r="A1485" s="3">
        <v>20.123189455653517</v>
      </c>
      <c r="B1485">
        <v>5.4806389233419912</v>
      </c>
      <c r="C1485">
        <v>3.0910424533583161</v>
      </c>
    </row>
    <row r="1486" spans="1:3" x14ac:dyDescent="0.25">
      <c r="A1486" s="3">
        <v>20.184546440673881</v>
      </c>
      <c r="B1486">
        <v>4.990432586778736</v>
      </c>
      <c r="C1486">
        <v>3.6888794541139363</v>
      </c>
    </row>
    <row r="1487" spans="1:3" x14ac:dyDescent="0.25">
      <c r="A1487" s="3">
        <v>19.18195119767131</v>
      </c>
      <c r="B1487">
        <v>4.5747109785033828</v>
      </c>
      <c r="C1487">
        <v>3.6375861597263857</v>
      </c>
    </row>
    <row r="1488" spans="1:3" x14ac:dyDescent="0.25">
      <c r="A1488" s="3">
        <v>20.123189455653517</v>
      </c>
      <c r="B1488">
        <v>5.4806389233419912</v>
      </c>
      <c r="C1488">
        <v>3.0910424533583161</v>
      </c>
    </row>
    <row r="1489" spans="1:3" x14ac:dyDescent="0.25">
      <c r="A1489" s="3">
        <v>20.478688773840432</v>
      </c>
      <c r="B1489">
        <v>5.2983173670000001</v>
      </c>
      <c r="C1489">
        <v>2.9957322739999999</v>
      </c>
    </row>
    <row r="1490" spans="1:3" x14ac:dyDescent="0.25">
      <c r="A1490" s="3">
        <v>19.719292269758025</v>
      </c>
      <c r="B1490">
        <v>4.7874917430000004</v>
      </c>
      <c r="C1490">
        <v>3.091042453</v>
      </c>
    </row>
    <row r="1491" spans="1:3" x14ac:dyDescent="0.25">
      <c r="A1491" s="3">
        <v>21.133424112621626</v>
      </c>
      <c r="B1491">
        <v>6.5510803350434044</v>
      </c>
      <c r="C1491">
        <v>5.4380793089231956</v>
      </c>
    </row>
    <row r="1492" spans="1:3" ht="15.75" thickBot="1" x14ac:dyDescent="0.3">
      <c r="A1492" s="7">
        <v>20.123189455653517</v>
      </c>
      <c r="B1492">
        <v>5.4806389233419912</v>
      </c>
      <c r="C1492">
        <v>3.0910424533583161</v>
      </c>
    </row>
    <row r="1495" spans="1:3" ht="15.75" thickBot="1" x14ac:dyDescent="0.3"/>
    <row r="1496" spans="1:3" x14ac:dyDescent="0.25">
      <c r="A1496" s="1" t="s">
        <v>90</v>
      </c>
    </row>
    <row r="1497" spans="1:3" x14ac:dyDescent="0.25">
      <c r="A1497" s="2">
        <v>20.097550585664155</v>
      </c>
      <c r="B1497">
        <v>5.0751738152338266</v>
      </c>
      <c r="C1497">
        <v>3.6109179126442243</v>
      </c>
    </row>
    <row r="1498" spans="1:3" x14ac:dyDescent="0.25">
      <c r="A1498" s="3">
        <v>20.837197681154464</v>
      </c>
      <c r="B1498">
        <v>5.9914645471079817</v>
      </c>
      <c r="C1498">
        <v>4.6821312271242199</v>
      </c>
    </row>
    <row r="1499" spans="1:3" x14ac:dyDescent="0.25">
      <c r="A1499" s="3">
        <v>21.133424112621626</v>
      </c>
      <c r="B1499">
        <v>6.5510803350434044</v>
      </c>
      <c r="C1499">
        <v>5.4380793089231956</v>
      </c>
    </row>
    <row r="1500" spans="1:3" x14ac:dyDescent="0.25">
      <c r="A1500" s="3">
        <v>20.837197681154464</v>
      </c>
      <c r="B1500">
        <v>5.9914645471079817</v>
      </c>
      <c r="C1500">
        <v>4.6821312271242199</v>
      </c>
    </row>
    <row r="1501" spans="1:3" x14ac:dyDescent="0.25">
      <c r="A1501" s="3">
        <v>21.133424112621626</v>
      </c>
      <c r="B1501">
        <v>6.5510803350434044</v>
      </c>
      <c r="C1501">
        <v>5.4380793089231956</v>
      </c>
    </row>
    <row r="1502" spans="1:3" x14ac:dyDescent="0.25">
      <c r="A1502" s="3">
        <v>21.133424112621626</v>
      </c>
      <c r="B1502">
        <v>6.5510803350434044</v>
      </c>
      <c r="C1502">
        <v>5.4380793089231956</v>
      </c>
    </row>
    <row r="1503" spans="1:3" x14ac:dyDescent="0.25">
      <c r="A1503" s="3">
        <v>19.985088661080542</v>
      </c>
      <c r="B1503">
        <v>4.7874917427820458</v>
      </c>
      <c r="C1503">
        <v>3.4812400893356918</v>
      </c>
    </row>
    <row r="1504" spans="1:3" x14ac:dyDescent="0.25">
      <c r="A1504" s="3">
        <v>20.123189455653517</v>
      </c>
      <c r="B1504">
        <v>5.4806389233419912</v>
      </c>
      <c r="C1504">
        <v>3.0910424533583161</v>
      </c>
    </row>
    <row r="1505" spans="1:3" x14ac:dyDescent="0.25">
      <c r="A1505" s="3">
        <v>20.360234224388144</v>
      </c>
      <c r="B1505">
        <v>5.6167710976665717</v>
      </c>
      <c r="C1505">
        <v>2.9444389791664403</v>
      </c>
    </row>
    <row r="1506" spans="1:3" x14ac:dyDescent="0.25">
      <c r="A1506" s="3">
        <v>21.133424112621626</v>
      </c>
      <c r="B1506">
        <v>6.5510803350434044</v>
      </c>
      <c r="C1506">
        <v>5.4380793089231956</v>
      </c>
    </row>
    <row r="1507" spans="1:3" x14ac:dyDescent="0.25">
      <c r="A1507" s="3">
        <v>20.837197681154464</v>
      </c>
      <c r="B1507">
        <v>5.9914645471079817</v>
      </c>
      <c r="C1507">
        <v>4.6821312271242199</v>
      </c>
    </row>
    <row r="1508" spans="1:3" x14ac:dyDescent="0.25">
      <c r="A1508" s="3">
        <v>20.027089777859604</v>
      </c>
      <c r="B1508">
        <v>4.9416424226093039</v>
      </c>
      <c r="C1508">
        <v>3.1135153092103742</v>
      </c>
    </row>
    <row r="1509" spans="1:3" ht="15.75" thickBot="1" x14ac:dyDescent="0.3">
      <c r="A1509" s="7">
        <v>20.837197681154464</v>
      </c>
      <c r="B1509">
        <v>5.9914645471079817</v>
      </c>
      <c r="C1509">
        <v>4.6821312271242199</v>
      </c>
    </row>
    <row r="1511" spans="1:3" ht="15.75" thickBot="1" x14ac:dyDescent="0.3"/>
    <row r="1512" spans="1:3" x14ac:dyDescent="0.25">
      <c r="A1512" s="1" t="s">
        <v>91</v>
      </c>
    </row>
    <row r="1513" spans="1:3" x14ac:dyDescent="0.25">
      <c r="A1513" s="2">
        <v>19.985088661080542</v>
      </c>
      <c r="B1513">
        <v>4.7874917427820458</v>
      </c>
      <c r="C1513">
        <v>3.4812400893356918</v>
      </c>
    </row>
    <row r="1514" spans="1:3" x14ac:dyDescent="0.25">
      <c r="A1514" s="3">
        <v>21.133424112621626</v>
      </c>
      <c r="B1514">
        <v>6.5510803350434044</v>
      </c>
      <c r="C1514">
        <v>5.4380793089231956</v>
      </c>
    </row>
    <row r="1515" spans="1:3" x14ac:dyDescent="0.25">
      <c r="A1515" s="3">
        <v>19.985088661080542</v>
      </c>
      <c r="B1515">
        <v>4.7874917427820458</v>
      </c>
      <c r="C1515">
        <v>3.4812400893356918</v>
      </c>
    </row>
    <row r="1516" spans="1:3" x14ac:dyDescent="0.25">
      <c r="A1516" s="3">
        <v>21.133424112621626</v>
      </c>
      <c r="B1516">
        <v>6.5510803350434044</v>
      </c>
      <c r="C1516">
        <v>5.4380793089231956</v>
      </c>
    </row>
    <row r="1517" spans="1:3" x14ac:dyDescent="0.25">
      <c r="A1517" s="3">
        <v>20.097550585664155</v>
      </c>
      <c r="B1517">
        <v>5.0751738152338266</v>
      </c>
      <c r="C1517">
        <v>3.6109179126442243</v>
      </c>
    </row>
    <row r="1518" spans="1:3" x14ac:dyDescent="0.25">
      <c r="A1518" s="3">
        <v>19.18195119767131</v>
      </c>
      <c r="B1518">
        <v>4.5747109785033828</v>
      </c>
      <c r="C1518">
        <v>3.6375861597263857</v>
      </c>
    </row>
    <row r="1519" spans="1:3" x14ac:dyDescent="0.25">
      <c r="A1519" s="3">
        <v>20.360234224388144</v>
      </c>
      <c r="B1519">
        <v>5.6167710976665717</v>
      </c>
      <c r="C1519">
        <v>2.9444389791664403</v>
      </c>
    </row>
    <row r="1520" spans="1:3" x14ac:dyDescent="0.25">
      <c r="A1520" s="3">
        <v>19.18195119767131</v>
      </c>
      <c r="B1520">
        <v>4.5747109785033828</v>
      </c>
      <c r="C1520">
        <v>3.6375861597263857</v>
      </c>
    </row>
    <row r="1521" spans="1:3" x14ac:dyDescent="0.25">
      <c r="A1521" s="3">
        <v>20.027089777859604</v>
      </c>
      <c r="B1521">
        <v>4.9416424226093039</v>
      </c>
      <c r="C1521">
        <v>3.1135153092103742</v>
      </c>
    </row>
    <row r="1522" spans="1:3" x14ac:dyDescent="0.25">
      <c r="A1522" s="3">
        <v>20.184546440673881</v>
      </c>
      <c r="B1522">
        <v>4.990432586778736</v>
      </c>
      <c r="C1522">
        <v>3.6888794541139363</v>
      </c>
    </row>
    <row r="1523" spans="1:3" x14ac:dyDescent="0.25">
      <c r="A1523" s="3">
        <v>20.027089777859604</v>
      </c>
      <c r="B1523">
        <v>4.9416424226093039</v>
      </c>
      <c r="C1523">
        <v>3.1135153092103742</v>
      </c>
    </row>
    <row r="1524" spans="1:3" x14ac:dyDescent="0.25">
      <c r="A1524" s="3">
        <v>20.123189455653517</v>
      </c>
      <c r="B1524">
        <v>5.4806389233419912</v>
      </c>
      <c r="C1524">
        <v>3.0910424533583161</v>
      </c>
    </row>
    <row r="1525" spans="1:3" ht="15.75" thickBot="1" x14ac:dyDescent="0.3">
      <c r="A1525" s="7">
        <v>20.184546440673881</v>
      </c>
      <c r="B1525">
        <v>4.990432586778736</v>
      </c>
      <c r="C1525">
        <v>3.6888794541139363</v>
      </c>
    </row>
    <row r="1527" spans="1:3" ht="15.75" thickBot="1" x14ac:dyDescent="0.3"/>
    <row r="1528" spans="1:3" x14ac:dyDescent="0.25">
      <c r="A1528" s="1" t="s">
        <v>92</v>
      </c>
    </row>
    <row r="1529" spans="1:3" x14ac:dyDescent="0.25">
      <c r="A1529" s="2">
        <v>20.027089777859604</v>
      </c>
      <c r="B1529">
        <v>4.9416424226093039</v>
      </c>
      <c r="C1529">
        <v>3.1135153092103742</v>
      </c>
    </row>
    <row r="1530" spans="1:3" x14ac:dyDescent="0.25">
      <c r="A1530" s="3">
        <v>20.097550585664155</v>
      </c>
      <c r="B1530">
        <v>5.0751738152338266</v>
      </c>
      <c r="C1530">
        <v>3.6109179126442243</v>
      </c>
    </row>
    <row r="1531" spans="1:3" x14ac:dyDescent="0.25">
      <c r="A1531" s="3">
        <v>19.985088661080542</v>
      </c>
      <c r="B1531">
        <v>4.7874917427820458</v>
      </c>
      <c r="C1531">
        <v>3.4812400893356918</v>
      </c>
    </row>
    <row r="1532" spans="1:3" x14ac:dyDescent="0.25">
      <c r="A1532" s="3">
        <v>20.184546440673881</v>
      </c>
      <c r="B1532">
        <v>4.990432586778736</v>
      </c>
      <c r="C1532">
        <v>3.6888794541139363</v>
      </c>
    </row>
    <row r="1533" spans="1:3" x14ac:dyDescent="0.25">
      <c r="A1533" s="3">
        <v>19.929145492307978</v>
      </c>
      <c r="B1533">
        <v>5.0106352940962555</v>
      </c>
      <c r="C1533">
        <v>2.9957322735539909</v>
      </c>
    </row>
    <row r="1534" spans="1:3" x14ac:dyDescent="0.25">
      <c r="A1534" s="3">
        <v>20.123189455653517</v>
      </c>
      <c r="B1534">
        <v>5.4806389233419912</v>
      </c>
      <c r="C1534">
        <v>3.0910424533583161</v>
      </c>
    </row>
    <row r="1535" spans="1:3" x14ac:dyDescent="0.25">
      <c r="A1535" s="3">
        <v>19.985088661080542</v>
      </c>
      <c r="B1535">
        <v>4.7874917427820458</v>
      </c>
      <c r="C1535">
        <v>3.4812400893356918</v>
      </c>
    </row>
    <row r="1536" spans="1:3" x14ac:dyDescent="0.25">
      <c r="A1536" s="3">
        <v>19.929145492307978</v>
      </c>
      <c r="B1536">
        <v>5.0106352940962555</v>
      </c>
      <c r="C1536">
        <v>2.9957322735539909</v>
      </c>
    </row>
    <row r="1537" spans="1:3" x14ac:dyDescent="0.25">
      <c r="A1537" s="3">
        <v>19.18195119767131</v>
      </c>
      <c r="B1537">
        <v>4.5747109785033828</v>
      </c>
      <c r="C1537">
        <v>3.6375861597263857</v>
      </c>
    </row>
    <row r="1538" spans="1:3" x14ac:dyDescent="0.25">
      <c r="A1538" s="3">
        <v>20.360234224388144</v>
      </c>
      <c r="B1538">
        <v>5.6167710976665717</v>
      </c>
      <c r="C1538">
        <v>2.9444389791664403</v>
      </c>
    </row>
    <row r="1539" spans="1:3" x14ac:dyDescent="0.25">
      <c r="A1539" s="3">
        <v>20.163448315399307</v>
      </c>
      <c r="B1539">
        <v>5.5373342670185366</v>
      </c>
      <c r="C1539">
        <v>4.7004803657924166</v>
      </c>
    </row>
    <row r="1540" spans="1:3" x14ac:dyDescent="0.25">
      <c r="A1540" s="3">
        <v>20.478688773840432</v>
      </c>
      <c r="B1540">
        <v>5.2983173670000001</v>
      </c>
      <c r="C1540">
        <v>2.9957322739999999</v>
      </c>
    </row>
    <row r="1541" spans="1:3" ht="15.75" thickBot="1" x14ac:dyDescent="0.3">
      <c r="A1541" s="7">
        <v>21.133424112621626</v>
      </c>
      <c r="B1541">
        <v>6.5510803350434044</v>
      </c>
      <c r="C1541">
        <v>5.4380793089231956</v>
      </c>
    </row>
    <row r="1544" spans="1:3" ht="15.75" thickBot="1" x14ac:dyDescent="0.3"/>
    <row r="1545" spans="1:3" x14ac:dyDescent="0.25">
      <c r="A1545" s="1" t="s">
        <v>93</v>
      </c>
    </row>
    <row r="1546" spans="1:3" x14ac:dyDescent="0.25">
      <c r="A1546" s="2">
        <v>20.027089777859604</v>
      </c>
      <c r="B1546">
        <v>4.9416424226093039</v>
      </c>
      <c r="C1546">
        <v>3.1135153092103742</v>
      </c>
    </row>
    <row r="1547" spans="1:3" x14ac:dyDescent="0.25">
      <c r="A1547" s="3">
        <v>21.133424112621626</v>
      </c>
      <c r="B1547">
        <v>6.5510803350434044</v>
      </c>
      <c r="C1547">
        <v>5.4380793089231956</v>
      </c>
    </row>
    <row r="1548" spans="1:3" x14ac:dyDescent="0.25">
      <c r="A1548" s="3">
        <v>20.837197681154464</v>
      </c>
      <c r="B1548">
        <v>5.9914645471079817</v>
      </c>
      <c r="C1548">
        <v>4.6821312271242199</v>
      </c>
    </row>
    <row r="1549" spans="1:3" x14ac:dyDescent="0.25">
      <c r="A1549" s="3">
        <v>20.163448315399307</v>
      </c>
      <c r="B1549">
        <v>5.5373342670185366</v>
      </c>
      <c r="C1549">
        <v>4.7004803657924166</v>
      </c>
    </row>
    <row r="1550" spans="1:3" x14ac:dyDescent="0.25">
      <c r="A1550" s="3">
        <v>19.719292269758025</v>
      </c>
      <c r="B1550">
        <v>4.7874917430000004</v>
      </c>
      <c r="C1550">
        <v>3.091042453</v>
      </c>
    </row>
    <row r="1551" spans="1:3" x14ac:dyDescent="0.25">
      <c r="A1551" s="3">
        <v>19.985088661080542</v>
      </c>
      <c r="B1551">
        <v>4.7874917427820458</v>
      </c>
      <c r="C1551">
        <v>3.4812400893356918</v>
      </c>
    </row>
    <row r="1552" spans="1:3" x14ac:dyDescent="0.25">
      <c r="A1552" s="3">
        <v>20.027089777859604</v>
      </c>
      <c r="B1552">
        <v>4.9416424226093039</v>
      </c>
      <c r="C1552">
        <v>3.1135153092103742</v>
      </c>
    </row>
    <row r="1553" spans="1:3" x14ac:dyDescent="0.25">
      <c r="A1553" s="3">
        <v>19.929145492307978</v>
      </c>
      <c r="B1553">
        <v>5.0106352940962555</v>
      </c>
      <c r="C1553">
        <v>2.9957322735539909</v>
      </c>
    </row>
    <row r="1554" spans="1:3" x14ac:dyDescent="0.25">
      <c r="A1554" s="3">
        <v>19.18195119767131</v>
      </c>
      <c r="B1554">
        <v>4.5747109785033828</v>
      </c>
      <c r="C1554">
        <v>3.6375861597263857</v>
      </c>
    </row>
    <row r="1555" spans="1:3" x14ac:dyDescent="0.25">
      <c r="A1555" s="3">
        <v>20.097550585664155</v>
      </c>
      <c r="B1555">
        <v>5.0751738152338266</v>
      </c>
      <c r="C1555">
        <v>3.6109179126442243</v>
      </c>
    </row>
    <row r="1556" spans="1:3" x14ac:dyDescent="0.25">
      <c r="A1556" s="3">
        <v>21.133424112621626</v>
      </c>
      <c r="B1556">
        <v>6.5510803350434044</v>
      </c>
      <c r="C1556">
        <v>5.4380793089231956</v>
      </c>
    </row>
    <row r="1557" spans="1:3" x14ac:dyDescent="0.25">
      <c r="A1557" s="3">
        <v>20.163448315399307</v>
      </c>
      <c r="B1557">
        <v>5.5373342670185366</v>
      </c>
      <c r="C1557">
        <v>4.7004803657924166</v>
      </c>
    </row>
    <row r="1558" spans="1:3" ht="15.75" thickBot="1" x14ac:dyDescent="0.3">
      <c r="A1558" s="7">
        <v>20.184546440673881</v>
      </c>
      <c r="B1558">
        <v>4.990432586778736</v>
      </c>
      <c r="C1558">
        <v>3.6888794541139363</v>
      </c>
    </row>
    <row r="1561" spans="1:3" ht="15.75" thickBot="1" x14ac:dyDescent="0.3"/>
    <row r="1562" spans="1:3" x14ac:dyDescent="0.25">
      <c r="A1562" s="1" t="s">
        <v>94</v>
      </c>
    </row>
    <row r="1563" spans="1:3" x14ac:dyDescent="0.25">
      <c r="A1563" s="2">
        <v>19.18195119767131</v>
      </c>
      <c r="B1563">
        <v>4.5747109785033828</v>
      </c>
      <c r="C1563">
        <v>3.6375861597263857</v>
      </c>
    </row>
    <row r="1564" spans="1:3" x14ac:dyDescent="0.25">
      <c r="A1564" s="3">
        <v>20.123189455653517</v>
      </c>
      <c r="B1564">
        <v>5.4806389233419912</v>
      </c>
      <c r="C1564">
        <v>3.0910424533583161</v>
      </c>
    </row>
    <row r="1565" spans="1:3" x14ac:dyDescent="0.25">
      <c r="A1565" s="3">
        <v>20.163448315399307</v>
      </c>
      <c r="B1565">
        <v>5.5373342670185366</v>
      </c>
      <c r="C1565">
        <v>4.7004803657924166</v>
      </c>
    </row>
    <row r="1566" spans="1:3" x14ac:dyDescent="0.25">
      <c r="A1566" s="3">
        <v>20.184546440673881</v>
      </c>
      <c r="B1566">
        <v>4.990432586778736</v>
      </c>
      <c r="C1566">
        <v>3.6888794541139363</v>
      </c>
    </row>
    <row r="1567" spans="1:3" x14ac:dyDescent="0.25">
      <c r="A1567" s="3">
        <v>20.163448315399307</v>
      </c>
      <c r="B1567">
        <v>5.5373342670185366</v>
      </c>
      <c r="C1567">
        <v>4.7004803657924166</v>
      </c>
    </row>
    <row r="1568" spans="1:3" x14ac:dyDescent="0.25">
      <c r="A1568" s="3">
        <v>20.184546440673881</v>
      </c>
      <c r="B1568">
        <v>4.990432586778736</v>
      </c>
      <c r="C1568">
        <v>3.6888794541139363</v>
      </c>
    </row>
    <row r="1569" spans="1:3" x14ac:dyDescent="0.25">
      <c r="A1569" s="3">
        <v>19.719292269758025</v>
      </c>
      <c r="B1569">
        <v>4.7874917430000004</v>
      </c>
      <c r="C1569">
        <v>3.091042453</v>
      </c>
    </row>
    <row r="1570" spans="1:3" x14ac:dyDescent="0.25">
      <c r="A1570" s="3">
        <v>19.985088661080542</v>
      </c>
      <c r="B1570">
        <v>4.7874917427820458</v>
      </c>
      <c r="C1570">
        <v>3.4812400893356918</v>
      </c>
    </row>
    <row r="1571" spans="1:3" x14ac:dyDescent="0.25">
      <c r="A1571" s="3">
        <v>20.027089777859604</v>
      </c>
      <c r="B1571">
        <v>4.9416424226093039</v>
      </c>
      <c r="C1571">
        <v>3.1135153092103742</v>
      </c>
    </row>
    <row r="1572" spans="1:3" x14ac:dyDescent="0.25">
      <c r="A1572" s="3">
        <v>20.360234224388144</v>
      </c>
      <c r="B1572">
        <v>5.6167710976665717</v>
      </c>
      <c r="C1572">
        <v>2.9444389791664403</v>
      </c>
    </row>
    <row r="1573" spans="1:3" x14ac:dyDescent="0.25">
      <c r="A1573" s="3">
        <v>19.18195119767131</v>
      </c>
      <c r="B1573">
        <v>4.5747109785033828</v>
      </c>
      <c r="C1573">
        <v>3.6375861597263857</v>
      </c>
    </row>
    <row r="1574" spans="1:3" x14ac:dyDescent="0.25">
      <c r="A1574" s="3">
        <v>20.360234224388144</v>
      </c>
      <c r="B1574">
        <v>5.6167710976665717</v>
      </c>
      <c r="C1574">
        <v>2.9444389791664403</v>
      </c>
    </row>
    <row r="1575" spans="1:3" ht="15.75" thickBot="1" x14ac:dyDescent="0.3">
      <c r="A1575" s="7">
        <v>19.985088661080542</v>
      </c>
      <c r="B1575">
        <v>4.7874917427820458</v>
      </c>
      <c r="C1575">
        <v>3.4812400893356918</v>
      </c>
    </row>
    <row r="1578" spans="1:3" ht="15.75" thickBot="1" x14ac:dyDescent="0.3"/>
    <row r="1579" spans="1:3" x14ac:dyDescent="0.25">
      <c r="A1579" s="1" t="s">
        <v>95</v>
      </c>
    </row>
    <row r="1580" spans="1:3" x14ac:dyDescent="0.25">
      <c r="A1580" s="2">
        <v>20.360234224388144</v>
      </c>
      <c r="B1580">
        <v>5.6167710976665717</v>
      </c>
      <c r="C1580">
        <v>2.9444389791664403</v>
      </c>
    </row>
    <row r="1581" spans="1:3" x14ac:dyDescent="0.25">
      <c r="A1581" s="3">
        <v>20.184546440673881</v>
      </c>
      <c r="B1581">
        <v>4.990432586778736</v>
      </c>
      <c r="C1581">
        <v>3.6888794541139363</v>
      </c>
    </row>
    <row r="1582" spans="1:3" x14ac:dyDescent="0.25">
      <c r="A1582" s="3">
        <v>20.478688773840432</v>
      </c>
      <c r="B1582">
        <v>5.2983173670000001</v>
      </c>
      <c r="C1582">
        <v>2.9957322739999999</v>
      </c>
    </row>
    <row r="1583" spans="1:3" x14ac:dyDescent="0.25">
      <c r="A1583" s="3">
        <v>19.18195119767131</v>
      </c>
      <c r="B1583">
        <v>4.5747109785033828</v>
      </c>
      <c r="C1583">
        <v>3.6375861597263857</v>
      </c>
    </row>
    <row r="1584" spans="1:3" x14ac:dyDescent="0.25">
      <c r="A1584" s="3">
        <v>19.18195119767131</v>
      </c>
      <c r="B1584">
        <v>4.5747109785033828</v>
      </c>
      <c r="C1584">
        <v>3.6375861597263857</v>
      </c>
    </row>
    <row r="1585" spans="1:3" x14ac:dyDescent="0.25">
      <c r="A1585" s="3">
        <v>19.929145492307978</v>
      </c>
      <c r="B1585">
        <v>5.0106352940962555</v>
      </c>
      <c r="C1585">
        <v>2.9957322735539909</v>
      </c>
    </row>
    <row r="1586" spans="1:3" x14ac:dyDescent="0.25">
      <c r="A1586" s="3">
        <v>19.18195119767131</v>
      </c>
      <c r="B1586">
        <v>4.5747109785033828</v>
      </c>
      <c r="C1586">
        <v>3.6375861597263857</v>
      </c>
    </row>
    <row r="1587" spans="1:3" x14ac:dyDescent="0.25">
      <c r="A1587" s="3">
        <v>20.123189455653517</v>
      </c>
      <c r="B1587">
        <v>5.4806389233419912</v>
      </c>
      <c r="C1587">
        <v>3.0910424533583161</v>
      </c>
    </row>
    <row r="1588" spans="1:3" x14ac:dyDescent="0.25">
      <c r="A1588" s="3">
        <v>20.360234224388144</v>
      </c>
      <c r="B1588">
        <v>5.6167710976665717</v>
      </c>
      <c r="C1588">
        <v>2.9444389791664403</v>
      </c>
    </row>
    <row r="1589" spans="1:3" x14ac:dyDescent="0.25">
      <c r="A1589" s="3">
        <v>20.184546440673881</v>
      </c>
      <c r="B1589">
        <v>4.990432586778736</v>
      </c>
      <c r="C1589">
        <v>3.6888794541139363</v>
      </c>
    </row>
    <row r="1590" spans="1:3" x14ac:dyDescent="0.25">
      <c r="A1590" s="3">
        <v>20.123189455653517</v>
      </c>
      <c r="B1590">
        <v>5.4806389233419912</v>
      </c>
      <c r="C1590">
        <v>3.0910424533583161</v>
      </c>
    </row>
    <row r="1591" spans="1:3" x14ac:dyDescent="0.25">
      <c r="A1591" s="3">
        <v>19.18195119767131</v>
      </c>
      <c r="B1591">
        <v>4.5747109785033828</v>
      </c>
      <c r="C1591">
        <v>3.6375861597263857</v>
      </c>
    </row>
    <row r="1592" spans="1:3" ht="15.75" thickBot="1" x14ac:dyDescent="0.3">
      <c r="A1592" s="7">
        <v>20.027089777859604</v>
      </c>
      <c r="B1592">
        <v>4.9416424226093039</v>
      </c>
      <c r="C1592">
        <v>3.1135153092103742</v>
      </c>
    </row>
    <row r="1594" spans="1:3" ht="15.75" thickBot="1" x14ac:dyDescent="0.3"/>
    <row r="1595" spans="1:3" x14ac:dyDescent="0.25">
      <c r="A1595" s="1" t="s">
        <v>96</v>
      </c>
    </row>
    <row r="1596" spans="1:3" x14ac:dyDescent="0.25">
      <c r="A1596" s="2">
        <v>19.719292269758025</v>
      </c>
      <c r="B1596">
        <v>4.7874917430000004</v>
      </c>
      <c r="C1596">
        <v>3.091042453</v>
      </c>
    </row>
    <row r="1597" spans="1:3" x14ac:dyDescent="0.25">
      <c r="A1597" s="3">
        <v>20.360234224388144</v>
      </c>
      <c r="B1597">
        <v>5.6167710976665717</v>
      </c>
      <c r="C1597">
        <v>2.9444389791664403</v>
      </c>
    </row>
    <row r="1598" spans="1:3" x14ac:dyDescent="0.25">
      <c r="A1598" s="3">
        <v>19.929145492307978</v>
      </c>
      <c r="B1598">
        <v>5.0106352940962555</v>
      </c>
      <c r="C1598">
        <v>2.9957322735539909</v>
      </c>
    </row>
    <row r="1599" spans="1:3" x14ac:dyDescent="0.25">
      <c r="A1599" s="3">
        <v>19.985088661080542</v>
      </c>
      <c r="B1599">
        <v>4.7874917427820458</v>
      </c>
      <c r="C1599">
        <v>3.4812400893356918</v>
      </c>
    </row>
    <row r="1600" spans="1:3" x14ac:dyDescent="0.25">
      <c r="A1600" s="3">
        <v>21.133424112621626</v>
      </c>
      <c r="B1600">
        <v>6.5510803350434044</v>
      </c>
      <c r="C1600">
        <v>5.4380793089231956</v>
      </c>
    </row>
    <row r="1601" spans="1:3" x14ac:dyDescent="0.25">
      <c r="A1601" s="3">
        <v>20.360234224388144</v>
      </c>
      <c r="B1601">
        <v>5.6167710976665717</v>
      </c>
      <c r="C1601">
        <v>2.9444389791664403</v>
      </c>
    </row>
    <row r="1602" spans="1:3" x14ac:dyDescent="0.25">
      <c r="A1602" s="3">
        <v>20.123189455653517</v>
      </c>
      <c r="B1602">
        <v>5.4806389233419912</v>
      </c>
      <c r="C1602">
        <v>3.0910424533583161</v>
      </c>
    </row>
    <row r="1603" spans="1:3" x14ac:dyDescent="0.25">
      <c r="A1603" s="3">
        <v>20.184546440673881</v>
      </c>
      <c r="B1603">
        <v>4.990432586778736</v>
      </c>
      <c r="C1603">
        <v>3.6888794541139363</v>
      </c>
    </row>
    <row r="1604" spans="1:3" x14ac:dyDescent="0.25">
      <c r="A1604" s="3">
        <v>20.027089777859604</v>
      </c>
      <c r="B1604">
        <v>4.9416424226093039</v>
      </c>
      <c r="C1604">
        <v>3.1135153092103742</v>
      </c>
    </row>
    <row r="1605" spans="1:3" x14ac:dyDescent="0.25">
      <c r="A1605" s="3">
        <v>20.184546440673881</v>
      </c>
      <c r="B1605">
        <v>4.990432586778736</v>
      </c>
      <c r="C1605">
        <v>3.6888794541139363</v>
      </c>
    </row>
    <row r="1606" spans="1:3" x14ac:dyDescent="0.25">
      <c r="A1606" s="3">
        <v>19.18195119767131</v>
      </c>
      <c r="B1606">
        <v>4.5747109785033828</v>
      </c>
      <c r="C1606">
        <v>3.6375861597263857</v>
      </c>
    </row>
    <row r="1607" spans="1:3" x14ac:dyDescent="0.25">
      <c r="A1607" s="3">
        <v>20.837197681154464</v>
      </c>
      <c r="B1607">
        <v>5.9914645471079817</v>
      </c>
      <c r="C1607">
        <v>4.6821312271242199</v>
      </c>
    </row>
    <row r="1608" spans="1:3" ht="15.75" thickBot="1" x14ac:dyDescent="0.3">
      <c r="A1608" s="7">
        <v>20.837197681154464</v>
      </c>
      <c r="B1608">
        <v>5.9914645471079817</v>
      </c>
      <c r="C1608">
        <v>4.6821312271242199</v>
      </c>
    </row>
    <row r="1611" spans="1:3" ht="15.75" thickBot="1" x14ac:dyDescent="0.3"/>
    <row r="1612" spans="1:3" x14ac:dyDescent="0.25">
      <c r="A1612" s="1" t="s">
        <v>97</v>
      </c>
    </row>
    <row r="1613" spans="1:3" x14ac:dyDescent="0.25">
      <c r="A1613" s="2">
        <v>19.929145492307978</v>
      </c>
      <c r="B1613">
        <v>5.0106352940962555</v>
      </c>
      <c r="C1613">
        <v>2.9957322735539909</v>
      </c>
    </row>
    <row r="1614" spans="1:3" x14ac:dyDescent="0.25">
      <c r="A1614" s="3">
        <v>19.18195119767131</v>
      </c>
      <c r="B1614">
        <v>4.5747109785033828</v>
      </c>
      <c r="C1614">
        <v>3.6375861597263857</v>
      </c>
    </row>
    <row r="1615" spans="1:3" x14ac:dyDescent="0.25">
      <c r="A1615" s="3">
        <v>20.163448315399307</v>
      </c>
      <c r="B1615">
        <v>5.5373342670185366</v>
      </c>
      <c r="C1615">
        <v>4.7004803657924166</v>
      </c>
    </row>
    <row r="1616" spans="1:3" x14ac:dyDescent="0.25">
      <c r="A1616" s="3">
        <v>19.985088661080542</v>
      </c>
      <c r="B1616">
        <v>4.7874917427820458</v>
      </c>
      <c r="C1616">
        <v>3.4812400893356918</v>
      </c>
    </row>
    <row r="1617" spans="1:3" x14ac:dyDescent="0.25">
      <c r="A1617" s="3">
        <v>20.027089777859604</v>
      </c>
      <c r="B1617">
        <v>4.9416424226093039</v>
      </c>
      <c r="C1617">
        <v>3.1135153092103742</v>
      </c>
    </row>
    <row r="1618" spans="1:3" x14ac:dyDescent="0.25">
      <c r="A1618" s="3">
        <v>19.985088661080542</v>
      </c>
      <c r="B1618">
        <v>4.7874917427820458</v>
      </c>
      <c r="C1618">
        <v>3.4812400893356918</v>
      </c>
    </row>
    <row r="1619" spans="1:3" x14ac:dyDescent="0.25">
      <c r="A1619" s="3">
        <v>19.929145492307978</v>
      </c>
      <c r="B1619">
        <v>5.0106352940962555</v>
      </c>
      <c r="C1619">
        <v>2.9957322735539909</v>
      </c>
    </row>
    <row r="1620" spans="1:3" x14ac:dyDescent="0.25">
      <c r="A1620" s="3">
        <v>20.360234224388144</v>
      </c>
      <c r="B1620">
        <v>5.6167710976665717</v>
      </c>
      <c r="C1620">
        <v>2.9444389791664403</v>
      </c>
    </row>
    <row r="1621" spans="1:3" x14ac:dyDescent="0.25">
      <c r="A1621" s="3">
        <v>20.478688773840432</v>
      </c>
      <c r="B1621">
        <v>5.2983173670000001</v>
      </c>
      <c r="C1621">
        <v>2.9957322739999999</v>
      </c>
    </row>
    <row r="1622" spans="1:3" x14ac:dyDescent="0.25">
      <c r="A1622" s="3">
        <v>20.027089777859604</v>
      </c>
      <c r="B1622">
        <v>4.9416424226093039</v>
      </c>
      <c r="C1622">
        <v>3.1135153092103742</v>
      </c>
    </row>
    <row r="1623" spans="1:3" x14ac:dyDescent="0.25">
      <c r="A1623" s="3">
        <v>19.719292269758025</v>
      </c>
      <c r="B1623">
        <v>4.7874917430000004</v>
      </c>
      <c r="C1623">
        <v>3.091042453</v>
      </c>
    </row>
    <row r="1624" spans="1:3" x14ac:dyDescent="0.25">
      <c r="A1624" s="3">
        <v>20.027089777859604</v>
      </c>
      <c r="B1624">
        <v>4.9416424226093039</v>
      </c>
      <c r="C1624">
        <v>3.1135153092103742</v>
      </c>
    </row>
    <row r="1625" spans="1:3" ht="15.75" thickBot="1" x14ac:dyDescent="0.3">
      <c r="A1625" s="7">
        <v>20.478688773840432</v>
      </c>
      <c r="B1625">
        <v>5.2983173670000001</v>
      </c>
      <c r="C1625">
        <v>2.9957322739999999</v>
      </c>
    </row>
    <row r="1628" spans="1:3" ht="15.75" thickBot="1" x14ac:dyDescent="0.3"/>
    <row r="1629" spans="1:3" x14ac:dyDescent="0.25">
      <c r="A1629" s="1" t="s">
        <v>98</v>
      </c>
    </row>
    <row r="1630" spans="1:3" x14ac:dyDescent="0.25">
      <c r="A1630" s="2">
        <v>20.123189455653517</v>
      </c>
      <c r="B1630">
        <v>5.4806389233419912</v>
      </c>
      <c r="C1630">
        <v>3.0910424533583161</v>
      </c>
    </row>
    <row r="1631" spans="1:3" x14ac:dyDescent="0.25">
      <c r="A1631" s="3">
        <v>20.163448315399307</v>
      </c>
      <c r="B1631">
        <v>5.5373342670185366</v>
      </c>
      <c r="C1631">
        <v>4.7004803657924166</v>
      </c>
    </row>
    <row r="1632" spans="1:3" x14ac:dyDescent="0.25">
      <c r="A1632" s="3">
        <v>19.18195119767131</v>
      </c>
      <c r="B1632" s="8">
        <v>4.5747109785033828</v>
      </c>
      <c r="C1632" s="8">
        <v>3.6375861597263857</v>
      </c>
    </row>
    <row r="1633" spans="1:3" x14ac:dyDescent="0.25">
      <c r="A1633" s="3">
        <v>20.097550585664155</v>
      </c>
      <c r="B1633">
        <v>5.0751738152338266</v>
      </c>
      <c r="C1633">
        <v>3.6109179126442243</v>
      </c>
    </row>
    <row r="1634" spans="1:3" x14ac:dyDescent="0.25">
      <c r="A1634" s="3">
        <v>20.097550585664155</v>
      </c>
      <c r="B1634">
        <v>5.0751738152338266</v>
      </c>
      <c r="C1634">
        <v>3.6109179126442243</v>
      </c>
    </row>
    <row r="1635" spans="1:3" x14ac:dyDescent="0.25">
      <c r="A1635" s="3">
        <v>20.478688773840432</v>
      </c>
      <c r="B1635">
        <v>5.2983173670000001</v>
      </c>
      <c r="C1635">
        <v>2.9957322739999999</v>
      </c>
    </row>
    <row r="1636" spans="1:3" x14ac:dyDescent="0.25">
      <c r="A1636" s="3">
        <v>20.837197681154464</v>
      </c>
      <c r="B1636">
        <v>5.9914645471079817</v>
      </c>
      <c r="C1636">
        <v>4.6821312271242199</v>
      </c>
    </row>
    <row r="1637" spans="1:3" x14ac:dyDescent="0.25">
      <c r="A1637" s="3">
        <v>20.360234224388144</v>
      </c>
      <c r="B1637">
        <v>5.6167710976665717</v>
      </c>
      <c r="C1637">
        <v>2.9444389791664403</v>
      </c>
    </row>
    <row r="1638" spans="1:3" x14ac:dyDescent="0.25">
      <c r="A1638" s="3">
        <v>21.133424112621626</v>
      </c>
      <c r="B1638">
        <v>6.5510803350434044</v>
      </c>
      <c r="C1638">
        <v>5.4380793089231956</v>
      </c>
    </row>
    <row r="1639" spans="1:3" x14ac:dyDescent="0.25">
      <c r="A1639" s="3">
        <v>19.18195119767131</v>
      </c>
      <c r="B1639">
        <v>4.5747109785033828</v>
      </c>
      <c r="C1639">
        <v>3.6375861597263857</v>
      </c>
    </row>
    <row r="1640" spans="1:3" x14ac:dyDescent="0.25">
      <c r="A1640" s="3">
        <v>20.837197681154464</v>
      </c>
      <c r="B1640">
        <v>5.9914645471079817</v>
      </c>
      <c r="C1640">
        <v>4.6821312271242199</v>
      </c>
    </row>
    <row r="1641" spans="1:3" x14ac:dyDescent="0.25">
      <c r="A1641" s="3">
        <v>21.133424112621626</v>
      </c>
      <c r="B1641">
        <v>6.5510803350434044</v>
      </c>
      <c r="C1641">
        <v>5.4380793089231956</v>
      </c>
    </row>
    <row r="1642" spans="1:3" ht="15.75" thickBot="1" x14ac:dyDescent="0.3">
      <c r="A1642" s="7">
        <v>19.18195119767131</v>
      </c>
      <c r="B1642">
        <v>4.5747109785033828</v>
      </c>
      <c r="C1642">
        <v>3.6375861597263857</v>
      </c>
    </row>
    <row r="1645" spans="1:3" ht="15.75" thickBot="1" x14ac:dyDescent="0.3"/>
    <row r="1646" spans="1:3" x14ac:dyDescent="0.25">
      <c r="A1646" s="1" t="s">
        <v>99</v>
      </c>
    </row>
    <row r="1647" spans="1:3" x14ac:dyDescent="0.25">
      <c r="A1647" s="2">
        <v>20.123189455653517</v>
      </c>
      <c r="B1647">
        <v>5.4806389233419912</v>
      </c>
      <c r="C1647">
        <v>3.0910424533583161</v>
      </c>
    </row>
    <row r="1648" spans="1:3" x14ac:dyDescent="0.25">
      <c r="A1648" s="3">
        <v>20.184546440673881</v>
      </c>
      <c r="B1648">
        <v>4.990432586778736</v>
      </c>
      <c r="C1648">
        <v>3.6888794541139363</v>
      </c>
    </row>
    <row r="1649" spans="1:3" x14ac:dyDescent="0.25">
      <c r="A1649" s="3">
        <v>20.478688773840432</v>
      </c>
      <c r="B1649">
        <v>5.2983173670000001</v>
      </c>
      <c r="C1649">
        <v>2.9957322739999999</v>
      </c>
    </row>
    <row r="1650" spans="1:3" x14ac:dyDescent="0.25">
      <c r="A1650" s="3">
        <v>20.027089777859604</v>
      </c>
      <c r="B1650">
        <v>4.9416424226093039</v>
      </c>
      <c r="C1650">
        <v>3.1135153092103742</v>
      </c>
    </row>
    <row r="1651" spans="1:3" x14ac:dyDescent="0.25">
      <c r="A1651" s="3">
        <v>20.027089777859604</v>
      </c>
      <c r="B1651">
        <v>4.9416424226093039</v>
      </c>
      <c r="C1651">
        <v>3.1135153092103742</v>
      </c>
    </row>
    <row r="1652" spans="1:3" x14ac:dyDescent="0.25">
      <c r="A1652" s="3">
        <v>20.097550585664155</v>
      </c>
      <c r="B1652">
        <v>5.0751738152338266</v>
      </c>
      <c r="C1652">
        <v>3.6109179126442243</v>
      </c>
    </row>
    <row r="1653" spans="1:3" x14ac:dyDescent="0.25">
      <c r="A1653" s="3">
        <v>19.719292269758025</v>
      </c>
      <c r="B1653">
        <v>4.7874917430000004</v>
      </c>
      <c r="C1653">
        <v>3.091042453</v>
      </c>
    </row>
    <row r="1654" spans="1:3" x14ac:dyDescent="0.25">
      <c r="A1654" s="3">
        <v>20.163448315399307</v>
      </c>
      <c r="B1654">
        <v>5.5373342670185366</v>
      </c>
      <c r="C1654">
        <v>4.7004803657924166</v>
      </c>
    </row>
    <row r="1655" spans="1:3" x14ac:dyDescent="0.25">
      <c r="A1655" s="3">
        <v>20.478688773840432</v>
      </c>
      <c r="B1655">
        <v>5.2983173670000001</v>
      </c>
      <c r="C1655">
        <v>2.9957322739999999</v>
      </c>
    </row>
    <row r="1656" spans="1:3" x14ac:dyDescent="0.25">
      <c r="A1656" s="3">
        <v>20.163448315399307</v>
      </c>
      <c r="B1656">
        <v>5.5373342670185366</v>
      </c>
      <c r="C1656">
        <v>4.7004803657924166</v>
      </c>
    </row>
    <row r="1657" spans="1:3" x14ac:dyDescent="0.25">
      <c r="A1657" s="3">
        <v>20.163448315399307</v>
      </c>
      <c r="B1657">
        <v>5.5373342670185366</v>
      </c>
      <c r="C1657">
        <v>4.7004803657924166</v>
      </c>
    </row>
    <row r="1658" spans="1:3" x14ac:dyDescent="0.25">
      <c r="A1658" s="3">
        <v>19.719292269758025</v>
      </c>
      <c r="B1658">
        <v>4.7874917430000004</v>
      </c>
      <c r="C1658">
        <v>3.091042453</v>
      </c>
    </row>
    <row r="1659" spans="1:3" ht="15.75" thickBot="1" x14ac:dyDescent="0.3">
      <c r="A1659" s="7">
        <v>21.133424112621626</v>
      </c>
      <c r="B1659">
        <v>6.5510803350434044</v>
      </c>
      <c r="C1659">
        <v>5.4380793089231956</v>
      </c>
    </row>
    <row r="1661" spans="1:3" ht="15.75" thickBot="1" x14ac:dyDescent="0.3"/>
    <row r="1662" spans="1:3" x14ac:dyDescent="0.25">
      <c r="A1662" s="1" t="s">
        <v>100</v>
      </c>
    </row>
    <row r="1663" spans="1:3" x14ac:dyDescent="0.25">
      <c r="A1663" s="2">
        <v>19.985088661080542</v>
      </c>
      <c r="B1663">
        <v>4.7874917427820458</v>
      </c>
      <c r="C1663">
        <v>3.4812400893356918</v>
      </c>
    </row>
    <row r="1664" spans="1:3" x14ac:dyDescent="0.25">
      <c r="A1664" s="3">
        <v>19.719292269758025</v>
      </c>
      <c r="B1664">
        <v>4.7874917430000004</v>
      </c>
      <c r="C1664">
        <v>3.091042453</v>
      </c>
    </row>
    <row r="1665" spans="1:3" x14ac:dyDescent="0.25">
      <c r="A1665" s="3">
        <v>20.360234224388144</v>
      </c>
      <c r="B1665">
        <v>5.6167710976665717</v>
      </c>
      <c r="C1665">
        <v>2.9444389791664403</v>
      </c>
    </row>
    <row r="1666" spans="1:3" x14ac:dyDescent="0.25">
      <c r="A1666" s="3">
        <v>20.123189455653517</v>
      </c>
      <c r="B1666">
        <v>5.4806389233419912</v>
      </c>
      <c r="C1666">
        <v>3.0910424533583161</v>
      </c>
    </row>
    <row r="1667" spans="1:3" x14ac:dyDescent="0.25">
      <c r="A1667" s="3">
        <v>20.027089777859604</v>
      </c>
      <c r="B1667">
        <v>4.9416424226093039</v>
      </c>
      <c r="C1667">
        <v>3.1135153092103742</v>
      </c>
    </row>
    <row r="1668" spans="1:3" x14ac:dyDescent="0.25">
      <c r="A1668" s="3">
        <v>20.097550585664155</v>
      </c>
      <c r="B1668">
        <v>5.0751738152338266</v>
      </c>
      <c r="C1668">
        <v>3.6109179126442243</v>
      </c>
    </row>
    <row r="1669" spans="1:3" x14ac:dyDescent="0.25">
      <c r="A1669" s="3">
        <v>20.837197681154464</v>
      </c>
      <c r="B1669">
        <v>5.9914645471079817</v>
      </c>
      <c r="C1669">
        <v>4.6821312271242199</v>
      </c>
    </row>
    <row r="1670" spans="1:3" x14ac:dyDescent="0.25">
      <c r="A1670" s="3">
        <v>21.133424112621626</v>
      </c>
      <c r="B1670">
        <v>6.5510803350434044</v>
      </c>
      <c r="C1670">
        <v>5.4380793089231956</v>
      </c>
    </row>
    <row r="1671" spans="1:3" x14ac:dyDescent="0.25">
      <c r="A1671" s="3">
        <v>19.985088661080542</v>
      </c>
      <c r="B1671">
        <v>4.7874917427820458</v>
      </c>
      <c r="C1671">
        <v>3.4812400893356918</v>
      </c>
    </row>
    <row r="1672" spans="1:3" x14ac:dyDescent="0.25">
      <c r="A1672" s="3">
        <v>20.837197681154464</v>
      </c>
      <c r="B1672">
        <v>5.9914645471079817</v>
      </c>
      <c r="C1672">
        <v>4.6821312271242199</v>
      </c>
    </row>
    <row r="1673" spans="1:3" x14ac:dyDescent="0.25">
      <c r="A1673" s="3">
        <v>19.719292269758025</v>
      </c>
      <c r="B1673">
        <v>4.7874917430000004</v>
      </c>
      <c r="C1673">
        <v>3.091042453</v>
      </c>
    </row>
    <row r="1674" spans="1:3" x14ac:dyDescent="0.25">
      <c r="A1674" s="3">
        <v>20.097550585664155</v>
      </c>
      <c r="B1674">
        <v>5.0751738152338266</v>
      </c>
      <c r="C1674">
        <v>3.6109179126442243</v>
      </c>
    </row>
    <row r="1675" spans="1:3" ht="15.75" thickBot="1" x14ac:dyDescent="0.3">
      <c r="A1675" s="7">
        <v>20.184546440673881</v>
      </c>
      <c r="B1675">
        <v>4.990432586778736</v>
      </c>
      <c r="C1675">
        <v>3.6888794541139363</v>
      </c>
    </row>
    <row r="1678" spans="1:3" ht="15.75" thickBot="1" x14ac:dyDescent="0.3"/>
    <row r="1679" spans="1:3" x14ac:dyDescent="0.25">
      <c r="A1679" s="1" t="s">
        <v>101</v>
      </c>
    </row>
    <row r="1680" spans="1:3" x14ac:dyDescent="0.25">
      <c r="A1680" s="2">
        <v>19.985088661080542</v>
      </c>
      <c r="B1680">
        <v>4.7874917427820458</v>
      </c>
      <c r="C1680">
        <v>3.4812400893356918</v>
      </c>
    </row>
    <row r="1681" spans="1:3" x14ac:dyDescent="0.25">
      <c r="A1681" s="3">
        <v>19.719292269758025</v>
      </c>
      <c r="B1681">
        <v>4.7874917430000004</v>
      </c>
      <c r="C1681">
        <v>3.091042453</v>
      </c>
    </row>
    <row r="1682" spans="1:3" x14ac:dyDescent="0.25">
      <c r="A1682" s="3">
        <v>20.123189455653517</v>
      </c>
      <c r="B1682">
        <v>5.4806389233419912</v>
      </c>
      <c r="C1682">
        <v>3.0910424533583161</v>
      </c>
    </row>
    <row r="1683" spans="1:3" x14ac:dyDescent="0.25">
      <c r="A1683" s="3">
        <v>19.929145492307978</v>
      </c>
      <c r="B1683">
        <v>5.0106352940962555</v>
      </c>
      <c r="C1683">
        <v>2.9957322735539909</v>
      </c>
    </row>
    <row r="1684" spans="1:3" x14ac:dyDescent="0.25">
      <c r="A1684" s="3">
        <v>19.719292269758025</v>
      </c>
      <c r="B1684">
        <v>4.7874917430000004</v>
      </c>
      <c r="C1684">
        <v>3.091042453</v>
      </c>
    </row>
    <row r="1685" spans="1:3" x14ac:dyDescent="0.25">
      <c r="A1685" s="3">
        <v>20.184546440673881</v>
      </c>
      <c r="B1685">
        <v>4.990432586778736</v>
      </c>
      <c r="C1685">
        <v>3.6888794541139363</v>
      </c>
    </row>
    <row r="1686" spans="1:3" x14ac:dyDescent="0.25">
      <c r="A1686" s="3">
        <v>20.478688773840432</v>
      </c>
      <c r="B1686">
        <v>5.2983173670000001</v>
      </c>
      <c r="C1686">
        <v>2.9957322739999999</v>
      </c>
    </row>
    <row r="1687" spans="1:3" x14ac:dyDescent="0.25">
      <c r="A1687" s="3">
        <v>20.837197681154464</v>
      </c>
      <c r="B1687">
        <v>5.9914645471079817</v>
      </c>
      <c r="C1687">
        <v>4.6821312271242199</v>
      </c>
    </row>
    <row r="1688" spans="1:3" x14ac:dyDescent="0.25">
      <c r="A1688" s="3">
        <v>20.097550585664155</v>
      </c>
      <c r="B1688">
        <v>5.0751738152338266</v>
      </c>
      <c r="C1688">
        <v>3.6109179126442243</v>
      </c>
    </row>
    <row r="1689" spans="1:3" x14ac:dyDescent="0.25">
      <c r="A1689" s="3">
        <v>20.163448315399307</v>
      </c>
      <c r="B1689">
        <v>5.5373342670185366</v>
      </c>
      <c r="C1689">
        <v>4.7004803657924166</v>
      </c>
    </row>
    <row r="1690" spans="1:3" x14ac:dyDescent="0.25">
      <c r="A1690" s="3">
        <v>20.097550585664155</v>
      </c>
      <c r="B1690">
        <v>5.0751738152338266</v>
      </c>
      <c r="C1690">
        <v>3.6109179126442243</v>
      </c>
    </row>
    <row r="1691" spans="1:3" x14ac:dyDescent="0.25">
      <c r="A1691" s="3">
        <v>20.837197681154464</v>
      </c>
      <c r="B1691">
        <v>5.9914645471079817</v>
      </c>
      <c r="C1691">
        <v>4.6821312271242199</v>
      </c>
    </row>
    <row r="1692" spans="1:3" ht="15.75" thickBot="1" x14ac:dyDescent="0.3">
      <c r="A1692" s="7">
        <v>20.163448315399307</v>
      </c>
      <c r="B1692">
        <v>5.5373342670185366</v>
      </c>
      <c r="C1692">
        <v>4.7004803657924166</v>
      </c>
    </row>
    <row r="1694" spans="1:3" ht="15.75" thickBot="1" x14ac:dyDescent="0.3"/>
    <row r="1695" spans="1:3" x14ac:dyDescent="0.25">
      <c r="A1695" s="1" t="s">
        <v>102</v>
      </c>
    </row>
    <row r="1696" spans="1:3" x14ac:dyDescent="0.25">
      <c r="A1696" s="2">
        <v>19.18195119767131</v>
      </c>
      <c r="B1696">
        <v>4.5747109785033828</v>
      </c>
      <c r="C1696">
        <v>3.6375861597263857</v>
      </c>
    </row>
    <row r="1697" spans="1:3" x14ac:dyDescent="0.25">
      <c r="A1697" s="3">
        <v>21.133424112621626</v>
      </c>
      <c r="B1697">
        <v>6.5510803350434044</v>
      </c>
      <c r="C1697">
        <v>5.4380793089231956</v>
      </c>
    </row>
    <row r="1698" spans="1:3" x14ac:dyDescent="0.25">
      <c r="A1698" s="3">
        <v>20.163448315399307</v>
      </c>
      <c r="B1698">
        <v>5.5373342670185366</v>
      </c>
      <c r="C1698">
        <v>4.7004803657924166</v>
      </c>
    </row>
    <row r="1699" spans="1:3" x14ac:dyDescent="0.25">
      <c r="A1699" s="3">
        <v>20.360234224388144</v>
      </c>
      <c r="B1699">
        <v>5.6167710976665717</v>
      </c>
      <c r="C1699">
        <v>2.9444389791664403</v>
      </c>
    </row>
    <row r="1700" spans="1:3" x14ac:dyDescent="0.25">
      <c r="A1700" s="3">
        <v>20.097550585664155</v>
      </c>
      <c r="B1700">
        <v>5.0751738152338266</v>
      </c>
      <c r="C1700">
        <v>3.6109179126442243</v>
      </c>
    </row>
    <row r="1701" spans="1:3" x14ac:dyDescent="0.25">
      <c r="A1701" s="3">
        <v>20.478688773840432</v>
      </c>
      <c r="B1701">
        <v>5.2983173670000001</v>
      </c>
      <c r="C1701">
        <v>2.9957322739999999</v>
      </c>
    </row>
    <row r="1702" spans="1:3" x14ac:dyDescent="0.25">
      <c r="A1702" s="3">
        <v>19.929145492307978</v>
      </c>
      <c r="B1702">
        <v>5.0106352940962555</v>
      </c>
      <c r="C1702">
        <v>2.9957322735539909</v>
      </c>
    </row>
    <row r="1703" spans="1:3" x14ac:dyDescent="0.25">
      <c r="A1703" s="3">
        <v>20.837197681154464</v>
      </c>
      <c r="B1703">
        <v>5.9914645471079817</v>
      </c>
      <c r="C1703">
        <v>4.6821312271242199</v>
      </c>
    </row>
    <row r="1704" spans="1:3" x14ac:dyDescent="0.25">
      <c r="A1704" s="3">
        <v>19.929145492307978</v>
      </c>
      <c r="B1704">
        <v>5.0106352940962555</v>
      </c>
      <c r="C1704">
        <v>2.9957322735539909</v>
      </c>
    </row>
    <row r="1705" spans="1:3" x14ac:dyDescent="0.25">
      <c r="A1705" s="3">
        <v>20.123189455653517</v>
      </c>
      <c r="B1705">
        <v>5.4806389233419912</v>
      </c>
      <c r="C1705">
        <v>3.0910424533583161</v>
      </c>
    </row>
    <row r="1706" spans="1:3" x14ac:dyDescent="0.25">
      <c r="A1706" s="3">
        <v>20.837197681154464</v>
      </c>
      <c r="B1706">
        <v>5.9914645471079817</v>
      </c>
      <c r="C1706">
        <v>4.6821312271242199</v>
      </c>
    </row>
    <row r="1707" spans="1:3" x14ac:dyDescent="0.25">
      <c r="A1707" s="3">
        <v>20.163448315399307</v>
      </c>
      <c r="B1707">
        <v>5.5373342670185366</v>
      </c>
      <c r="C1707">
        <v>4.7004803657924166</v>
      </c>
    </row>
    <row r="1708" spans="1:3" ht="15.75" thickBot="1" x14ac:dyDescent="0.3">
      <c r="A1708" s="7">
        <v>20.478688773840432</v>
      </c>
      <c r="B1708">
        <v>5.2983173670000001</v>
      </c>
      <c r="C1708">
        <v>2.9957322739999999</v>
      </c>
    </row>
    <row r="1711" spans="1:3" ht="15.75" thickBot="1" x14ac:dyDescent="0.3"/>
    <row r="1712" spans="1:3" x14ac:dyDescent="0.25">
      <c r="A1712" s="1" t="s">
        <v>103</v>
      </c>
    </row>
    <row r="1713" spans="1:3" x14ac:dyDescent="0.25">
      <c r="A1713" s="2">
        <v>20.478688773840432</v>
      </c>
      <c r="B1713">
        <v>5.2983173670000001</v>
      </c>
      <c r="C1713">
        <v>2.9957322739999999</v>
      </c>
    </row>
    <row r="1714" spans="1:3" x14ac:dyDescent="0.25">
      <c r="A1714" s="3">
        <v>20.163448315399307</v>
      </c>
      <c r="B1714">
        <v>5.5373342670185366</v>
      </c>
      <c r="C1714">
        <v>4.7004803657924166</v>
      </c>
    </row>
    <row r="1715" spans="1:3" x14ac:dyDescent="0.25">
      <c r="A1715" s="3">
        <v>20.837197681154464</v>
      </c>
      <c r="B1715">
        <v>5.9914645471079817</v>
      </c>
      <c r="C1715">
        <v>4.6821312271242199</v>
      </c>
    </row>
    <row r="1716" spans="1:3" x14ac:dyDescent="0.25">
      <c r="A1716" s="3">
        <v>20.184546440673881</v>
      </c>
      <c r="B1716">
        <v>4.990432586778736</v>
      </c>
      <c r="C1716">
        <v>3.6888794541139363</v>
      </c>
    </row>
    <row r="1717" spans="1:3" x14ac:dyDescent="0.25">
      <c r="A1717" s="3">
        <v>20.184546440673881</v>
      </c>
      <c r="B1717">
        <v>4.990432586778736</v>
      </c>
      <c r="C1717">
        <v>3.6888794541139363</v>
      </c>
    </row>
    <row r="1718" spans="1:3" x14ac:dyDescent="0.25">
      <c r="A1718" s="3">
        <v>20.837197681154464</v>
      </c>
      <c r="B1718">
        <v>5.9914645471079817</v>
      </c>
      <c r="C1718">
        <v>4.6821312271242199</v>
      </c>
    </row>
    <row r="1719" spans="1:3" x14ac:dyDescent="0.25">
      <c r="A1719" s="3">
        <v>20.097550585664155</v>
      </c>
      <c r="B1719">
        <v>5.0751738152338266</v>
      </c>
      <c r="C1719">
        <v>3.6109179126442243</v>
      </c>
    </row>
    <row r="1720" spans="1:3" x14ac:dyDescent="0.25">
      <c r="A1720" s="3">
        <v>19.985088661080542</v>
      </c>
      <c r="B1720">
        <v>4.7874917427820458</v>
      </c>
      <c r="C1720">
        <v>3.4812400893356918</v>
      </c>
    </row>
    <row r="1721" spans="1:3" x14ac:dyDescent="0.25">
      <c r="A1721" s="3">
        <v>20.123189455653517</v>
      </c>
      <c r="B1721">
        <v>5.4806389233419912</v>
      </c>
      <c r="C1721">
        <v>3.0910424533583161</v>
      </c>
    </row>
    <row r="1722" spans="1:3" x14ac:dyDescent="0.25">
      <c r="A1722" s="3">
        <v>21.133424112621626</v>
      </c>
      <c r="B1722">
        <v>6.5510803350434044</v>
      </c>
      <c r="C1722">
        <v>5.4380793089231956</v>
      </c>
    </row>
    <row r="1723" spans="1:3" x14ac:dyDescent="0.25">
      <c r="A1723" s="3">
        <v>21.133424112621626</v>
      </c>
      <c r="B1723">
        <v>6.5510803350434044</v>
      </c>
      <c r="C1723">
        <v>5.4380793089231956</v>
      </c>
    </row>
    <row r="1724" spans="1:3" x14ac:dyDescent="0.25">
      <c r="A1724" s="3">
        <v>20.360234224388144</v>
      </c>
      <c r="B1724">
        <v>5.6167710976665717</v>
      </c>
      <c r="C1724">
        <v>2.9444389791664403</v>
      </c>
    </row>
    <row r="1725" spans="1:3" ht="15.75" thickBot="1" x14ac:dyDescent="0.3">
      <c r="A1725" s="7">
        <v>19.929145492307978</v>
      </c>
      <c r="B1725">
        <v>5.0106352940962555</v>
      </c>
      <c r="C1725">
        <v>2.9957322735539909</v>
      </c>
    </row>
    <row r="1727" spans="1:3" ht="15.75" thickBot="1" x14ac:dyDescent="0.3"/>
    <row r="1728" spans="1:3" x14ac:dyDescent="0.25">
      <c r="A1728" s="1" t="s">
        <v>104</v>
      </c>
    </row>
    <row r="1729" spans="1:3" x14ac:dyDescent="0.25">
      <c r="A1729" s="2">
        <v>20.360234224388144</v>
      </c>
      <c r="B1729">
        <v>5.6167710976665717</v>
      </c>
      <c r="C1729">
        <v>2.9444389791664403</v>
      </c>
    </row>
    <row r="1730" spans="1:3" x14ac:dyDescent="0.25">
      <c r="A1730" s="3">
        <v>20.123189455653517</v>
      </c>
      <c r="B1730">
        <v>5.4806389233419912</v>
      </c>
      <c r="C1730">
        <v>3.0910424533583161</v>
      </c>
    </row>
    <row r="1731" spans="1:3" x14ac:dyDescent="0.25">
      <c r="A1731" s="3">
        <v>20.360234224388144</v>
      </c>
      <c r="B1731">
        <v>5.6167710976665717</v>
      </c>
      <c r="C1731">
        <v>2.9444389791664403</v>
      </c>
    </row>
    <row r="1732" spans="1:3" x14ac:dyDescent="0.25">
      <c r="A1732" s="3">
        <v>20.184546440673881</v>
      </c>
      <c r="B1732">
        <v>4.990432586778736</v>
      </c>
      <c r="C1732">
        <v>3.6888794541139363</v>
      </c>
    </row>
    <row r="1733" spans="1:3" x14ac:dyDescent="0.25">
      <c r="A1733" s="3">
        <v>19.985088661080542</v>
      </c>
      <c r="B1733">
        <v>4.7874917427820458</v>
      </c>
      <c r="C1733">
        <v>3.4812400893356918</v>
      </c>
    </row>
    <row r="1734" spans="1:3" x14ac:dyDescent="0.25">
      <c r="A1734" s="3">
        <v>20.478688773840432</v>
      </c>
      <c r="B1734">
        <v>5.2983173670000001</v>
      </c>
      <c r="C1734">
        <v>2.9957322739999999</v>
      </c>
    </row>
    <row r="1735" spans="1:3" x14ac:dyDescent="0.25">
      <c r="A1735" s="3">
        <v>20.478688773840432</v>
      </c>
      <c r="B1735">
        <v>5.2983173670000001</v>
      </c>
      <c r="C1735">
        <v>2.9957322739999999</v>
      </c>
    </row>
    <row r="1736" spans="1:3" x14ac:dyDescent="0.25">
      <c r="A1736" s="3">
        <v>20.478688773840432</v>
      </c>
      <c r="B1736">
        <v>5.2983173670000001</v>
      </c>
      <c r="C1736">
        <v>2.9957322739999999</v>
      </c>
    </row>
    <row r="1737" spans="1:3" x14ac:dyDescent="0.25">
      <c r="A1737" s="3">
        <v>19.18195119767131</v>
      </c>
      <c r="B1737">
        <v>4.5747109785033828</v>
      </c>
      <c r="C1737">
        <v>3.6375861597263857</v>
      </c>
    </row>
    <row r="1738" spans="1:3" x14ac:dyDescent="0.25">
      <c r="A1738" s="3">
        <v>20.027089777859604</v>
      </c>
      <c r="B1738">
        <v>4.9416424226093039</v>
      </c>
      <c r="C1738">
        <v>3.1135153092103742</v>
      </c>
    </row>
    <row r="1739" spans="1:3" x14ac:dyDescent="0.25">
      <c r="A1739" s="3">
        <v>20.097550585664155</v>
      </c>
      <c r="B1739">
        <v>5.0751738152338266</v>
      </c>
      <c r="C1739">
        <v>3.6109179126442243</v>
      </c>
    </row>
    <row r="1740" spans="1:3" x14ac:dyDescent="0.25">
      <c r="A1740" s="3">
        <v>19.719292269758025</v>
      </c>
      <c r="B1740">
        <v>4.7874917430000004</v>
      </c>
      <c r="C1740">
        <v>3.091042453</v>
      </c>
    </row>
    <row r="1741" spans="1:3" ht="15.75" thickBot="1" x14ac:dyDescent="0.3">
      <c r="A1741" s="7">
        <v>20.478688773840432</v>
      </c>
      <c r="B1741">
        <v>5.2983173670000001</v>
      </c>
      <c r="C1741">
        <v>2.9957322739999999</v>
      </c>
    </row>
    <row r="1743" spans="1:3" ht="15.75" thickBot="1" x14ac:dyDescent="0.3"/>
    <row r="1744" spans="1:3" x14ac:dyDescent="0.25">
      <c r="A1744" s="1" t="s">
        <v>105</v>
      </c>
    </row>
    <row r="1745" spans="1:3" x14ac:dyDescent="0.25">
      <c r="A1745" s="2">
        <v>20.027089777859604</v>
      </c>
      <c r="B1745">
        <v>4.9416424226093039</v>
      </c>
      <c r="C1745">
        <v>3.1135153092103742</v>
      </c>
    </row>
    <row r="1746" spans="1:3" x14ac:dyDescent="0.25">
      <c r="A1746" s="3">
        <v>19.929145492307978</v>
      </c>
      <c r="B1746">
        <v>5.0106352940962555</v>
      </c>
      <c r="C1746">
        <v>2.9957322735539909</v>
      </c>
    </row>
    <row r="1747" spans="1:3" x14ac:dyDescent="0.25">
      <c r="A1747" s="3">
        <v>19.929145492307978</v>
      </c>
      <c r="B1747">
        <v>5.0106352940962555</v>
      </c>
      <c r="C1747">
        <v>2.9957322735539909</v>
      </c>
    </row>
    <row r="1748" spans="1:3" x14ac:dyDescent="0.25">
      <c r="A1748" s="3">
        <v>19.985088661080542</v>
      </c>
      <c r="B1748">
        <v>4.7874917427820458</v>
      </c>
      <c r="C1748">
        <v>3.4812400893356918</v>
      </c>
    </row>
    <row r="1749" spans="1:3" x14ac:dyDescent="0.25">
      <c r="A1749" s="3">
        <v>20.027089777859604</v>
      </c>
      <c r="B1749">
        <v>4.9416424226093039</v>
      </c>
      <c r="C1749">
        <v>3.1135153092103742</v>
      </c>
    </row>
    <row r="1750" spans="1:3" x14ac:dyDescent="0.25">
      <c r="A1750" s="3">
        <v>19.18195119767131</v>
      </c>
      <c r="B1750">
        <v>4.5747109785033828</v>
      </c>
      <c r="C1750">
        <v>3.6375861597263857</v>
      </c>
    </row>
    <row r="1751" spans="1:3" x14ac:dyDescent="0.25">
      <c r="A1751" s="3">
        <v>21.133424112621626</v>
      </c>
      <c r="B1751">
        <v>6.5510803350434044</v>
      </c>
      <c r="C1751">
        <v>5.4380793089231956</v>
      </c>
    </row>
    <row r="1752" spans="1:3" x14ac:dyDescent="0.25">
      <c r="A1752" s="3">
        <v>20.478688773840432</v>
      </c>
      <c r="B1752">
        <v>5.2983173670000001</v>
      </c>
      <c r="C1752">
        <v>2.9957322739999999</v>
      </c>
    </row>
    <row r="1753" spans="1:3" x14ac:dyDescent="0.25">
      <c r="A1753" s="3">
        <v>20.837197681154464</v>
      </c>
      <c r="B1753">
        <v>5.9914645471079817</v>
      </c>
      <c r="C1753">
        <v>4.6821312271242199</v>
      </c>
    </row>
    <row r="1754" spans="1:3" x14ac:dyDescent="0.25">
      <c r="A1754" s="3">
        <v>20.837197681154464</v>
      </c>
      <c r="B1754">
        <v>5.9914645471079817</v>
      </c>
      <c r="C1754">
        <v>4.6821312271242199</v>
      </c>
    </row>
    <row r="1755" spans="1:3" x14ac:dyDescent="0.25">
      <c r="A1755" s="3">
        <v>19.18195119767131</v>
      </c>
      <c r="B1755">
        <v>4.5747109785033828</v>
      </c>
      <c r="C1755">
        <v>3.6375861597263857</v>
      </c>
    </row>
    <row r="1756" spans="1:3" x14ac:dyDescent="0.25">
      <c r="A1756" s="3">
        <v>20.027089777859604</v>
      </c>
      <c r="B1756">
        <v>4.9416424226093039</v>
      </c>
      <c r="C1756">
        <v>3.1135153092103742</v>
      </c>
    </row>
    <row r="1757" spans="1:3" ht="15.75" thickBot="1" x14ac:dyDescent="0.3">
      <c r="A1757" s="7">
        <v>19.719292269758025</v>
      </c>
      <c r="B1757">
        <v>4.7874917430000004</v>
      </c>
      <c r="C1757">
        <v>3.091042453</v>
      </c>
    </row>
    <row r="1759" spans="1:3" ht="15.75" thickBot="1" x14ac:dyDescent="0.3"/>
    <row r="1760" spans="1:3" x14ac:dyDescent="0.25">
      <c r="A1760" s="1" t="s">
        <v>106</v>
      </c>
    </row>
    <row r="1761" spans="1:3" x14ac:dyDescent="0.25">
      <c r="A1761" s="2">
        <v>21.133424112621626</v>
      </c>
      <c r="B1761">
        <v>6.5510803350434044</v>
      </c>
      <c r="C1761">
        <v>5.4380793089231956</v>
      </c>
    </row>
    <row r="1762" spans="1:3" x14ac:dyDescent="0.25">
      <c r="A1762" s="3">
        <v>19.985088661080542</v>
      </c>
      <c r="B1762">
        <v>4.7874917427820458</v>
      </c>
      <c r="C1762">
        <v>3.4812400893356918</v>
      </c>
    </row>
    <row r="1763" spans="1:3" x14ac:dyDescent="0.25">
      <c r="A1763" s="3">
        <v>20.027089777859604</v>
      </c>
      <c r="B1763">
        <v>4.9416424226093039</v>
      </c>
      <c r="C1763">
        <v>3.1135153092103742</v>
      </c>
    </row>
    <row r="1764" spans="1:3" x14ac:dyDescent="0.25">
      <c r="A1764" s="3">
        <v>20.837197681154464</v>
      </c>
      <c r="B1764">
        <v>5.9914645471079817</v>
      </c>
      <c r="C1764">
        <v>4.6821312271242199</v>
      </c>
    </row>
    <row r="1765" spans="1:3" x14ac:dyDescent="0.25">
      <c r="A1765" s="3">
        <v>20.478688773840432</v>
      </c>
      <c r="B1765">
        <v>5.2983173670000001</v>
      </c>
      <c r="C1765">
        <v>2.9957322739999999</v>
      </c>
    </row>
    <row r="1766" spans="1:3" x14ac:dyDescent="0.25">
      <c r="A1766" s="3">
        <v>20.837197681154464</v>
      </c>
      <c r="B1766">
        <v>5.9914645471079817</v>
      </c>
      <c r="C1766">
        <v>4.6821312271242199</v>
      </c>
    </row>
    <row r="1767" spans="1:3" x14ac:dyDescent="0.25">
      <c r="A1767" s="3">
        <v>20.478688773840432</v>
      </c>
      <c r="B1767">
        <v>5.2983173670000001</v>
      </c>
      <c r="C1767">
        <v>2.9957322739999999</v>
      </c>
    </row>
    <row r="1768" spans="1:3" x14ac:dyDescent="0.25">
      <c r="A1768" s="3">
        <v>19.929145492307978</v>
      </c>
      <c r="B1768">
        <v>5.0106352940962555</v>
      </c>
      <c r="C1768">
        <v>2.9957322735539909</v>
      </c>
    </row>
    <row r="1769" spans="1:3" x14ac:dyDescent="0.25">
      <c r="A1769" s="3">
        <v>20.837197681154464</v>
      </c>
      <c r="B1769">
        <v>5.9914645471079817</v>
      </c>
      <c r="C1769">
        <v>4.6821312271242199</v>
      </c>
    </row>
    <row r="1770" spans="1:3" x14ac:dyDescent="0.25">
      <c r="A1770" s="3">
        <v>20.097550585664155</v>
      </c>
      <c r="B1770">
        <v>5.0751738152338266</v>
      </c>
      <c r="C1770">
        <v>3.6109179126442243</v>
      </c>
    </row>
    <row r="1771" spans="1:3" x14ac:dyDescent="0.25">
      <c r="A1771" s="3">
        <v>20.184546440673881</v>
      </c>
      <c r="B1771">
        <v>4.990432586778736</v>
      </c>
      <c r="C1771">
        <v>3.6888794541139363</v>
      </c>
    </row>
    <row r="1772" spans="1:3" x14ac:dyDescent="0.25">
      <c r="A1772" s="3">
        <v>20.163448315399307</v>
      </c>
      <c r="B1772">
        <v>5.5373342670185366</v>
      </c>
      <c r="C1772">
        <v>4.7004803657924166</v>
      </c>
    </row>
    <row r="1773" spans="1:3" ht="15.75" thickBot="1" x14ac:dyDescent="0.3">
      <c r="A1773" s="7">
        <v>20.360234224388144</v>
      </c>
      <c r="B1773">
        <v>5.6167710976665717</v>
      </c>
      <c r="C1773">
        <v>2.9444389791664403</v>
      </c>
    </row>
    <row r="1775" spans="1:3" ht="15.75" thickBot="1" x14ac:dyDescent="0.3"/>
    <row r="1776" spans="1:3" x14ac:dyDescent="0.25">
      <c r="A1776" s="1" t="s">
        <v>107</v>
      </c>
    </row>
    <row r="1777" spans="1:3" x14ac:dyDescent="0.25">
      <c r="A1777" s="2">
        <v>20.478688773840432</v>
      </c>
      <c r="B1777">
        <v>5.2983173670000001</v>
      </c>
      <c r="C1777">
        <v>2.9957322739999999</v>
      </c>
    </row>
    <row r="1778" spans="1:3" x14ac:dyDescent="0.25">
      <c r="A1778" s="3">
        <v>19.719292269758025</v>
      </c>
      <c r="B1778">
        <v>4.7874917430000004</v>
      </c>
      <c r="C1778">
        <v>3.091042453</v>
      </c>
    </row>
    <row r="1779" spans="1:3" x14ac:dyDescent="0.25">
      <c r="A1779" s="3">
        <v>19.18195119767131</v>
      </c>
      <c r="B1779">
        <v>4.5747109785033828</v>
      </c>
      <c r="C1779">
        <v>3.6375861597263857</v>
      </c>
    </row>
    <row r="1780" spans="1:3" x14ac:dyDescent="0.25">
      <c r="A1780" s="3">
        <v>21.133424112621626</v>
      </c>
      <c r="B1780">
        <v>6.5510803350434044</v>
      </c>
      <c r="C1780">
        <v>5.4380793089231956</v>
      </c>
    </row>
    <row r="1781" spans="1:3" x14ac:dyDescent="0.25">
      <c r="A1781" s="3">
        <v>20.027089777859604</v>
      </c>
      <c r="B1781">
        <v>4.9416424226093039</v>
      </c>
      <c r="C1781">
        <v>3.1135153092103742</v>
      </c>
    </row>
    <row r="1782" spans="1:3" x14ac:dyDescent="0.25">
      <c r="A1782" s="3">
        <v>19.18195119767131</v>
      </c>
      <c r="B1782">
        <v>4.5747109785033828</v>
      </c>
      <c r="C1782">
        <v>3.6375861597263857</v>
      </c>
    </row>
    <row r="1783" spans="1:3" x14ac:dyDescent="0.25">
      <c r="A1783" s="3">
        <v>20.184546440673881</v>
      </c>
      <c r="B1783">
        <v>4.990432586778736</v>
      </c>
      <c r="C1783">
        <v>3.6888794541139363</v>
      </c>
    </row>
    <row r="1784" spans="1:3" x14ac:dyDescent="0.25">
      <c r="A1784" s="3">
        <v>21.133424112621626</v>
      </c>
      <c r="B1784">
        <v>6.5510803350434044</v>
      </c>
      <c r="C1784">
        <v>5.4380793089231956</v>
      </c>
    </row>
    <row r="1785" spans="1:3" x14ac:dyDescent="0.25">
      <c r="A1785" s="3">
        <v>19.985088661080542</v>
      </c>
      <c r="B1785">
        <v>4.7874917427820458</v>
      </c>
      <c r="C1785">
        <v>3.4812400893356918</v>
      </c>
    </row>
    <row r="1786" spans="1:3" x14ac:dyDescent="0.25">
      <c r="A1786" s="3">
        <v>20.123189455653517</v>
      </c>
      <c r="B1786">
        <v>5.4806389233419912</v>
      </c>
      <c r="C1786">
        <v>3.0910424533583161</v>
      </c>
    </row>
    <row r="1787" spans="1:3" x14ac:dyDescent="0.25">
      <c r="A1787" s="3">
        <v>19.18195119767131</v>
      </c>
      <c r="B1787">
        <v>4.5747109785033828</v>
      </c>
      <c r="C1787">
        <v>3.6375861597263857</v>
      </c>
    </row>
    <row r="1788" spans="1:3" x14ac:dyDescent="0.25">
      <c r="A1788" s="3">
        <v>20.123189455653517</v>
      </c>
      <c r="B1788">
        <v>5.4806389233419912</v>
      </c>
      <c r="C1788">
        <v>3.0910424533583161</v>
      </c>
    </row>
    <row r="1789" spans="1:3" ht="15.75" thickBot="1" x14ac:dyDescent="0.3">
      <c r="A1789" s="7">
        <v>19.985088661080542</v>
      </c>
      <c r="B1789">
        <v>4.7874917427820458</v>
      </c>
      <c r="C1789">
        <v>3.4812400893356918</v>
      </c>
    </row>
    <row r="1791" spans="1:3" ht="15.75" thickBot="1" x14ac:dyDescent="0.3"/>
    <row r="1792" spans="1:3" x14ac:dyDescent="0.25">
      <c r="A1792" s="1" t="s">
        <v>108</v>
      </c>
    </row>
    <row r="1793" spans="1:3" x14ac:dyDescent="0.25">
      <c r="A1793" s="2">
        <v>20.360234224388144</v>
      </c>
      <c r="B1793">
        <v>5.6167710976665717</v>
      </c>
      <c r="C1793">
        <v>2.9444389791664403</v>
      </c>
    </row>
    <row r="1794" spans="1:3" x14ac:dyDescent="0.25">
      <c r="A1794" s="3">
        <v>19.929145492307978</v>
      </c>
      <c r="B1794">
        <v>5.0106352940962555</v>
      </c>
      <c r="C1794">
        <v>2.9957322735539909</v>
      </c>
    </row>
    <row r="1795" spans="1:3" x14ac:dyDescent="0.25">
      <c r="A1795" s="3">
        <v>20.837197681154464</v>
      </c>
      <c r="B1795">
        <v>5.9914645471079817</v>
      </c>
      <c r="C1795">
        <v>4.6821312271242199</v>
      </c>
    </row>
    <row r="1796" spans="1:3" x14ac:dyDescent="0.25">
      <c r="A1796" s="3">
        <v>20.184546440673881</v>
      </c>
      <c r="B1796">
        <v>4.990432586778736</v>
      </c>
      <c r="C1796">
        <v>3.6888794541139363</v>
      </c>
    </row>
    <row r="1797" spans="1:3" x14ac:dyDescent="0.25">
      <c r="A1797" s="3">
        <v>20.027089777859604</v>
      </c>
      <c r="B1797">
        <v>4.9416424226093039</v>
      </c>
      <c r="C1797">
        <v>3.1135153092103742</v>
      </c>
    </row>
    <row r="1798" spans="1:3" x14ac:dyDescent="0.25">
      <c r="A1798" s="3">
        <v>19.719292269758025</v>
      </c>
      <c r="B1798">
        <v>4.7874917430000004</v>
      </c>
      <c r="C1798">
        <v>3.091042453</v>
      </c>
    </row>
    <row r="1799" spans="1:3" x14ac:dyDescent="0.25">
      <c r="A1799" s="3">
        <v>19.719292269758025</v>
      </c>
      <c r="B1799">
        <v>4.7874917430000004</v>
      </c>
      <c r="C1799">
        <v>3.091042453</v>
      </c>
    </row>
    <row r="1800" spans="1:3" x14ac:dyDescent="0.25">
      <c r="A1800" s="3">
        <v>20.184546440673881</v>
      </c>
      <c r="B1800">
        <v>4.990432586778736</v>
      </c>
      <c r="C1800">
        <v>3.6888794541139363</v>
      </c>
    </row>
    <row r="1801" spans="1:3" x14ac:dyDescent="0.25">
      <c r="A1801" s="3">
        <v>20.837197681154464</v>
      </c>
      <c r="B1801">
        <v>5.9914645471079817</v>
      </c>
      <c r="C1801">
        <v>4.6821312271242199</v>
      </c>
    </row>
    <row r="1802" spans="1:3" x14ac:dyDescent="0.25">
      <c r="A1802" s="3">
        <v>20.097550585664155</v>
      </c>
      <c r="B1802">
        <v>5.0751738152338266</v>
      </c>
      <c r="C1802">
        <v>3.6109179126442243</v>
      </c>
    </row>
    <row r="1803" spans="1:3" x14ac:dyDescent="0.25">
      <c r="A1803" s="3">
        <v>20.027089777859604</v>
      </c>
      <c r="B1803">
        <v>4.9416424226093039</v>
      </c>
      <c r="C1803">
        <v>3.1135153092103742</v>
      </c>
    </row>
    <row r="1804" spans="1:3" x14ac:dyDescent="0.25">
      <c r="A1804" s="3">
        <v>20.184546440673881</v>
      </c>
      <c r="B1804">
        <v>4.990432586778736</v>
      </c>
      <c r="C1804">
        <v>3.6888794541139363</v>
      </c>
    </row>
    <row r="1805" spans="1:3" ht="15.75" thickBot="1" x14ac:dyDescent="0.3">
      <c r="A1805" s="7">
        <v>20.123189455653517</v>
      </c>
      <c r="B1805">
        <v>5.4806389233419912</v>
      </c>
      <c r="C1805">
        <v>3.0910424533583161</v>
      </c>
    </row>
    <row r="1808" spans="1:3" ht="15.75" thickBot="1" x14ac:dyDescent="0.3"/>
    <row r="1809" spans="1:3" x14ac:dyDescent="0.25">
      <c r="A1809" s="1" t="s">
        <v>109</v>
      </c>
    </row>
    <row r="1810" spans="1:3" x14ac:dyDescent="0.25">
      <c r="A1810" s="2">
        <v>20.163448315399307</v>
      </c>
      <c r="B1810">
        <v>5.5373342670185366</v>
      </c>
      <c r="C1810">
        <v>4.7004803657924166</v>
      </c>
    </row>
    <row r="1811" spans="1:3" x14ac:dyDescent="0.25">
      <c r="A1811" s="3">
        <v>19.18195119767131</v>
      </c>
      <c r="B1811">
        <v>4.5747109785033828</v>
      </c>
      <c r="C1811">
        <v>3.6375861597263857</v>
      </c>
    </row>
    <row r="1812" spans="1:3" x14ac:dyDescent="0.25">
      <c r="A1812" s="3">
        <v>21.133424112621626</v>
      </c>
      <c r="B1812">
        <v>6.5510803350434044</v>
      </c>
      <c r="C1812">
        <v>5.4380793089231956</v>
      </c>
    </row>
    <row r="1813" spans="1:3" x14ac:dyDescent="0.25">
      <c r="A1813" s="3">
        <v>20.027089777859604</v>
      </c>
      <c r="B1813">
        <v>4.9416424226093039</v>
      </c>
      <c r="C1813">
        <v>3.1135153092103742</v>
      </c>
    </row>
    <row r="1814" spans="1:3" x14ac:dyDescent="0.25">
      <c r="A1814" s="3">
        <v>20.163448315399307</v>
      </c>
      <c r="B1814">
        <v>5.5373342670185366</v>
      </c>
      <c r="C1814">
        <v>4.7004803657924166</v>
      </c>
    </row>
    <row r="1815" spans="1:3" x14ac:dyDescent="0.25">
      <c r="A1815" s="3">
        <v>21.133424112621626</v>
      </c>
      <c r="B1815">
        <v>6.5510803350434044</v>
      </c>
      <c r="C1815">
        <v>5.4380793089231956</v>
      </c>
    </row>
    <row r="1816" spans="1:3" x14ac:dyDescent="0.25">
      <c r="A1816" s="3">
        <v>20.837197681154464</v>
      </c>
      <c r="B1816">
        <v>5.9914645471079817</v>
      </c>
      <c r="C1816">
        <v>4.6821312271242199</v>
      </c>
    </row>
    <row r="1817" spans="1:3" x14ac:dyDescent="0.25">
      <c r="A1817" s="3">
        <v>19.719292269758025</v>
      </c>
      <c r="B1817">
        <v>4.7874917430000004</v>
      </c>
      <c r="C1817">
        <v>3.091042453</v>
      </c>
    </row>
    <row r="1818" spans="1:3" x14ac:dyDescent="0.25">
      <c r="A1818" s="3">
        <v>20.163448315399307</v>
      </c>
      <c r="B1818">
        <v>5.5373342670185366</v>
      </c>
      <c r="C1818">
        <v>4.7004803657924166</v>
      </c>
    </row>
    <row r="1819" spans="1:3" x14ac:dyDescent="0.25">
      <c r="A1819" s="3">
        <v>20.123189455653517</v>
      </c>
      <c r="B1819">
        <v>5.4806389233419912</v>
      </c>
      <c r="C1819">
        <v>3.0910424533583161</v>
      </c>
    </row>
    <row r="1820" spans="1:3" x14ac:dyDescent="0.25">
      <c r="A1820" s="3">
        <v>20.097550585664155</v>
      </c>
      <c r="B1820">
        <v>5.0751738152338266</v>
      </c>
      <c r="C1820">
        <v>3.6109179126442243</v>
      </c>
    </row>
    <row r="1821" spans="1:3" x14ac:dyDescent="0.25">
      <c r="A1821" s="3">
        <v>20.123189455653517</v>
      </c>
      <c r="B1821">
        <v>5.4806389233419912</v>
      </c>
      <c r="C1821">
        <v>3.0910424533583161</v>
      </c>
    </row>
    <row r="1822" spans="1:3" ht="15.75" thickBot="1" x14ac:dyDescent="0.3">
      <c r="A1822" s="7">
        <v>19.18195119767131</v>
      </c>
      <c r="B1822">
        <v>4.5747109785033828</v>
      </c>
      <c r="C1822">
        <v>3.6375861597263857</v>
      </c>
    </row>
    <row r="1825" spans="1:3" ht="15.75" thickBot="1" x14ac:dyDescent="0.3"/>
    <row r="1826" spans="1:3" x14ac:dyDescent="0.25">
      <c r="A1826" s="1" t="s">
        <v>110</v>
      </c>
    </row>
    <row r="1827" spans="1:3" x14ac:dyDescent="0.25">
      <c r="A1827" s="2">
        <v>19.719292269758025</v>
      </c>
      <c r="B1827">
        <v>4.7874917430000004</v>
      </c>
      <c r="C1827">
        <v>3.091042453</v>
      </c>
    </row>
    <row r="1828" spans="1:3" x14ac:dyDescent="0.25">
      <c r="A1828" s="3">
        <v>20.097550585664155</v>
      </c>
      <c r="B1828">
        <v>5.0751738152338266</v>
      </c>
      <c r="C1828">
        <v>3.6109179126442243</v>
      </c>
    </row>
    <row r="1829" spans="1:3" x14ac:dyDescent="0.25">
      <c r="A1829" s="3">
        <v>19.719292269758025</v>
      </c>
      <c r="B1829">
        <v>4.7874917430000004</v>
      </c>
      <c r="C1829">
        <v>3.091042453</v>
      </c>
    </row>
    <row r="1830" spans="1:3" x14ac:dyDescent="0.25">
      <c r="A1830" s="3">
        <v>20.184546440673881</v>
      </c>
      <c r="B1830">
        <v>4.990432586778736</v>
      </c>
      <c r="C1830">
        <v>3.6888794541139363</v>
      </c>
    </row>
    <row r="1831" spans="1:3" x14ac:dyDescent="0.25">
      <c r="A1831" s="3">
        <v>20.837197681154464</v>
      </c>
      <c r="B1831">
        <v>5.9914645471079817</v>
      </c>
      <c r="C1831">
        <v>4.6821312271242199</v>
      </c>
    </row>
    <row r="1832" spans="1:3" x14ac:dyDescent="0.25">
      <c r="A1832" s="3">
        <v>20.123189455653517</v>
      </c>
      <c r="B1832">
        <v>5.4806389233419912</v>
      </c>
      <c r="C1832">
        <v>3.0910424533583161</v>
      </c>
    </row>
    <row r="1833" spans="1:3" x14ac:dyDescent="0.25">
      <c r="A1833" s="3">
        <v>21.133424112621626</v>
      </c>
      <c r="B1833">
        <v>6.5510803350434044</v>
      </c>
      <c r="C1833">
        <v>5.4380793089231956</v>
      </c>
    </row>
    <row r="1834" spans="1:3" x14ac:dyDescent="0.25">
      <c r="A1834" s="3">
        <v>20.837197681154464</v>
      </c>
      <c r="B1834">
        <v>5.9914645471079817</v>
      </c>
      <c r="C1834">
        <v>4.6821312271242199</v>
      </c>
    </row>
    <row r="1835" spans="1:3" x14ac:dyDescent="0.25">
      <c r="A1835" s="3">
        <v>20.837197681154464</v>
      </c>
      <c r="B1835">
        <v>5.9914645471079817</v>
      </c>
      <c r="C1835">
        <v>4.6821312271242199</v>
      </c>
    </row>
    <row r="1836" spans="1:3" x14ac:dyDescent="0.25">
      <c r="A1836" s="3">
        <v>20.163448315399307</v>
      </c>
      <c r="B1836">
        <v>5.5373342670185366</v>
      </c>
      <c r="C1836">
        <v>4.7004803657924166</v>
      </c>
    </row>
    <row r="1837" spans="1:3" x14ac:dyDescent="0.25">
      <c r="A1837" s="3">
        <v>20.163448315399307</v>
      </c>
      <c r="B1837">
        <v>5.5373342670185366</v>
      </c>
      <c r="C1837">
        <v>4.7004803657924166</v>
      </c>
    </row>
    <row r="1838" spans="1:3" x14ac:dyDescent="0.25">
      <c r="A1838" s="3">
        <v>21.133424112621626</v>
      </c>
      <c r="B1838">
        <v>6.5510803350434044</v>
      </c>
      <c r="C1838">
        <v>5.4380793089231956</v>
      </c>
    </row>
    <row r="1839" spans="1:3" ht="15.75" thickBot="1" x14ac:dyDescent="0.3">
      <c r="A1839" s="7">
        <v>20.837197681154464</v>
      </c>
      <c r="B1839">
        <v>5.9914645471079817</v>
      </c>
      <c r="C1839">
        <v>4.6821312271242199</v>
      </c>
    </row>
    <row r="1841" spans="1:3" ht="15.75" thickBot="1" x14ac:dyDescent="0.3"/>
    <row r="1842" spans="1:3" x14ac:dyDescent="0.25">
      <c r="A1842" s="1" t="s">
        <v>111</v>
      </c>
    </row>
    <row r="1843" spans="1:3" x14ac:dyDescent="0.25">
      <c r="A1843" s="2">
        <v>20.184546440673881</v>
      </c>
      <c r="B1843">
        <v>4.990432586778736</v>
      </c>
      <c r="C1843">
        <v>3.6888794541139363</v>
      </c>
    </row>
    <row r="1844" spans="1:3" x14ac:dyDescent="0.25">
      <c r="A1844" s="3">
        <v>20.184546440673881</v>
      </c>
      <c r="B1844">
        <v>4.990432586778736</v>
      </c>
      <c r="C1844">
        <v>3.6888794541139363</v>
      </c>
    </row>
    <row r="1845" spans="1:3" x14ac:dyDescent="0.25">
      <c r="A1845" s="3">
        <v>20.123189455653517</v>
      </c>
      <c r="B1845">
        <v>5.4806389233419912</v>
      </c>
      <c r="C1845">
        <v>3.0910424533583161</v>
      </c>
    </row>
    <row r="1846" spans="1:3" x14ac:dyDescent="0.25">
      <c r="A1846" s="3">
        <v>20.097550585664155</v>
      </c>
      <c r="B1846">
        <v>5.0751738152338266</v>
      </c>
      <c r="C1846">
        <v>3.6109179126442243</v>
      </c>
    </row>
    <row r="1847" spans="1:3" x14ac:dyDescent="0.25">
      <c r="A1847" s="3">
        <v>20.478688773840432</v>
      </c>
      <c r="B1847">
        <v>5.2983173670000001</v>
      </c>
      <c r="C1847">
        <v>2.9957322739999999</v>
      </c>
    </row>
    <row r="1848" spans="1:3" x14ac:dyDescent="0.25">
      <c r="A1848" s="3">
        <v>19.929145492307978</v>
      </c>
      <c r="B1848">
        <v>5.0106352940962555</v>
      </c>
      <c r="C1848">
        <v>2.9957322735539909</v>
      </c>
    </row>
    <row r="1849" spans="1:3" x14ac:dyDescent="0.25">
      <c r="A1849" s="3">
        <v>20.360234224388144</v>
      </c>
      <c r="B1849">
        <v>5.6167710976665717</v>
      </c>
      <c r="C1849">
        <v>2.9444389791664403</v>
      </c>
    </row>
    <row r="1850" spans="1:3" x14ac:dyDescent="0.25">
      <c r="A1850" s="3">
        <v>20.097550585664155</v>
      </c>
      <c r="B1850">
        <v>5.0751738152338266</v>
      </c>
      <c r="C1850">
        <v>3.6109179126442243</v>
      </c>
    </row>
    <row r="1851" spans="1:3" x14ac:dyDescent="0.25">
      <c r="A1851" s="3">
        <v>19.929145492307978</v>
      </c>
      <c r="B1851">
        <v>5.0106352940962555</v>
      </c>
      <c r="C1851">
        <v>2.9957322735539909</v>
      </c>
    </row>
    <row r="1852" spans="1:3" x14ac:dyDescent="0.25">
      <c r="A1852" s="3">
        <v>20.184546440673881</v>
      </c>
      <c r="B1852">
        <v>4.990432586778736</v>
      </c>
      <c r="C1852">
        <v>3.6888794541139363</v>
      </c>
    </row>
    <row r="1853" spans="1:3" x14ac:dyDescent="0.25">
      <c r="A1853" s="3">
        <v>19.985088661080542</v>
      </c>
      <c r="B1853">
        <v>4.7874917427820458</v>
      </c>
      <c r="C1853">
        <v>3.4812400893356918</v>
      </c>
    </row>
    <row r="1854" spans="1:3" x14ac:dyDescent="0.25">
      <c r="A1854" s="3">
        <v>19.985088661080542</v>
      </c>
      <c r="B1854">
        <v>4.7874917427820458</v>
      </c>
      <c r="C1854">
        <v>3.4812400893356918</v>
      </c>
    </row>
    <row r="1855" spans="1:3" ht="15.75" thickBot="1" x14ac:dyDescent="0.3">
      <c r="A1855" s="7">
        <v>20.097550585664155</v>
      </c>
      <c r="B1855">
        <v>5.0751738152338266</v>
      </c>
      <c r="C1855">
        <v>3.6109179126442243</v>
      </c>
    </row>
    <row r="1857" spans="1:3" ht="15.75" thickBot="1" x14ac:dyDescent="0.3"/>
    <row r="1858" spans="1:3" x14ac:dyDescent="0.25">
      <c r="A1858" s="1" t="s">
        <v>112</v>
      </c>
    </row>
    <row r="1859" spans="1:3" x14ac:dyDescent="0.25">
      <c r="A1859" s="2">
        <v>20.478688773840432</v>
      </c>
      <c r="B1859">
        <v>5.2983173670000001</v>
      </c>
      <c r="C1859">
        <v>2.9957322739999999</v>
      </c>
    </row>
    <row r="1860" spans="1:3" x14ac:dyDescent="0.25">
      <c r="A1860" s="3">
        <v>20.478688773840432</v>
      </c>
      <c r="B1860">
        <v>5.2983173670000001</v>
      </c>
      <c r="C1860">
        <v>2.9957322739999999</v>
      </c>
    </row>
    <row r="1861" spans="1:3" x14ac:dyDescent="0.25">
      <c r="A1861" s="3">
        <v>19.985088661080542</v>
      </c>
      <c r="B1861">
        <v>4.7874917427820458</v>
      </c>
      <c r="C1861">
        <v>3.4812400893356918</v>
      </c>
    </row>
    <row r="1862" spans="1:3" x14ac:dyDescent="0.25">
      <c r="A1862" s="3">
        <v>19.985088661080542</v>
      </c>
      <c r="B1862">
        <v>4.7874917427820458</v>
      </c>
      <c r="C1862">
        <v>3.4812400893356918</v>
      </c>
    </row>
    <row r="1863" spans="1:3" x14ac:dyDescent="0.25">
      <c r="A1863" s="3">
        <v>19.929145492307978</v>
      </c>
      <c r="B1863">
        <v>5.0106352940962555</v>
      </c>
      <c r="C1863">
        <v>2.9957322735539909</v>
      </c>
    </row>
    <row r="1864" spans="1:3" x14ac:dyDescent="0.25">
      <c r="A1864" s="3">
        <v>20.027089777859604</v>
      </c>
      <c r="B1864">
        <v>4.9416424226093039</v>
      </c>
      <c r="C1864">
        <v>3.1135153092103742</v>
      </c>
    </row>
    <row r="1865" spans="1:3" x14ac:dyDescent="0.25">
      <c r="A1865" s="3">
        <v>19.719292269758025</v>
      </c>
      <c r="B1865">
        <v>4.7874917430000004</v>
      </c>
      <c r="C1865">
        <v>3.091042453</v>
      </c>
    </row>
    <row r="1866" spans="1:3" x14ac:dyDescent="0.25">
      <c r="A1866" s="3">
        <v>21.133424112621626</v>
      </c>
      <c r="B1866">
        <v>6.5510803350434044</v>
      </c>
      <c r="C1866">
        <v>5.4380793089231956</v>
      </c>
    </row>
    <row r="1867" spans="1:3" x14ac:dyDescent="0.25">
      <c r="A1867" s="3">
        <v>19.985088661080542</v>
      </c>
      <c r="B1867">
        <v>4.7874917427820458</v>
      </c>
      <c r="C1867">
        <v>3.4812400893356918</v>
      </c>
    </row>
    <row r="1868" spans="1:3" x14ac:dyDescent="0.25">
      <c r="A1868" s="3">
        <v>19.719292269758025</v>
      </c>
      <c r="B1868">
        <v>4.7874917430000004</v>
      </c>
      <c r="C1868">
        <v>3.091042453</v>
      </c>
    </row>
    <row r="1869" spans="1:3" x14ac:dyDescent="0.25">
      <c r="A1869" s="3">
        <v>19.929145492307978</v>
      </c>
      <c r="B1869">
        <v>5.0106352940962555</v>
      </c>
      <c r="C1869">
        <v>2.9957322735539909</v>
      </c>
    </row>
    <row r="1870" spans="1:3" x14ac:dyDescent="0.25">
      <c r="A1870" s="3">
        <v>19.18195119767131</v>
      </c>
      <c r="B1870">
        <v>4.5747109785033828</v>
      </c>
      <c r="C1870">
        <v>3.6375861597263857</v>
      </c>
    </row>
    <row r="1871" spans="1:3" ht="15.75" thickBot="1" x14ac:dyDescent="0.3">
      <c r="A1871" s="7">
        <v>19.985088661080542</v>
      </c>
      <c r="B1871">
        <v>4.7874917427820458</v>
      </c>
      <c r="C1871">
        <v>3.4812400893356918</v>
      </c>
    </row>
    <row r="1873" spans="1:3" ht="15.75" thickBot="1" x14ac:dyDescent="0.3"/>
    <row r="1874" spans="1:3" x14ac:dyDescent="0.25">
      <c r="A1874" s="1" t="s">
        <v>113</v>
      </c>
    </row>
    <row r="1875" spans="1:3" x14ac:dyDescent="0.25">
      <c r="A1875" s="2">
        <v>20.478688773840432</v>
      </c>
      <c r="B1875">
        <v>5.2983173670000001</v>
      </c>
      <c r="C1875">
        <v>2.9957322739999999</v>
      </c>
    </row>
    <row r="1876" spans="1:3" x14ac:dyDescent="0.25">
      <c r="A1876" s="3">
        <v>20.360234224388144</v>
      </c>
      <c r="B1876">
        <v>5.6167710976665717</v>
      </c>
      <c r="C1876">
        <v>2.9444389791664403</v>
      </c>
    </row>
    <row r="1877" spans="1:3" x14ac:dyDescent="0.25">
      <c r="A1877" s="3">
        <v>20.163448315399307</v>
      </c>
      <c r="B1877">
        <v>5.5373342670185366</v>
      </c>
      <c r="C1877">
        <v>4.7004803657924166</v>
      </c>
    </row>
    <row r="1878" spans="1:3" x14ac:dyDescent="0.25">
      <c r="A1878" s="3">
        <v>20.360234224388144</v>
      </c>
      <c r="B1878">
        <v>5.6167710976665717</v>
      </c>
      <c r="C1878">
        <v>2.9444389791664403</v>
      </c>
    </row>
    <row r="1879" spans="1:3" x14ac:dyDescent="0.25">
      <c r="A1879" s="3">
        <v>20.360234224388144</v>
      </c>
      <c r="B1879">
        <v>5.6167710976665717</v>
      </c>
      <c r="C1879">
        <v>2.9444389791664403</v>
      </c>
    </row>
    <row r="1880" spans="1:3" x14ac:dyDescent="0.25">
      <c r="A1880" s="3">
        <v>20.123189455653517</v>
      </c>
      <c r="B1880">
        <v>5.4806389233419912</v>
      </c>
      <c r="C1880">
        <v>3.0910424533583161</v>
      </c>
    </row>
    <row r="1881" spans="1:3" x14ac:dyDescent="0.25">
      <c r="A1881" s="3">
        <v>20.123189455653517</v>
      </c>
      <c r="B1881">
        <v>5.4806389233419912</v>
      </c>
      <c r="C1881">
        <v>3.0910424533583161</v>
      </c>
    </row>
    <row r="1882" spans="1:3" x14ac:dyDescent="0.25">
      <c r="A1882" s="3">
        <v>19.929145492307978</v>
      </c>
      <c r="B1882">
        <v>5.0106352940962555</v>
      </c>
      <c r="C1882">
        <v>2.9957322735539909</v>
      </c>
    </row>
    <row r="1883" spans="1:3" x14ac:dyDescent="0.25">
      <c r="A1883" s="3">
        <v>19.18195119767131</v>
      </c>
      <c r="B1883">
        <v>4.5747109785033828</v>
      </c>
      <c r="C1883">
        <v>3.6375861597263857</v>
      </c>
    </row>
    <row r="1884" spans="1:3" x14ac:dyDescent="0.25">
      <c r="A1884" s="3">
        <v>20.360234224388144</v>
      </c>
      <c r="B1884">
        <v>5.6167710976665717</v>
      </c>
      <c r="C1884">
        <v>2.9444389791664403</v>
      </c>
    </row>
    <row r="1885" spans="1:3" x14ac:dyDescent="0.25">
      <c r="A1885" s="3">
        <v>19.719292269758025</v>
      </c>
      <c r="B1885">
        <v>4.7874917430000004</v>
      </c>
      <c r="C1885">
        <v>3.091042453</v>
      </c>
    </row>
    <row r="1886" spans="1:3" x14ac:dyDescent="0.25">
      <c r="A1886" s="3">
        <v>20.360234224388144</v>
      </c>
      <c r="B1886">
        <v>5.6167710976665717</v>
      </c>
      <c r="C1886">
        <v>2.9444389791664403</v>
      </c>
    </row>
    <row r="1887" spans="1:3" ht="15.75" thickBot="1" x14ac:dyDescent="0.3">
      <c r="A1887" s="7">
        <v>20.163448315399307</v>
      </c>
      <c r="B1887">
        <v>5.5373342670185366</v>
      </c>
      <c r="C1887">
        <v>4.7004803657924166</v>
      </c>
    </row>
    <row r="1889" spans="1:3" ht="15.75" thickBot="1" x14ac:dyDescent="0.3"/>
    <row r="1890" spans="1:3" x14ac:dyDescent="0.25">
      <c r="A1890" s="1" t="s">
        <v>114</v>
      </c>
    </row>
    <row r="1891" spans="1:3" x14ac:dyDescent="0.25">
      <c r="A1891" s="2">
        <v>20.478688773840432</v>
      </c>
      <c r="B1891">
        <v>5.2983173670000001</v>
      </c>
      <c r="C1891">
        <v>2.9957322739999999</v>
      </c>
    </row>
    <row r="1892" spans="1:3" x14ac:dyDescent="0.25">
      <c r="A1892" s="3">
        <v>20.163448315399307</v>
      </c>
      <c r="B1892">
        <v>5.5373342670185366</v>
      </c>
      <c r="C1892">
        <v>4.7004803657924166</v>
      </c>
    </row>
    <row r="1893" spans="1:3" x14ac:dyDescent="0.25">
      <c r="A1893" s="3">
        <v>20.837197681154464</v>
      </c>
      <c r="B1893">
        <v>5.9914645471079817</v>
      </c>
      <c r="C1893">
        <v>4.6821312271242199</v>
      </c>
    </row>
    <row r="1894" spans="1:3" x14ac:dyDescent="0.25">
      <c r="A1894" s="3">
        <v>20.097550585664155</v>
      </c>
      <c r="B1894">
        <v>5.0751738152338266</v>
      </c>
      <c r="C1894">
        <v>3.6109179126442243</v>
      </c>
    </row>
    <row r="1895" spans="1:3" x14ac:dyDescent="0.25">
      <c r="A1895" s="3">
        <v>19.929145492307978</v>
      </c>
      <c r="B1895">
        <v>5.0106352940962555</v>
      </c>
      <c r="C1895">
        <v>2.9957322735539909</v>
      </c>
    </row>
    <row r="1896" spans="1:3" x14ac:dyDescent="0.25">
      <c r="A1896" s="3">
        <v>19.18195119767131</v>
      </c>
      <c r="B1896">
        <v>4.5747109785033828</v>
      </c>
      <c r="C1896">
        <v>3.6375861597263857</v>
      </c>
    </row>
    <row r="1897" spans="1:3" x14ac:dyDescent="0.25">
      <c r="A1897" s="3">
        <v>20.360234224388144</v>
      </c>
      <c r="B1897">
        <v>5.6167710976665717</v>
      </c>
      <c r="C1897">
        <v>2.9444389791664403</v>
      </c>
    </row>
    <row r="1898" spans="1:3" x14ac:dyDescent="0.25">
      <c r="A1898" s="3">
        <v>19.929145492307978</v>
      </c>
      <c r="B1898">
        <v>5.0106352940962555</v>
      </c>
      <c r="C1898">
        <v>2.9957322735539909</v>
      </c>
    </row>
    <row r="1899" spans="1:3" x14ac:dyDescent="0.25">
      <c r="A1899" s="3">
        <v>20.837197681154464</v>
      </c>
      <c r="B1899">
        <v>5.9914645471079817</v>
      </c>
      <c r="C1899">
        <v>4.6821312271242199</v>
      </c>
    </row>
    <row r="1900" spans="1:3" x14ac:dyDescent="0.25">
      <c r="A1900" s="3">
        <v>20.837197681154464</v>
      </c>
      <c r="B1900">
        <v>5.9914645471079817</v>
      </c>
      <c r="C1900">
        <v>4.6821312271242199</v>
      </c>
    </row>
    <row r="1901" spans="1:3" x14ac:dyDescent="0.25">
      <c r="A1901" s="3">
        <v>19.719292269758025</v>
      </c>
      <c r="B1901">
        <v>4.7874917430000004</v>
      </c>
      <c r="C1901">
        <v>3.091042453</v>
      </c>
    </row>
    <row r="1902" spans="1:3" x14ac:dyDescent="0.25">
      <c r="A1902" s="3">
        <v>20.184546440673881</v>
      </c>
      <c r="B1902">
        <v>4.990432586778736</v>
      </c>
      <c r="C1902">
        <v>3.6888794541139363</v>
      </c>
    </row>
    <row r="1903" spans="1:3" ht="15.75" thickBot="1" x14ac:dyDescent="0.3">
      <c r="A1903" s="7">
        <v>19.929145492307978</v>
      </c>
      <c r="B1903">
        <v>5.0106352940962555</v>
      </c>
      <c r="C1903">
        <v>2.9957322735539909</v>
      </c>
    </row>
    <row r="1905" spans="1:3" ht="15.75" thickBot="1" x14ac:dyDescent="0.3"/>
    <row r="1906" spans="1:3" x14ac:dyDescent="0.25">
      <c r="A1906" s="1" t="s">
        <v>115</v>
      </c>
    </row>
    <row r="1907" spans="1:3" x14ac:dyDescent="0.25">
      <c r="A1907" s="2">
        <v>19.929145492307978</v>
      </c>
      <c r="B1907">
        <v>5.0106352940962555</v>
      </c>
      <c r="C1907">
        <v>2.9957322735539909</v>
      </c>
    </row>
    <row r="1908" spans="1:3" x14ac:dyDescent="0.25">
      <c r="A1908" s="3">
        <v>19.929145492307978</v>
      </c>
      <c r="B1908">
        <v>5.0106352940962555</v>
      </c>
      <c r="C1908">
        <v>2.9957322735539909</v>
      </c>
    </row>
    <row r="1909" spans="1:3" x14ac:dyDescent="0.25">
      <c r="A1909" s="3">
        <v>20.123189455653517</v>
      </c>
      <c r="B1909">
        <v>5.4806389233419912</v>
      </c>
      <c r="C1909">
        <v>3.0910424533583161</v>
      </c>
    </row>
    <row r="1910" spans="1:3" x14ac:dyDescent="0.25">
      <c r="A1910" s="3">
        <v>20.123189455653517</v>
      </c>
      <c r="B1910">
        <v>5.4806389233419912</v>
      </c>
      <c r="C1910">
        <v>3.0910424533583161</v>
      </c>
    </row>
    <row r="1911" spans="1:3" x14ac:dyDescent="0.25">
      <c r="A1911" s="3">
        <v>20.027089777859604</v>
      </c>
      <c r="B1911">
        <v>4.9416424226093039</v>
      </c>
      <c r="C1911">
        <v>3.1135153092103742</v>
      </c>
    </row>
    <row r="1912" spans="1:3" x14ac:dyDescent="0.25">
      <c r="A1912" s="3">
        <v>19.929145492307978</v>
      </c>
      <c r="B1912">
        <v>5.0106352940962555</v>
      </c>
      <c r="C1912">
        <v>2.9957322735539909</v>
      </c>
    </row>
    <row r="1913" spans="1:3" x14ac:dyDescent="0.25">
      <c r="A1913" s="3">
        <v>20.163448315399307</v>
      </c>
      <c r="B1913">
        <v>5.5373342670185366</v>
      </c>
      <c r="C1913">
        <v>4.7004803657924166</v>
      </c>
    </row>
    <row r="1914" spans="1:3" x14ac:dyDescent="0.25">
      <c r="A1914" s="3">
        <v>20.184546440673881</v>
      </c>
      <c r="B1914">
        <v>4.990432586778736</v>
      </c>
      <c r="C1914">
        <v>3.6888794541139363</v>
      </c>
    </row>
    <row r="1915" spans="1:3" x14ac:dyDescent="0.25">
      <c r="A1915" s="3">
        <v>20.478688773840432</v>
      </c>
      <c r="B1915">
        <v>5.2983173670000001</v>
      </c>
      <c r="C1915">
        <v>2.9957322739999999</v>
      </c>
    </row>
    <row r="1916" spans="1:3" x14ac:dyDescent="0.25">
      <c r="A1916" s="3">
        <v>20.163448315399307</v>
      </c>
      <c r="B1916">
        <v>5.5373342670185366</v>
      </c>
      <c r="C1916">
        <v>4.7004803657924166</v>
      </c>
    </row>
    <row r="1917" spans="1:3" x14ac:dyDescent="0.25">
      <c r="A1917" s="3">
        <v>21.133424112621626</v>
      </c>
      <c r="B1917">
        <v>6.5510803350434044</v>
      </c>
      <c r="C1917">
        <v>5.4380793089231956</v>
      </c>
    </row>
    <row r="1918" spans="1:3" x14ac:dyDescent="0.25">
      <c r="A1918" s="3">
        <v>20.360234224388144</v>
      </c>
      <c r="B1918">
        <v>5.6167710976665717</v>
      </c>
      <c r="C1918">
        <v>2.9444389791664403</v>
      </c>
    </row>
    <row r="1919" spans="1:3" ht="15.75" thickBot="1" x14ac:dyDescent="0.3">
      <c r="A1919" s="7">
        <v>20.837197681154464</v>
      </c>
      <c r="B1919">
        <v>5.9914645471079817</v>
      </c>
      <c r="C1919">
        <v>4.6821312271242199</v>
      </c>
    </row>
    <row r="1921" spans="1:3" ht="15.75" thickBot="1" x14ac:dyDescent="0.3"/>
    <row r="1922" spans="1:3" x14ac:dyDescent="0.25">
      <c r="A1922" s="1" t="s">
        <v>116</v>
      </c>
    </row>
    <row r="1923" spans="1:3" x14ac:dyDescent="0.25">
      <c r="A1923" s="2">
        <v>20.123189455653517</v>
      </c>
      <c r="B1923">
        <v>5.4806389233419912</v>
      </c>
      <c r="C1923">
        <v>3.0910424533583161</v>
      </c>
    </row>
    <row r="1924" spans="1:3" x14ac:dyDescent="0.25">
      <c r="A1924" s="3">
        <v>19.719292269758025</v>
      </c>
      <c r="B1924">
        <v>4.7874917430000004</v>
      </c>
      <c r="C1924">
        <v>3.091042453</v>
      </c>
    </row>
    <row r="1925" spans="1:3" x14ac:dyDescent="0.25">
      <c r="A1925" s="3">
        <v>20.184546440673881</v>
      </c>
      <c r="B1925">
        <v>4.990432586778736</v>
      </c>
      <c r="C1925">
        <v>3.6888794541139363</v>
      </c>
    </row>
    <row r="1926" spans="1:3" x14ac:dyDescent="0.25">
      <c r="A1926" s="3">
        <v>19.719292269758025</v>
      </c>
      <c r="B1926">
        <v>4.7874917430000004</v>
      </c>
      <c r="C1926">
        <v>3.091042453</v>
      </c>
    </row>
    <row r="1927" spans="1:3" x14ac:dyDescent="0.25">
      <c r="A1927" s="3">
        <v>20.163448315399307</v>
      </c>
      <c r="B1927">
        <v>5.5373342670185366</v>
      </c>
      <c r="C1927">
        <v>4.7004803657924166</v>
      </c>
    </row>
    <row r="1928" spans="1:3" x14ac:dyDescent="0.25">
      <c r="A1928" s="3">
        <v>19.18195119767131</v>
      </c>
      <c r="B1928">
        <v>4.5747109785033828</v>
      </c>
      <c r="C1928">
        <v>3.6375861597263857</v>
      </c>
    </row>
    <row r="1929" spans="1:3" x14ac:dyDescent="0.25">
      <c r="A1929" s="3">
        <v>19.18195119767131</v>
      </c>
      <c r="B1929">
        <v>4.5747109785033828</v>
      </c>
      <c r="C1929">
        <v>3.6375861597263857</v>
      </c>
    </row>
    <row r="1930" spans="1:3" x14ac:dyDescent="0.25">
      <c r="A1930" s="3">
        <v>20.027089777859604</v>
      </c>
      <c r="B1930">
        <v>4.9416424226093039</v>
      </c>
      <c r="C1930">
        <v>3.1135153092103742</v>
      </c>
    </row>
    <row r="1931" spans="1:3" x14ac:dyDescent="0.25">
      <c r="A1931" s="3">
        <v>20.478688773840432</v>
      </c>
      <c r="B1931">
        <v>5.2983173670000001</v>
      </c>
      <c r="C1931">
        <v>2.9957322739999999</v>
      </c>
    </row>
    <row r="1932" spans="1:3" x14ac:dyDescent="0.25">
      <c r="A1932" s="3">
        <v>19.985088661080542</v>
      </c>
      <c r="B1932">
        <v>4.7874917427820458</v>
      </c>
      <c r="C1932">
        <v>3.4812400893356918</v>
      </c>
    </row>
    <row r="1933" spans="1:3" x14ac:dyDescent="0.25">
      <c r="A1933" s="3">
        <v>19.719292269758025</v>
      </c>
      <c r="B1933">
        <v>4.7874917430000004</v>
      </c>
      <c r="C1933">
        <v>3.091042453</v>
      </c>
    </row>
    <row r="1934" spans="1:3" x14ac:dyDescent="0.25">
      <c r="A1934" s="3">
        <v>20.027089777859604</v>
      </c>
      <c r="B1934">
        <v>4.9416424226093039</v>
      </c>
      <c r="C1934">
        <v>3.1135153092103742</v>
      </c>
    </row>
    <row r="1935" spans="1:3" ht="15.75" thickBot="1" x14ac:dyDescent="0.3">
      <c r="A1935" s="7">
        <v>20.163448315399307</v>
      </c>
      <c r="B1935">
        <v>5.5373342670185366</v>
      </c>
      <c r="C1935">
        <v>4.7004803657924166</v>
      </c>
    </row>
    <row r="1937" spans="1:3" ht="15.75" thickBot="1" x14ac:dyDescent="0.3"/>
    <row r="1938" spans="1:3" x14ac:dyDescent="0.25">
      <c r="A1938" s="1" t="s">
        <v>117</v>
      </c>
    </row>
    <row r="1939" spans="1:3" x14ac:dyDescent="0.25">
      <c r="A1939" s="2">
        <v>20.837197681154464</v>
      </c>
      <c r="B1939">
        <v>5.9914645471079817</v>
      </c>
      <c r="C1939">
        <v>4.6821312271242199</v>
      </c>
    </row>
    <row r="1940" spans="1:3" x14ac:dyDescent="0.25">
      <c r="A1940" s="3">
        <v>19.18195119767131</v>
      </c>
      <c r="B1940">
        <v>4.5747109785033828</v>
      </c>
      <c r="C1940">
        <v>3.6375861597263857</v>
      </c>
    </row>
    <row r="1941" spans="1:3" x14ac:dyDescent="0.25">
      <c r="A1941" s="3">
        <v>20.837197681154464</v>
      </c>
      <c r="B1941">
        <v>5.9914645471079817</v>
      </c>
      <c r="C1941">
        <v>4.6821312271242199</v>
      </c>
    </row>
    <row r="1942" spans="1:3" x14ac:dyDescent="0.25">
      <c r="A1942" s="3">
        <v>19.18195119767131</v>
      </c>
      <c r="B1942">
        <v>4.5747109785033828</v>
      </c>
      <c r="C1942">
        <v>3.6375861597263857</v>
      </c>
    </row>
    <row r="1943" spans="1:3" x14ac:dyDescent="0.25">
      <c r="A1943" s="3">
        <v>21.133424112621626</v>
      </c>
      <c r="B1943">
        <v>6.5510803350434044</v>
      </c>
      <c r="C1943">
        <v>5.4380793089231956</v>
      </c>
    </row>
    <row r="1944" spans="1:3" x14ac:dyDescent="0.25">
      <c r="A1944" s="3">
        <v>19.929145492307978</v>
      </c>
      <c r="B1944">
        <v>5.0106352940962555</v>
      </c>
      <c r="C1944">
        <v>2.9957322735539909</v>
      </c>
    </row>
    <row r="1945" spans="1:3" x14ac:dyDescent="0.25">
      <c r="A1945" s="3">
        <v>19.929145492307978</v>
      </c>
      <c r="B1945">
        <v>5.0106352940962555</v>
      </c>
      <c r="C1945">
        <v>2.9957322735539909</v>
      </c>
    </row>
    <row r="1946" spans="1:3" x14ac:dyDescent="0.25">
      <c r="A1946" s="3">
        <v>20.163448315399307</v>
      </c>
      <c r="B1946">
        <v>5.5373342670185366</v>
      </c>
      <c r="C1946">
        <v>4.7004803657924166</v>
      </c>
    </row>
    <row r="1947" spans="1:3" x14ac:dyDescent="0.25">
      <c r="A1947" s="3">
        <v>20.163448315399307</v>
      </c>
      <c r="B1947">
        <v>5.5373342670185366</v>
      </c>
      <c r="C1947">
        <v>4.7004803657924166</v>
      </c>
    </row>
    <row r="1948" spans="1:3" x14ac:dyDescent="0.25">
      <c r="A1948" s="3">
        <v>20.163448315399307</v>
      </c>
      <c r="B1948">
        <v>5.5373342670185366</v>
      </c>
      <c r="C1948">
        <v>4.7004803657924166</v>
      </c>
    </row>
    <row r="1949" spans="1:3" x14ac:dyDescent="0.25">
      <c r="A1949" s="3">
        <v>19.929145492307978</v>
      </c>
      <c r="B1949">
        <v>5.0106352940962555</v>
      </c>
      <c r="C1949">
        <v>2.9957322735539909</v>
      </c>
    </row>
    <row r="1950" spans="1:3" x14ac:dyDescent="0.25">
      <c r="A1950" s="3">
        <v>19.18195119767131</v>
      </c>
      <c r="B1950">
        <v>4.5747109785033828</v>
      </c>
      <c r="C1950">
        <v>3.6375861597263857</v>
      </c>
    </row>
    <row r="1951" spans="1:3" ht="15.75" thickBot="1" x14ac:dyDescent="0.3">
      <c r="A1951" s="7">
        <v>20.097550585664155</v>
      </c>
      <c r="B1951">
        <v>5.0751738152338266</v>
      </c>
      <c r="C1951">
        <v>3.6109179126442243</v>
      </c>
    </row>
    <row r="1954" spans="1:3" ht="15.75" thickBot="1" x14ac:dyDescent="0.3"/>
    <row r="1955" spans="1:3" x14ac:dyDescent="0.25">
      <c r="A1955" s="1" t="s">
        <v>118</v>
      </c>
    </row>
    <row r="1956" spans="1:3" x14ac:dyDescent="0.25">
      <c r="A1956" s="2">
        <v>21.133424112621626</v>
      </c>
      <c r="B1956">
        <v>6.5510803350434044</v>
      </c>
      <c r="C1956">
        <v>5.4380793089231956</v>
      </c>
    </row>
    <row r="1957" spans="1:3" x14ac:dyDescent="0.25">
      <c r="A1957" s="3">
        <v>19.929145492307978</v>
      </c>
      <c r="B1957">
        <v>5.0106352940962555</v>
      </c>
      <c r="C1957">
        <v>2.9957322735539909</v>
      </c>
    </row>
    <row r="1958" spans="1:3" x14ac:dyDescent="0.25">
      <c r="A1958" s="3">
        <v>20.027089777859604</v>
      </c>
      <c r="B1958">
        <v>4.9416424226093039</v>
      </c>
      <c r="C1958">
        <v>3.1135153092103742</v>
      </c>
    </row>
    <row r="1959" spans="1:3" x14ac:dyDescent="0.25">
      <c r="A1959" s="3">
        <v>19.18195119767131</v>
      </c>
      <c r="B1959">
        <v>4.5747109785033828</v>
      </c>
      <c r="C1959">
        <v>3.6375861597263857</v>
      </c>
    </row>
    <row r="1960" spans="1:3" x14ac:dyDescent="0.25">
      <c r="A1960" s="3">
        <v>20.184546440673881</v>
      </c>
      <c r="B1960">
        <v>4.990432586778736</v>
      </c>
      <c r="C1960">
        <v>3.6888794541139363</v>
      </c>
    </row>
    <row r="1961" spans="1:3" x14ac:dyDescent="0.25">
      <c r="A1961" s="3">
        <v>19.929145492307978</v>
      </c>
      <c r="B1961">
        <v>5.0106352940962555</v>
      </c>
      <c r="C1961">
        <v>2.9957322735539909</v>
      </c>
    </row>
    <row r="1962" spans="1:3" x14ac:dyDescent="0.25">
      <c r="A1962" s="3">
        <v>20.123189455653517</v>
      </c>
      <c r="B1962">
        <v>5.4806389233419912</v>
      </c>
      <c r="C1962">
        <v>3.0910424533583161</v>
      </c>
    </row>
    <row r="1963" spans="1:3" x14ac:dyDescent="0.25">
      <c r="A1963" s="3">
        <v>20.097550585664155</v>
      </c>
      <c r="B1963">
        <v>5.0751738152338266</v>
      </c>
      <c r="C1963">
        <v>3.6109179126442243</v>
      </c>
    </row>
    <row r="1964" spans="1:3" x14ac:dyDescent="0.25">
      <c r="A1964" s="3">
        <v>19.18195119767131</v>
      </c>
      <c r="B1964">
        <v>4.5747109785033828</v>
      </c>
      <c r="C1964">
        <v>3.6375861597263857</v>
      </c>
    </row>
    <row r="1965" spans="1:3" x14ac:dyDescent="0.25">
      <c r="A1965" s="3">
        <v>20.837197681154464</v>
      </c>
      <c r="B1965">
        <v>5.9914645471079817</v>
      </c>
      <c r="C1965">
        <v>4.6821312271242199</v>
      </c>
    </row>
    <row r="1966" spans="1:3" x14ac:dyDescent="0.25">
      <c r="A1966" s="3">
        <v>20.123189455653517</v>
      </c>
      <c r="B1966">
        <v>5.4806389233419912</v>
      </c>
      <c r="C1966">
        <v>3.0910424533583161</v>
      </c>
    </row>
    <row r="1967" spans="1:3" x14ac:dyDescent="0.25">
      <c r="A1967" s="3">
        <v>20.837197681154464</v>
      </c>
      <c r="B1967">
        <v>5.9914645471079817</v>
      </c>
      <c r="C1967">
        <v>4.6821312271242199</v>
      </c>
    </row>
    <row r="1968" spans="1:3" ht="15.75" thickBot="1" x14ac:dyDescent="0.3">
      <c r="A1968" s="7">
        <v>19.985088661080542</v>
      </c>
      <c r="B1968">
        <v>4.7874917427820458</v>
      </c>
      <c r="C1968">
        <v>3.4812400893356918</v>
      </c>
    </row>
    <row r="1970" spans="1:3" ht="15.75" thickBot="1" x14ac:dyDescent="0.3"/>
    <row r="1971" spans="1:3" x14ac:dyDescent="0.25">
      <c r="A1971" s="1" t="s">
        <v>119</v>
      </c>
    </row>
    <row r="1972" spans="1:3" x14ac:dyDescent="0.25">
      <c r="A1972" s="2">
        <v>20.163448315399307</v>
      </c>
      <c r="B1972">
        <v>5.5373342670185366</v>
      </c>
      <c r="C1972">
        <v>4.7004803657924166</v>
      </c>
    </row>
    <row r="1973" spans="1:3" x14ac:dyDescent="0.25">
      <c r="A1973" s="3">
        <v>20.184546440673881</v>
      </c>
      <c r="B1973">
        <v>4.990432586778736</v>
      </c>
      <c r="C1973">
        <v>3.6888794541139363</v>
      </c>
    </row>
    <row r="1974" spans="1:3" x14ac:dyDescent="0.25">
      <c r="A1974" s="3">
        <v>20.027089777859604</v>
      </c>
      <c r="B1974">
        <v>4.9416424226093039</v>
      </c>
      <c r="C1974">
        <v>3.1135153092103742</v>
      </c>
    </row>
    <row r="1975" spans="1:3" x14ac:dyDescent="0.25">
      <c r="A1975" s="3">
        <v>20.360234224388144</v>
      </c>
      <c r="B1975">
        <v>5.6167710976665717</v>
      </c>
      <c r="C1975">
        <v>2.9444389791664403</v>
      </c>
    </row>
    <row r="1976" spans="1:3" x14ac:dyDescent="0.25">
      <c r="A1976" s="3">
        <v>20.123189455653517</v>
      </c>
      <c r="B1976">
        <v>5.4806389233419912</v>
      </c>
      <c r="C1976">
        <v>3.0910424533583161</v>
      </c>
    </row>
    <row r="1977" spans="1:3" x14ac:dyDescent="0.25">
      <c r="A1977" s="3">
        <v>19.985088661080542</v>
      </c>
      <c r="B1977">
        <v>4.7874917427820458</v>
      </c>
      <c r="C1977">
        <v>3.4812400893356918</v>
      </c>
    </row>
    <row r="1978" spans="1:3" x14ac:dyDescent="0.25">
      <c r="A1978" s="3">
        <v>20.097550585664155</v>
      </c>
      <c r="B1978">
        <v>5.0751738152338266</v>
      </c>
      <c r="C1978">
        <v>3.6109179126442243</v>
      </c>
    </row>
    <row r="1979" spans="1:3" x14ac:dyDescent="0.25">
      <c r="A1979" s="3">
        <v>20.123189455653517</v>
      </c>
      <c r="B1979">
        <v>5.4806389233419912</v>
      </c>
      <c r="C1979">
        <v>3.0910424533583161</v>
      </c>
    </row>
    <row r="1980" spans="1:3" x14ac:dyDescent="0.25">
      <c r="A1980" s="3">
        <v>19.929145492307978</v>
      </c>
      <c r="B1980">
        <v>5.0106352940962555</v>
      </c>
      <c r="C1980">
        <v>2.9957322735539909</v>
      </c>
    </row>
    <row r="1981" spans="1:3" x14ac:dyDescent="0.25">
      <c r="A1981" s="3">
        <v>20.163448315399307</v>
      </c>
      <c r="B1981">
        <v>5.5373342670185366</v>
      </c>
      <c r="C1981">
        <v>4.7004803657924166</v>
      </c>
    </row>
    <row r="1982" spans="1:3" x14ac:dyDescent="0.25">
      <c r="A1982" s="3">
        <v>20.097550585664155</v>
      </c>
      <c r="B1982">
        <v>5.0751738152338266</v>
      </c>
      <c r="C1982">
        <v>3.6109179126442243</v>
      </c>
    </row>
    <row r="1983" spans="1:3" x14ac:dyDescent="0.25">
      <c r="A1983" s="3">
        <v>20.163448315399307</v>
      </c>
      <c r="B1983">
        <v>5.5373342670185366</v>
      </c>
      <c r="C1983">
        <v>4.7004803657924166</v>
      </c>
    </row>
    <row r="1984" spans="1:3" ht="15.75" thickBot="1" x14ac:dyDescent="0.3">
      <c r="A1984" s="7">
        <v>20.163448315399307</v>
      </c>
      <c r="B1984">
        <v>5.5373342670185366</v>
      </c>
      <c r="C1984">
        <v>4.7004803657924166</v>
      </c>
    </row>
    <row r="1986" spans="1:3" ht="15.75" thickBot="1" x14ac:dyDescent="0.3"/>
    <row r="1987" spans="1:3" x14ac:dyDescent="0.25">
      <c r="A1987" s="1" t="s">
        <v>120</v>
      </c>
    </row>
    <row r="1988" spans="1:3" x14ac:dyDescent="0.25">
      <c r="A1988" s="2">
        <v>19.929145492307978</v>
      </c>
      <c r="B1988">
        <v>5.0106352940962555</v>
      </c>
      <c r="C1988">
        <v>2.9957322735539909</v>
      </c>
    </row>
    <row r="1989" spans="1:3" x14ac:dyDescent="0.25">
      <c r="A1989" s="3">
        <v>20.027089777859604</v>
      </c>
      <c r="B1989">
        <v>4.9416424226093039</v>
      </c>
      <c r="C1989">
        <v>3.1135153092103742</v>
      </c>
    </row>
    <row r="1990" spans="1:3" x14ac:dyDescent="0.25">
      <c r="A1990" s="3">
        <v>21.133424112621626</v>
      </c>
      <c r="B1990">
        <v>6.5510803350434044</v>
      </c>
      <c r="C1990">
        <v>5.4380793089231956</v>
      </c>
    </row>
    <row r="1991" spans="1:3" x14ac:dyDescent="0.25">
      <c r="A1991" s="3">
        <v>20.027089777859604</v>
      </c>
      <c r="B1991">
        <v>4.9416424226093039</v>
      </c>
      <c r="C1991">
        <v>3.1135153092103742</v>
      </c>
    </row>
    <row r="1992" spans="1:3" x14ac:dyDescent="0.25">
      <c r="A1992" s="3">
        <v>20.027089777859604</v>
      </c>
      <c r="B1992">
        <v>4.9416424226093039</v>
      </c>
      <c r="C1992">
        <v>3.1135153092103742</v>
      </c>
    </row>
    <row r="1993" spans="1:3" x14ac:dyDescent="0.25">
      <c r="A1993" s="3">
        <v>20.184546440673881</v>
      </c>
      <c r="B1993">
        <v>4.990432586778736</v>
      </c>
      <c r="C1993">
        <v>3.6888794541139363</v>
      </c>
    </row>
    <row r="1994" spans="1:3" x14ac:dyDescent="0.25">
      <c r="A1994" s="3">
        <v>20.097550585664155</v>
      </c>
      <c r="B1994">
        <v>5.0751738152338266</v>
      </c>
      <c r="C1994">
        <v>3.6109179126442243</v>
      </c>
    </row>
    <row r="1995" spans="1:3" x14ac:dyDescent="0.25">
      <c r="A1995" s="3">
        <v>20.123189455653517</v>
      </c>
      <c r="B1995">
        <v>5.4806389233419912</v>
      </c>
      <c r="C1995">
        <v>3.0910424533583161</v>
      </c>
    </row>
    <row r="1996" spans="1:3" x14ac:dyDescent="0.25">
      <c r="A1996" s="3">
        <v>20.837197681154464</v>
      </c>
      <c r="B1996">
        <v>5.9914645471079817</v>
      </c>
      <c r="C1996">
        <v>4.6821312271242199</v>
      </c>
    </row>
    <row r="1997" spans="1:3" x14ac:dyDescent="0.25">
      <c r="A1997" s="3">
        <v>20.123189455653517</v>
      </c>
      <c r="B1997">
        <v>5.4806389233419912</v>
      </c>
      <c r="C1997">
        <v>3.0910424533583161</v>
      </c>
    </row>
    <row r="1998" spans="1:3" x14ac:dyDescent="0.25">
      <c r="A1998" s="3">
        <v>21.133424112621626</v>
      </c>
      <c r="B1998">
        <v>6.5510803350434044</v>
      </c>
      <c r="C1998">
        <v>5.4380793089231956</v>
      </c>
    </row>
    <row r="1999" spans="1:3" x14ac:dyDescent="0.25">
      <c r="A1999" s="3">
        <v>20.478688773840432</v>
      </c>
      <c r="B1999">
        <v>5.2983173670000001</v>
      </c>
      <c r="C1999">
        <v>2.9957322739999999</v>
      </c>
    </row>
    <row r="2000" spans="1:3" ht="15.75" thickBot="1" x14ac:dyDescent="0.3">
      <c r="A2000" s="7">
        <v>20.184546440673881</v>
      </c>
      <c r="B2000">
        <v>4.990432586778736</v>
      </c>
      <c r="C2000">
        <v>3.6888794541139363</v>
      </c>
    </row>
    <row r="2002" spans="1:3" ht="15.75" thickBot="1" x14ac:dyDescent="0.3"/>
    <row r="2003" spans="1:3" x14ac:dyDescent="0.25">
      <c r="A2003" s="1" t="s">
        <v>121</v>
      </c>
    </row>
    <row r="2004" spans="1:3" x14ac:dyDescent="0.25">
      <c r="A2004" s="2">
        <v>19.929145492307978</v>
      </c>
      <c r="B2004">
        <v>5.0106352940962555</v>
      </c>
      <c r="C2004">
        <v>2.9957322735539909</v>
      </c>
    </row>
    <row r="2005" spans="1:3" x14ac:dyDescent="0.25">
      <c r="A2005" s="3">
        <v>21.133424112621626</v>
      </c>
      <c r="B2005">
        <v>6.5510803350434044</v>
      </c>
      <c r="C2005">
        <v>5.4380793089231956</v>
      </c>
    </row>
    <row r="2006" spans="1:3" x14ac:dyDescent="0.25">
      <c r="A2006" s="3">
        <v>20.097550585664155</v>
      </c>
      <c r="B2006">
        <v>5.0751738152338266</v>
      </c>
      <c r="C2006">
        <v>3.6109179126442243</v>
      </c>
    </row>
    <row r="2007" spans="1:3" x14ac:dyDescent="0.25">
      <c r="A2007" s="3">
        <v>21.133424112621626</v>
      </c>
      <c r="B2007">
        <v>6.5510803350434044</v>
      </c>
      <c r="C2007">
        <v>5.4380793089231956</v>
      </c>
    </row>
    <row r="2008" spans="1:3" x14ac:dyDescent="0.25">
      <c r="A2008" s="3">
        <v>20.027089777859604</v>
      </c>
      <c r="B2008">
        <v>4.9416424226093039</v>
      </c>
      <c r="C2008">
        <v>3.1135153092103742</v>
      </c>
    </row>
    <row r="2009" spans="1:3" x14ac:dyDescent="0.25">
      <c r="A2009" s="3">
        <v>19.985088661080542</v>
      </c>
      <c r="B2009">
        <v>4.7874917427820458</v>
      </c>
      <c r="C2009">
        <v>3.4812400893356918</v>
      </c>
    </row>
    <row r="2010" spans="1:3" x14ac:dyDescent="0.25">
      <c r="A2010" s="3">
        <v>19.18195119767131</v>
      </c>
      <c r="B2010">
        <v>4.5747109785033828</v>
      </c>
      <c r="C2010">
        <v>3.6375861597263857</v>
      </c>
    </row>
    <row r="2011" spans="1:3" x14ac:dyDescent="0.25">
      <c r="A2011" s="3">
        <v>20.184546440673881</v>
      </c>
      <c r="B2011">
        <v>4.990432586778736</v>
      </c>
      <c r="C2011">
        <v>3.6888794541139363</v>
      </c>
    </row>
    <row r="2012" spans="1:3" x14ac:dyDescent="0.25">
      <c r="A2012" s="3">
        <v>20.478688773840432</v>
      </c>
      <c r="B2012">
        <v>5.2983173670000001</v>
      </c>
      <c r="C2012">
        <v>2.9957322739999999</v>
      </c>
    </row>
    <row r="2013" spans="1:3" x14ac:dyDescent="0.25">
      <c r="A2013" s="3">
        <v>21.133424112621626</v>
      </c>
      <c r="B2013">
        <v>6.5510803350434044</v>
      </c>
      <c r="C2013">
        <v>5.4380793089231956</v>
      </c>
    </row>
    <row r="2014" spans="1:3" x14ac:dyDescent="0.25">
      <c r="A2014" s="3">
        <v>19.719292269758025</v>
      </c>
      <c r="B2014">
        <v>4.7874917430000004</v>
      </c>
      <c r="C2014">
        <v>3.091042453</v>
      </c>
    </row>
    <row r="2015" spans="1:3" x14ac:dyDescent="0.25">
      <c r="A2015" s="3">
        <v>19.929145492307978</v>
      </c>
      <c r="B2015">
        <v>5.0106352940962555</v>
      </c>
      <c r="C2015">
        <v>2.9957322735539909</v>
      </c>
    </row>
    <row r="2016" spans="1:3" ht="15.75" thickBot="1" x14ac:dyDescent="0.3">
      <c r="A2016" s="7">
        <v>20.097550585664155</v>
      </c>
      <c r="B2016">
        <v>5.0751738152338266</v>
      </c>
      <c r="C2016">
        <v>3.6109179126442243</v>
      </c>
    </row>
    <row r="2018" spans="1:3" ht="15.75" thickBot="1" x14ac:dyDescent="0.3"/>
    <row r="2019" spans="1:3" x14ac:dyDescent="0.25">
      <c r="A2019" s="1" t="s">
        <v>122</v>
      </c>
    </row>
    <row r="2020" spans="1:3" x14ac:dyDescent="0.25">
      <c r="A2020" s="2">
        <v>21.133424112621626</v>
      </c>
      <c r="B2020">
        <v>6.5510803350434044</v>
      </c>
      <c r="C2020">
        <v>5.4380793089231956</v>
      </c>
    </row>
    <row r="2021" spans="1:3" x14ac:dyDescent="0.25">
      <c r="A2021" s="3">
        <v>20.163448315399307</v>
      </c>
      <c r="B2021">
        <v>5.5373342670185366</v>
      </c>
      <c r="C2021">
        <v>4.7004803657924166</v>
      </c>
    </row>
    <row r="2022" spans="1:3" x14ac:dyDescent="0.25">
      <c r="A2022" s="3">
        <v>20.163448315399307</v>
      </c>
      <c r="B2022">
        <v>5.5373342670185366</v>
      </c>
      <c r="C2022">
        <v>4.7004803657924166</v>
      </c>
    </row>
    <row r="2023" spans="1:3" x14ac:dyDescent="0.25">
      <c r="A2023" s="3">
        <v>20.027089777859604</v>
      </c>
      <c r="B2023">
        <v>4.9416424226093039</v>
      </c>
      <c r="C2023">
        <v>3.1135153092103742</v>
      </c>
    </row>
    <row r="2024" spans="1:3" x14ac:dyDescent="0.25">
      <c r="A2024" s="3">
        <v>20.837197681154464</v>
      </c>
      <c r="B2024">
        <v>5.9914645471079817</v>
      </c>
      <c r="C2024">
        <v>4.6821312271242199</v>
      </c>
    </row>
    <row r="2025" spans="1:3" x14ac:dyDescent="0.25">
      <c r="A2025" s="3">
        <v>19.719292269758025</v>
      </c>
      <c r="B2025">
        <v>4.7874917430000004</v>
      </c>
      <c r="C2025">
        <v>3.091042453</v>
      </c>
    </row>
    <row r="2026" spans="1:3" x14ac:dyDescent="0.25">
      <c r="A2026" s="3">
        <v>20.837197681154464</v>
      </c>
      <c r="B2026">
        <v>5.9914645471079817</v>
      </c>
      <c r="C2026">
        <v>4.6821312271242199</v>
      </c>
    </row>
    <row r="2027" spans="1:3" x14ac:dyDescent="0.25">
      <c r="A2027" s="3">
        <v>20.360234224388144</v>
      </c>
      <c r="B2027">
        <v>5.6167710976665717</v>
      </c>
      <c r="C2027">
        <v>2.9444389791664403</v>
      </c>
    </row>
    <row r="2028" spans="1:3" x14ac:dyDescent="0.25">
      <c r="A2028" s="3">
        <v>20.163448315399307</v>
      </c>
      <c r="B2028">
        <v>5.5373342670185366</v>
      </c>
      <c r="C2028">
        <v>4.7004803657924166</v>
      </c>
    </row>
    <row r="2029" spans="1:3" x14ac:dyDescent="0.25">
      <c r="A2029" s="3">
        <v>20.184546440673881</v>
      </c>
      <c r="B2029">
        <v>4.990432586778736</v>
      </c>
      <c r="C2029">
        <v>3.6888794541139363</v>
      </c>
    </row>
    <row r="2030" spans="1:3" x14ac:dyDescent="0.25">
      <c r="A2030" s="3">
        <v>19.18195119767131</v>
      </c>
      <c r="B2030">
        <v>4.5747109785033828</v>
      </c>
      <c r="C2030">
        <v>3.6375861597263857</v>
      </c>
    </row>
    <row r="2031" spans="1:3" x14ac:dyDescent="0.25">
      <c r="A2031" s="3">
        <v>21.133424112621626</v>
      </c>
      <c r="B2031">
        <v>6.5510803350434044</v>
      </c>
      <c r="C2031">
        <v>5.4380793089231956</v>
      </c>
    </row>
    <row r="2032" spans="1:3" ht="15.75" thickBot="1" x14ac:dyDescent="0.3">
      <c r="A2032" s="7">
        <v>19.719292269758025</v>
      </c>
      <c r="B2032">
        <v>4.7874917430000004</v>
      </c>
      <c r="C2032">
        <v>3.091042453</v>
      </c>
    </row>
    <row r="2035" spans="1:3" ht="15.75" thickBot="1" x14ac:dyDescent="0.3"/>
    <row r="2036" spans="1:3" x14ac:dyDescent="0.25">
      <c r="A2036" s="1" t="s">
        <v>123</v>
      </c>
    </row>
    <row r="2037" spans="1:3" x14ac:dyDescent="0.25">
      <c r="A2037" s="2">
        <v>19.929145492307978</v>
      </c>
      <c r="B2037">
        <v>5.0106352940962555</v>
      </c>
      <c r="C2037">
        <v>2.9957322735539909</v>
      </c>
    </row>
    <row r="2038" spans="1:3" x14ac:dyDescent="0.25">
      <c r="A2038" s="3">
        <v>20.097550585664155</v>
      </c>
      <c r="B2038">
        <v>5.0751738152338266</v>
      </c>
      <c r="C2038">
        <v>3.6109179126442243</v>
      </c>
    </row>
    <row r="2039" spans="1:3" x14ac:dyDescent="0.25">
      <c r="A2039" s="3">
        <v>20.027089777859604</v>
      </c>
      <c r="B2039">
        <v>4.9416424226093039</v>
      </c>
      <c r="C2039">
        <v>3.1135153092103742</v>
      </c>
    </row>
    <row r="2040" spans="1:3" x14ac:dyDescent="0.25">
      <c r="A2040" s="3">
        <v>20.360234224388144</v>
      </c>
      <c r="B2040">
        <v>5.6167710976665717</v>
      </c>
      <c r="C2040">
        <v>2.9444389791664403</v>
      </c>
    </row>
    <row r="2041" spans="1:3" x14ac:dyDescent="0.25">
      <c r="A2041" s="3">
        <v>20.123189455653517</v>
      </c>
      <c r="B2041">
        <v>5.4806389233419912</v>
      </c>
      <c r="C2041">
        <v>3.0910424533583161</v>
      </c>
    </row>
    <row r="2042" spans="1:3" x14ac:dyDescent="0.25">
      <c r="A2042" s="3">
        <v>19.719292269758025</v>
      </c>
      <c r="B2042">
        <v>4.7874917430000004</v>
      </c>
      <c r="C2042">
        <v>3.091042453</v>
      </c>
    </row>
    <row r="2043" spans="1:3" x14ac:dyDescent="0.25">
      <c r="A2043" s="3">
        <v>20.837197681154464</v>
      </c>
      <c r="B2043">
        <v>5.9914645471079817</v>
      </c>
      <c r="C2043">
        <v>4.6821312271242199</v>
      </c>
    </row>
    <row r="2044" spans="1:3" x14ac:dyDescent="0.25">
      <c r="A2044" s="3">
        <v>19.18195119767131</v>
      </c>
      <c r="B2044">
        <v>4.5747109785033828</v>
      </c>
      <c r="C2044">
        <v>3.6375861597263857</v>
      </c>
    </row>
    <row r="2045" spans="1:3" x14ac:dyDescent="0.25">
      <c r="A2045" s="3">
        <v>20.184546440673881</v>
      </c>
      <c r="B2045">
        <v>4.990432586778736</v>
      </c>
      <c r="C2045">
        <v>3.6888794541139363</v>
      </c>
    </row>
    <row r="2046" spans="1:3" x14ac:dyDescent="0.25">
      <c r="A2046" s="3">
        <v>20.163448315399307</v>
      </c>
      <c r="B2046">
        <v>5.5373342670185366</v>
      </c>
      <c r="C2046">
        <v>4.7004803657924166</v>
      </c>
    </row>
    <row r="2047" spans="1:3" x14ac:dyDescent="0.25">
      <c r="A2047" s="3">
        <v>20.027089777859604</v>
      </c>
      <c r="B2047">
        <v>4.9416424226093039</v>
      </c>
      <c r="C2047">
        <v>3.1135153092103742</v>
      </c>
    </row>
    <row r="2048" spans="1:3" x14ac:dyDescent="0.25">
      <c r="A2048" s="3">
        <v>20.097550585664155</v>
      </c>
      <c r="B2048">
        <v>5.0751738152338266</v>
      </c>
      <c r="C2048">
        <v>3.6109179126442243</v>
      </c>
    </row>
    <row r="2049" spans="1:3" ht="15.75" thickBot="1" x14ac:dyDescent="0.3">
      <c r="A2049" s="7">
        <v>20.123189455653517</v>
      </c>
      <c r="B2049">
        <v>5.4806389233419912</v>
      </c>
      <c r="C2049">
        <v>3.0910424533583161</v>
      </c>
    </row>
    <row r="2051" spans="1:3" ht="15.75" thickBot="1" x14ac:dyDescent="0.3"/>
    <row r="2052" spans="1:3" x14ac:dyDescent="0.25">
      <c r="A2052" s="1" t="s">
        <v>124</v>
      </c>
    </row>
    <row r="2053" spans="1:3" x14ac:dyDescent="0.25">
      <c r="A2053" s="2">
        <v>21.133424112621626</v>
      </c>
      <c r="B2053">
        <v>6.5510803350434044</v>
      </c>
      <c r="C2053">
        <v>5.4380793089231956</v>
      </c>
    </row>
    <row r="2054" spans="1:3" x14ac:dyDescent="0.25">
      <c r="A2054" s="3">
        <v>20.837197681154464</v>
      </c>
      <c r="B2054">
        <v>5.9914645471079817</v>
      </c>
      <c r="C2054">
        <v>4.6821312271242199</v>
      </c>
    </row>
    <row r="2055" spans="1:3" x14ac:dyDescent="0.25">
      <c r="A2055" s="3">
        <v>20.163448315399307</v>
      </c>
      <c r="B2055">
        <v>5.5373342670185366</v>
      </c>
      <c r="C2055">
        <v>4.7004803657924166</v>
      </c>
    </row>
    <row r="2056" spans="1:3" x14ac:dyDescent="0.25">
      <c r="A2056" s="3">
        <v>19.985088661080542</v>
      </c>
      <c r="B2056">
        <v>4.7874917427820458</v>
      </c>
      <c r="C2056">
        <v>3.4812400893356918</v>
      </c>
    </row>
    <row r="2057" spans="1:3" x14ac:dyDescent="0.25">
      <c r="A2057" s="3">
        <v>20.123189455653517</v>
      </c>
      <c r="B2057">
        <v>5.4806389233419912</v>
      </c>
      <c r="C2057">
        <v>3.0910424533583161</v>
      </c>
    </row>
    <row r="2058" spans="1:3" x14ac:dyDescent="0.25">
      <c r="A2058" s="3">
        <v>19.929145492307978</v>
      </c>
      <c r="B2058">
        <v>5.0106352940962555</v>
      </c>
      <c r="C2058">
        <v>2.9957322735539909</v>
      </c>
    </row>
    <row r="2059" spans="1:3" x14ac:dyDescent="0.25">
      <c r="A2059" s="3">
        <v>20.097550585664155</v>
      </c>
      <c r="B2059">
        <v>5.0751738152338266</v>
      </c>
      <c r="C2059">
        <v>3.6109179126442243</v>
      </c>
    </row>
    <row r="2060" spans="1:3" x14ac:dyDescent="0.25">
      <c r="A2060" s="3">
        <v>20.163448315399307</v>
      </c>
      <c r="B2060">
        <v>5.5373342670185366</v>
      </c>
      <c r="C2060">
        <v>4.7004803657924166</v>
      </c>
    </row>
    <row r="2061" spans="1:3" x14ac:dyDescent="0.25">
      <c r="A2061" s="3">
        <v>20.027089777859604</v>
      </c>
      <c r="B2061">
        <v>4.9416424226093039</v>
      </c>
      <c r="C2061">
        <v>3.1135153092103742</v>
      </c>
    </row>
    <row r="2062" spans="1:3" x14ac:dyDescent="0.25">
      <c r="A2062" s="3">
        <v>20.837197681154464</v>
      </c>
      <c r="B2062">
        <v>5.9914645471079817</v>
      </c>
      <c r="C2062">
        <v>4.6821312271242199</v>
      </c>
    </row>
    <row r="2063" spans="1:3" x14ac:dyDescent="0.25">
      <c r="A2063" s="3">
        <v>21.133424112621626</v>
      </c>
      <c r="B2063">
        <v>6.5510803350434044</v>
      </c>
      <c r="C2063">
        <v>5.4380793089231956</v>
      </c>
    </row>
    <row r="2064" spans="1:3" x14ac:dyDescent="0.25">
      <c r="A2064" s="3">
        <v>20.027089777859604</v>
      </c>
      <c r="B2064">
        <v>4.9416424226093039</v>
      </c>
      <c r="C2064">
        <v>3.1135153092103742</v>
      </c>
    </row>
    <row r="2065" spans="1:3" ht="15.75" thickBot="1" x14ac:dyDescent="0.3">
      <c r="A2065" s="7">
        <v>19.929145492307978</v>
      </c>
      <c r="B2065">
        <v>5.0106352940962555</v>
      </c>
      <c r="C2065">
        <v>2.9957322735539909</v>
      </c>
    </row>
    <row r="2067" spans="1:3" ht="15.75" thickBot="1" x14ac:dyDescent="0.3"/>
    <row r="2068" spans="1:3" x14ac:dyDescent="0.25">
      <c r="A2068" s="1" t="s">
        <v>125</v>
      </c>
    </row>
    <row r="2069" spans="1:3" x14ac:dyDescent="0.25">
      <c r="A2069" s="2">
        <v>20.027089777859604</v>
      </c>
      <c r="B2069">
        <v>4.9416424226093039</v>
      </c>
      <c r="C2069">
        <v>3.1135153092103742</v>
      </c>
    </row>
    <row r="2070" spans="1:3" x14ac:dyDescent="0.25">
      <c r="A2070" s="3">
        <v>20.360234224388144</v>
      </c>
      <c r="B2070">
        <v>5.6167710976665717</v>
      </c>
      <c r="C2070">
        <v>2.9444389791664403</v>
      </c>
    </row>
    <row r="2071" spans="1:3" x14ac:dyDescent="0.25">
      <c r="A2071" s="3">
        <v>20.184546440673881</v>
      </c>
      <c r="B2071">
        <v>4.990432586778736</v>
      </c>
      <c r="C2071">
        <v>3.6888794541139363</v>
      </c>
    </row>
    <row r="2072" spans="1:3" x14ac:dyDescent="0.25">
      <c r="A2072" s="3">
        <v>20.478688773840432</v>
      </c>
      <c r="B2072">
        <v>5.2983173670000001</v>
      </c>
      <c r="C2072">
        <v>2.9957322739999999</v>
      </c>
    </row>
    <row r="2073" spans="1:3" x14ac:dyDescent="0.25">
      <c r="A2073" s="3">
        <v>19.719292269758025</v>
      </c>
      <c r="B2073">
        <v>4.7874917430000004</v>
      </c>
      <c r="C2073">
        <v>3.091042453</v>
      </c>
    </row>
    <row r="2074" spans="1:3" x14ac:dyDescent="0.25">
      <c r="A2074" s="3">
        <v>20.837197681154464</v>
      </c>
      <c r="B2074">
        <v>5.9914645471079817</v>
      </c>
      <c r="C2074">
        <v>4.6821312271242199</v>
      </c>
    </row>
    <row r="2075" spans="1:3" x14ac:dyDescent="0.25">
      <c r="A2075" s="3">
        <v>20.837197681154464</v>
      </c>
      <c r="B2075">
        <v>5.9914645471079817</v>
      </c>
      <c r="C2075">
        <v>4.6821312271242199</v>
      </c>
    </row>
    <row r="2076" spans="1:3" x14ac:dyDescent="0.25">
      <c r="A2076" s="3">
        <v>20.097550585664155</v>
      </c>
      <c r="B2076">
        <v>5.0751738152338266</v>
      </c>
      <c r="C2076">
        <v>3.6109179126442243</v>
      </c>
    </row>
    <row r="2077" spans="1:3" x14ac:dyDescent="0.25">
      <c r="A2077" s="3">
        <v>20.360234224388144</v>
      </c>
      <c r="B2077">
        <v>5.6167710976665717</v>
      </c>
      <c r="C2077">
        <v>2.9444389791664403</v>
      </c>
    </row>
    <row r="2078" spans="1:3" x14ac:dyDescent="0.25">
      <c r="A2078" s="3">
        <v>19.719292269758025</v>
      </c>
      <c r="B2078">
        <v>4.7874917430000004</v>
      </c>
      <c r="C2078">
        <v>3.091042453</v>
      </c>
    </row>
    <row r="2079" spans="1:3" x14ac:dyDescent="0.25">
      <c r="A2079" s="3">
        <v>19.929145492307978</v>
      </c>
      <c r="B2079">
        <v>5.0106352940962555</v>
      </c>
      <c r="C2079">
        <v>2.9957322735539909</v>
      </c>
    </row>
    <row r="2080" spans="1:3" x14ac:dyDescent="0.25">
      <c r="A2080" s="3">
        <v>19.929145492307978</v>
      </c>
      <c r="B2080">
        <v>5.0106352940962555</v>
      </c>
      <c r="C2080">
        <v>2.9957322735539909</v>
      </c>
    </row>
    <row r="2081" spans="1:3" ht="15.75" thickBot="1" x14ac:dyDescent="0.3">
      <c r="A2081" s="7">
        <v>21.133424112621626</v>
      </c>
      <c r="B2081">
        <v>6.5510803350434044</v>
      </c>
      <c r="C2081">
        <v>5.4380793089231956</v>
      </c>
    </row>
    <row r="2084" spans="1:3" ht="15.75" thickBot="1" x14ac:dyDescent="0.3"/>
    <row r="2085" spans="1:3" x14ac:dyDescent="0.25">
      <c r="A2085" s="1" t="s">
        <v>126</v>
      </c>
    </row>
    <row r="2086" spans="1:3" x14ac:dyDescent="0.25">
      <c r="A2086" s="2">
        <v>19.719292269758025</v>
      </c>
      <c r="B2086">
        <v>4.7874917430000004</v>
      </c>
      <c r="C2086">
        <v>3.091042453</v>
      </c>
    </row>
    <row r="2087" spans="1:3" x14ac:dyDescent="0.25">
      <c r="A2087" s="3">
        <v>19.929145492307978</v>
      </c>
      <c r="B2087">
        <v>5.0106352940962555</v>
      </c>
      <c r="C2087">
        <v>2.9957322735539909</v>
      </c>
    </row>
    <row r="2088" spans="1:3" x14ac:dyDescent="0.25">
      <c r="A2088" s="3">
        <v>20.123189455653517</v>
      </c>
      <c r="B2088">
        <v>5.4806389233419912</v>
      </c>
      <c r="C2088">
        <v>3.0910424533583161</v>
      </c>
    </row>
    <row r="2089" spans="1:3" x14ac:dyDescent="0.25">
      <c r="A2089" s="3">
        <v>20.478688773840432</v>
      </c>
      <c r="B2089">
        <v>5.2983173670000001</v>
      </c>
      <c r="C2089">
        <v>2.9957322739999999</v>
      </c>
    </row>
    <row r="2090" spans="1:3" x14ac:dyDescent="0.25">
      <c r="A2090" s="3">
        <v>20.478688773840432</v>
      </c>
      <c r="B2090">
        <v>5.2983173670000001</v>
      </c>
      <c r="C2090">
        <v>2.9957322739999999</v>
      </c>
    </row>
    <row r="2091" spans="1:3" x14ac:dyDescent="0.25">
      <c r="A2091" s="3">
        <v>19.719292269758025</v>
      </c>
      <c r="B2091">
        <v>4.7874917430000004</v>
      </c>
      <c r="C2091">
        <v>3.091042453</v>
      </c>
    </row>
    <row r="2092" spans="1:3" x14ac:dyDescent="0.25">
      <c r="A2092" s="3">
        <v>20.123189455653517</v>
      </c>
      <c r="B2092">
        <v>5.4806389233419912</v>
      </c>
      <c r="C2092">
        <v>3.0910424533583161</v>
      </c>
    </row>
    <row r="2093" spans="1:3" x14ac:dyDescent="0.25">
      <c r="A2093" s="3">
        <v>20.837197681154464</v>
      </c>
      <c r="B2093">
        <v>5.9914645471079817</v>
      </c>
      <c r="C2093">
        <v>4.6821312271242199</v>
      </c>
    </row>
    <row r="2094" spans="1:3" x14ac:dyDescent="0.25">
      <c r="A2094" s="3">
        <v>20.123189455653517</v>
      </c>
      <c r="B2094">
        <v>5.4806389233419912</v>
      </c>
      <c r="C2094">
        <v>3.0910424533583161</v>
      </c>
    </row>
    <row r="2095" spans="1:3" x14ac:dyDescent="0.25">
      <c r="A2095" s="3">
        <v>20.027089777859604</v>
      </c>
      <c r="B2095">
        <v>4.9416424226093039</v>
      </c>
      <c r="C2095">
        <v>3.1135153092103742</v>
      </c>
    </row>
    <row r="2096" spans="1:3" x14ac:dyDescent="0.25">
      <c r="A2096" s="3">
        <v>20.097550585664155</v>
      </c>
      <c r="B2096">
        <v>5.0751738152338266</v>
      </c>
      <c r="C2096">
        <v>3.6109179126442243</v>
      </c>
    </row>
    <row r="2097" spans="1:3" x14ac:dyDescent="0.25">
      <c r="A2097" s="3">
        <v>19.18195119767131</v>
      </c>
      <c r="B2097">
        <v>4.5747109785033828</v>
      </c>
      <c r="C2097">
        <v>3.6375861597263857</v>
      </c>
    </row>
    <row r="2098" spans="1:3" ht="15.75" thickBot="1" x14ac:dyDescent="0.3">
      <c r="A2098" s="7">
        <v>20.163448315399307</v>
      </c>
      <c r="B2098">
        <v>5.5373342670185366</v>
      </c>
      <c r="C2098">
        <v>4.7004803657924166</v>
      </c>
    </row>
    <row r="2101" spans="1:3" ht="15.75" thickBot="1" x14ac:dyDescent="0.3"/>
    <row r="2102" spans="1:3" x14ac:dyDescent="0.25">
      <c r="A2102" s="1" t="s">
        <v>127</v>
      </c>
    </row>
    <row r="2103" spans="1:3" x14ac:dyDescent="0.25">
      <c r="A2103" s="2">
        <v>20.360234224388144</v>
      </c>
      <c r="B2103">
        <v>5.6167710976665717</v>
      </c>
      <c r="C2103">
        <v>2.9444389791664403</v>
      </c>
    </row>
    <row r="2104" spans="1:3" x14ac:dyDescent="0.25">
      <c r="A2104" s="3">
        <v>21.133424112621626</v>
      </c>
      <c r="B2104">
        <v>6.5510803350434044</v>
      </c>
      <c r="C2104">
        <v>5.4380793089231956</v>
      </c>
    </row>
    <row r="2105" spans="1:3" x14ac:dyDescent="0.25">
      <c r="A2105" s="3">
        <v>20.123189455653517</v>
      </c>
      <c r="B2105">
        <v>5.4806389233419912</v>
      </c>
      <c r="C2105">
        <v>3.0910424533583161</v>
      </c>
    </row>
    <row r="2106" spans="1:3" x14ac:dyDescent="0.25">
      <c r="A2106" s="3">
        <v>19.18195119767131</v>
      </c>
      <c r="B2106">
        <v>4.5747109785033828</v>
      </c>
      <c r="C2106">
        <v>3.6375861597263857</v>
      </c>
    </row>
    <row r="2107" spans="1:3" x14ac:dyDescent="0.25">
      <c r="A2107" s="3">
        <v>19.719292269758025</v>
      </c>
      <c r="B2107">
        <v>4.7874917430000004</v>
      </c>
      <c r="C2107">
        <v>3.091042453</v>
      </c>
    </row>
    <row r="2108" spans="1:3" x14ac:dyDescent="0.25">
      <c r="A2108" s="3">
        <v>20.360234224388144</v>
      </c>
      <c r="B2108">
        <v>5.6167710976665717</v>
      </c>
      <c r="C2108">
        <v>2.9444389791664403</v>
      </c>
    </row>
    <row r="2109" spans="1:3" x14ac:dyDescent="0.25">
      <c r="A2109" s="3">
        <v>19.985088661080542</v>
      </c>
      <c r="B2109">
        <v>4.7874917427820458</v>
      </c>
      <c r="C2109">
        <v>3.4812400893356918</v>
      </c>
    </row>
    <row r="2110" spans="1:3" x14ac:dyDescent="0.25">
      <c r="A2110" s="3">
        <v>20.478688773840432</v>
      </c>
      <c r="B2110">
        <v>5.2983173670000001</v>
      </c>
      <c r="C2110">
        <v>2.9957322739999999</v>
      </c>
    </row>
    <row r="2111" spans="1:3" x14ac:dyDescent="0.25">
      <c r="A2111" s="3">
        <v>20.123189455653517</v>
      </c>
      <c r="B2111">
        <v>5.4806389233419912</v>
      </c>
      <c r="C2111">
        <v>3.0910424533583161</v>
      </c>
    </row>
    <row r="2112" spans="1:3" x14ac:dyDescent="0.25">
      <c r="A2112" s="3">
        <v>20.163448315399307</v>
      </c>
      <c r="B2112">
        <v>5.5373342670185366</v>
      </c>
      <c r="C2112">
        <v>4.7004803657924166</v>
      </c>
    </row>
    <row r="2113" spans="1:3" x14ac:dyDescent="0.25">
      <c r="A2113" s="3">
        <v>19.929145492307978</v>
      </c>
      <c r="B2113">
        <v>5.0106352940962555</v>
      </c>
      <c r="C2113">
        <v>2.9957322735539909</v>
      </c>
    </row>
    <row r="2114" spans="1:3" x14ac:dyDescent="0.25">
      <c r="A2114" s="3">
        <v>20.478688773840432</v>
      </c>
      <c r="B2114">
        <v>5.2983173670000001</v>
      </c>
      <c r="C2114">
        <v>2.9957322739999999</v>
      </c>
    </row>
    <row r="2115" spans="1:3" ht="15.75" thickBot="1" x14ac:dyDescent="0.3">
      <c r="A2115" s="7">
        <v>20.027089777859604</v>
      </c>
      <c r="B2115">
        <v>4.9416424226093039</v>
      </c>
      <c r="C2115">
        <v>3.1135153092103742</v>
      </c>
    </row>
    <row r="2118" spans="1:3" ht="15.75" thickBot="1" x14ac:dyDescent="0.3"/>
    <row r="2119" spans="1:3" x14ac:dyDescent="0.25">
      <c r="A2119" s="1" t="s">
        <v>128</v>
      </c>
    </row>
    <row r="2120" spans="1:3" x14ac:dyDescent="0.25">
      <c r="A2120" s="2">
        <v>19.985088661080542</v>
      </c>
      <c r="B2120">
        <v>4.7874917427820458</v>
      </c>
      <c r="C2120">
        <v>3.4812400893356918</v>
      </c>
    </row>
    <row r="2121" spans="1:3" x14ac:dyDescent="0.25">
      <c r="A2121" s="3">
        <v>20.184546440673881</v>
      </c>
      <c r="B2121">
        <v>4.990432586778736</v>
      </c>
      <c r="C2121">
        <v>3.6888794541139363</v>
      </c>
    </row>
    <row r="2122" spans="1:3" x14ac:dyDescent="0.25">
      <c r="A2122" s="3">
        <v>20.184546440673881</v>
      </c>
      <c r="B2122">
        <v>4.990432586778736</v>
      </c>
      <c r="C2122">
        <v>3.6888794541139363</v>
      </c>
    </row>
    <row r="2123" spans="1:3" x14ac:dyDescent="0.25">
      <c r="A2123" s="3">
        <v>20.123189455653517</v>
      </c>
      <c r="B2123">
        <v>5.4806389233419912</v>
      </c>
      <c r="C2123">
        <v>3.0910424533583161</v>
      </c>
    </row>
    <row r="2124" spans="1:3" x14ac:dyDescent="0.25">
      <c r="A2124" s="3">
        <v>19.929145492307978</v>
      </c>
      <c r="B2124">
        <v>5.0106352940962555</v>
      </c>
      <c r="C2124">
        <v>2.9957322735539909</v>
      </c>
    </row>
    <row r="2125" spans="1:3" x14ac:dyDescent="0.25">
      <c r="A2125" s="3">
        <v>20.837197681154464</v>
      </c>
      <c r="B2125">
        <v>5.9914645471079817</v>
      </c>
      <c r="C2125">
        <v>4.6821312271242199</v>
      </c>
    </row>
    <row r="2126" spans="1:3" x14ac:dyDescent="0.25">
      <c r="A2126" s="3">
        <v>20.163448315399307</v>
      </c>
      <c r="B2126">
        <v>5.5373342670185366</v>
      </c>
      <c r="C2126">
        <v>4.7004803657924166</v>
      </c>
    </row>
    <row r="2127" spans="1:3" x14ac:dyDescent="0.25">
      <c r="A2127" s="3">
        <v>20.027089777859604</v>
      </c>
      <c r="B2127">
        <v>4.9416424226093039</v>
      </c>
      <c r="C2127">
        <v>3.1135153092103742</v>
      </c>
    </row>
    <row r="2128" spans="1:3" x14ac:dyDescent="0.25">
      <c r="A2128" s="3">
        <v>20.123189455653517</v>
      </c>
      <c r="B2128">
        <v>5.4806389233419912</v>
      </c>
      <c r="C2128">
        <v>3.0910424533583161</v>
      </c>
    </row>
    <row r="2129" spans="1:3" x14ac:dyDescent="0.25">
      <c r="A2129" s="3">
        <v>19.719292269758025</v>
      </c>
      <c r="B2129">
        <v>4.7874917430000004</v>
      </c>
      <c r="C2129">
        <v>3.091042453</v>
      </c>
    </row>
    <row r="2130" spans="1:3" x14ac:dyDescent="0.25">
      <c r="A2130" s="3">
        <v>20.123189455653517</v>
      </c>
      <c r="B2130">
        <v>5.4806389233419912</v>
      </c>
      <c r="C2130">
        <v>3.0910424533583161</v>
      </c>
    </row>
    <row r="2131" spans="1:3" x14ac:dyDescent="0.25">
      <c r="A2131" s="3">
        <v>20.123189455653517</v>
      </c>
      <c r="B2131">
        <v>5.4806389233419912</v>
      </c>
      <c r="C2131">
        <v>3.0910424533583161</v>
      </c>
    </row>
    <row r="2132" spans="1:3" ht="15.75" thickBot="1" x14ac:dyDescent="0.3">
      <c r="A2132" s="7">
        <v>19.929145492307978</v>
      </c>
      <c r="B2132">
        <v>5.0106352940962555</v>
      </c>
      <c r="C2132">
        <v>2.9957322735539909</v>
      </c>
    </row>
    <row r="2134" spans="1:3" ht="15.75" thickBot="1" x14ac:dyDescent="0.3"/>
    <row r="2135" spans="1:3" x14ac:dyDescent="0.25">
      <c r="A2135" s="1" t="s">
        <v>129</v>
      </c>
    </row>
    <row r="2136" spans="1:3" x14ac:dyDescent="0.25">
      <c r="A2136" s="2">
        <v>20.360234224388144</v>
      </c>
      <c r="B2136">
        <v>5.6167710976665717</v>
      </c>
      <c r="C2136">
        <v>2.9444389791664403</v>
      </c>
    </row>
    <row r="2137" spans="1:3" x14ac:dyDescent="0.25">
      <c r="A2137" s="3">
        <v>20.360234224388144</v>
      </c>
      <c r="B2137">
        <v>5.6167710976665717</v>
      </c>
      <c r="C2137">
        <v>2.9444389791664403</v>
      </c>
    </row>
    <row r="2138" spans="1:3" x14ac:dyDescent="0.25">
      <c r="A2138" s="3">
        <v>19.985088661080542</v>
      </c>
      <c r="B2138">
        <v>4.7874917427820458</v>
      </c>
      <c r="C2138">
        <v>3.4812400893356918</v>
      </c>
    </row>
    <row r="2139" spans="1:3" x14ac:dyDescent="0.25">
      <c r="A2139" s="3">
        <v>19.929145492307978</v>
      </c>
      <c r="B2139">
        <v>5.0106352940962555</v>
      </c>
      <c r="C2139">
        <v>2.9957322735539909</v>
      </c>
    </row>
    <row r="2140" spans="1:3" x14ac:dyDescent="0.25">
      <c r="A2140" s="3">
        <v>20.837197681154464</v>
      </c>
      <c r="B2140">
        <v>5.9914645471079817</v>
      </c>
      <c r="C2140">
        <v>4.6821312271242199</v>
      </c>
    </row>
    <row r="2141" spans="1:3" x14ac:dyDescent="0.25">
      <c r="A2141" s="3">
        <v>19.929145492307978</v>
      </c>
      <c r="B2141">
        <v>5.0106352940962555</v>
      </c>
      <c r="C2141">
        <v>2.9957322735539909</v>
      </c>
    </row>
    <row r="2142" spans="1:3" x14ac:dyDescent="0.25">
      <c r="A2142" s="3">
        <v>19.719292269758025</v>
      </c>
      <c r="B2142">
        <v>4.7874917430000004</v>
      </c>
      <c r="C2142">
        <v>3.091042453</v>
      </c>
    </row>
    <row r="2143" spans="1:3" x14ac:dyDescent="0.25">
      <c r="A2143" s="3">
        <v>20.478688773840432</v>
      </c>
      <c r="B2143">
        <v>5.2983173670000001</v>
      </c>
      <c r="C2143">
        <v>2.9957322739999999</v>
      </c>
    </row>
    <row r="2144" spans="1:3" x14ac:dyDescent="0.25">
      <c r="A2144" s="3">
        <v>20.837197681154464</v>
      </c>
      <c r="B2144">
        <v>5.9914645471079817</v>
      </c>
      <c r="C2144">
        <v>4.6821312271242199</v>
      </c>
    </row>
    <row r="2145" spans="1:3" x14ac:dyDescent="0.25">
      <c r="A2145" s="3">
        <v>20.097550585664155</v>
      </c>
      <c r="B2145">
        <v>5.0751738152338266</v>
      </c>
      <c r="C2145">
        <v>3.6109179126442243</v>
      </c>
    </row>
    <row r="2146" spans="1:3" x14ac:dyDescent="0.25">
      <c r="A2146" s="3">
        <v>20.097550585664155</v>
      </c>
      <c r="B2146">
        <v>5.0751738152338266</v>
      </c>
      <c r="C2146">
        <v>3.6109179126442243</v>
      </c>
    </row>
    <row r="2147" spans="1:3" x14ac:dyDescent="0.25">
      <c r="A2147" s="3">
        <v>20.184546440673881</v>
      </c>
      <c r="B2147">
        <v>4.990432586778736</v>
      </c>
      <c r="C2147">
        <v>3.6888794541139363</v>
      </c>
    </row>
    <row r="2148" spans="1:3" ht="15.75" thickBot="1" x14ac:dyDescent="0.3">
      <c r="A2148" s="7">
        <v>20.163448315399307</v>
      </c>
      <c r="B2148">
        <v>5.5373342670185366</v>
      </c>
      <c r="C2148">
        <v>4.7004803657924166</v>
      </c>
    </row>
    <row r="2150" spans="1:3" ht="15.75" thickBot="1" x14ac:dyDescent="0.3"/>
    <row r="2151" spans="1:3" x14ac:dyDescent="0.25">
      <c r="A2151" s="1" t="s">
        <v>130</v>
      </c>
    </row>
    <row r="2152" spans="1:3" x14ac:dyDescent="0.25">
      <c r="A2152" s="2">
        <v>20.837197681154464</v>
      </c>
      <c r="B2152">
        <v>5.9914645471079817</v>
      </c>
      <c r="C2152">
        <v>4.6821312271242199</v>
      </c>
    </row>
    <row r="2153" spans="1:3" x14ac:dyDescent="0.25">
      <c r="A2153" s="3">
        <v>19.18195119767131</v>
      </c>
      <c r="B2153">
        <v>4.5747109785033828</v>
      </c>
      <c r="C2153">
        <v>3.6375861597263857</v>
      </c>
    </row>
    <row r="2154" spans="1:3" x14ac:dyDescent="0.25">
      <c r="A2154" s="3">
        <v>20.184546440673881</v>
      </c>
      <c r="B2154">
        <v>4.990432586778736</v>
      </c>
      <c r="C2154">
        <v>3.6888794541139363</v>
      </c>
    </row>
    <row r="2155" spans="1:3" x14ac:dyDescent="0.25">
      <c r="A2155" s="3">
        <v>20.360234224388144</v>
      </c>
      <c r="B2155">
        <v>5.6167710976665717</v>
      </c>
      <c r="C2155">
        <v>2.9444389791664403</v>
      </c>
    </row>
    <row r="2156" spans="1:3" x14ac:dyDescent="0.25">
      <c r="A2156" s="3">
        <v>20.837197681154464</v>
      </c>
      <c r="B2156">
        <v>5.9914645471079817</v>
      </c>
      <c r="C2156">
        <v>4.6821312271242199</v>
      </c>
    </row>
    <row r="2157" spans="1:3" x14ac:dyDescent="0.25">
      <c r="A2157" s="3">
        <v>20.837197681154464</v>
      </c>
      <c r="B2157">
        <v>5.9914645471079817</v>
      </c>
      <c r="C2157">
        <v>4.6821312271242199</v>
      </c>
    </row>
    <row r="2158" spans="1:3" x14ac:dyDescent="0.25">
      <c r="A2158" s="3">
        <v>19.985088661080542</v>
      </c>
      <c r="B2158">
        <v>4.7874917427820458</v>
      </c>
      <c r="C2158">
        <v>3.4812400893356918</v>
      </c>
    </row>
    <row r="2159" spans="1:3" x14ac:dyDescent="0.25">
      <c r="A2159" s="3">
        <v>21.133424112621626</v>
      </c>
      <c r="B2159">
        <v>6.5510803350434044</v>
      </c>
      <c r="C2159">
        <v>5.4380793089231956</v>
      </c>
    </row>
    <row r="2160" spans="1:3" x14ac:dyDescent="0.25">
      <c r="A2160" s="3">
        <v>19.985088661080542</v>
      </c>
      <c r="B2160">
        <v>4.7874917427820458</v>
      </c>
      <c r="C2160">
        <v>3.4812400893356918</v>
      </c>
    </row>
    <row r="2161" spans="1:3" x14ac:dyDescent="0.25">
      <c r="A2161" s="3">
        <v>20.163448315399307</v>
      </c>
      <c r="B2161">
        <v>5.5373342670185366</v>
      </c>
      <c r="C2161">
        <v>4.7004803657924166</v>
      </c>
    </row>
    <row r="2162" spans="1:3" x14ac:dyDescent="0.25">
      <c r="A2162" s="3">
        <v>20.097550585664155</v>
      </c>
      <c r="B2162">
        <v>5.0751738152338266</v>
      </c>
      <c r="C2162">
        <v>3.6109179126442243</v>
      </c>
    </row>
    <row r="2163" spans="1:3" x14ac:dyDescent="0.25">
      <c r="A2163" s="3">
        <v>20.184546440673881</v>
      </c>
      <c r="B2163">
        <v>4.990432586778736</v>
      </c>
      <c r="C2163">
        <v>3.6888794541139363</v>
      </c>
    </row>
    <row r="2164" spans="1:3" ht="15.75" thickBot="1" x14ac:dyDescent="0.3">
      <c r="A2164" s="7">
        <v>20.837197681154464</v>
      </c>
      <c r="B2164">
        <v>5.9914645471079817</v>
      </c>
      <c r="C2164">
        <v>4.6821312271242199</v>
      </c>
    </row>
    <row r="2166" spans="1:3" ht="15.75" thickBot="1" x14ac:dyDescent="0.3"/>
    <row r="2167" spans="1:3" x14ac:dyDescent="0.25">
      <c r="A2167" s="1" t="s">
        <v>131</v>
      </c>
    </row>
    <row r="2168" spans="1:3" x14ac:dyDescent="0.25">
      <c r="A2168" s="2">
        <v>20.027089777859604</v>
      </c>
      <c r="B2168">
        <v>4.9416424226093039</v>
      </c>
      <c r="C2168">
        <v>3.1135153092103742</v>
      </c>
    </row>
    <row r="2169" spans="1:3" x14ac:dyDescent="0.25">
      <c r="A2169" s="3">
        <v>21.133424112621626</v>
      </c>
      <c r="B2169">
        <v>6.5510803350434044</v>
      </c>
      <c r="C2169">
        <v>5.4380793089231956</v>
      </c>
    </row>
    <row r="2170" spans="1:3" x14ac:dyDescent="0.25">
      <c r="A2170" s="3">
        <v>20.478688773840432</v>
      </c>
      <c r="B2170">
        <v>5.2983173670000001</v>
      </c>
      <c r="C2170">
        <v>2.9957322739999999</v>
      </c>
    </row>
    <row r="2171" spans="1:3" x14ac:dyDescent="0.25">
      <c r="A2171" s="3">
        <v>20.837197681154464</v>
      </c>
      <c r="B2171">
        <v>5.9914645471079817</v>
      </c>
      <c r="C2171">
        <v>4.6821312271242199</v>
      </c>
    </row>
    <row r="2172" spans="1:3" x14ac:dyDescent="0.25">
      <c r="A2172" s="3">
        <v>19.18195119767131</v>
      </c>
      <c r="B2172">
        <v>4.5747109785033828</v>
      </c>
      <c r="C2172">
        <v>3.6375861597263857</v>
      </c>
    </row>
    <row r="2173" spans="1:3" x14ac:dyDescent="0.25">
      <c r="A2173" s="3">
        <v>19.719292269758025</v>
      </c>
      <c r="B2173">
        <v>4.7874917430000004</v>
      </c>
      <c r="C2173">
        <v>3.091042453</v>
      </c>
    </row>
    <row r="2174" spans="1:3" x14ac:dyDescent="0.25">
      <c r="A2174" s="3">
        <v>20.837197681154464</v>
      </c>
      <c r="B2174">
        <v>5.9914645471079817</v>
      </c>
      <c r="C2174">
        <v>4.6821312271242199</v>
      </c>
    </row>
    <row r="2175" spans="1:3" x14ac:dyDescent="0.25">
      <c r="A2175" s="3">
        <v>19.719292269758025</v>
      </c>
      <c r="B2175">
        <v>4.7874917430000004</v>
      </c>
      <c r="C2175">
        <v>3.091042453</v>
      </c>
    </row>
    <row r="2176" spans="1:3" x14ac:dyDescent="0.25">
      <c r="A2176" s="3">
        <v>20.163448315399307</v>
      </c>
      <c r="B2176">
        <v>5.5373342670185366</v>
      </c>
      <c r="C2176">
        <v>4.7004803657924166</v>
      </c>
    </row>
    <row r="2177" spans="1:3" x14ac:dyDescent="0.25">
      <c r="A2177" s="3">
        <v>20.360234224388144</v>
      </c>
      <c r="B2177">
        <v>5.6167710976665717</v>
      </c>
      <c r="C2177">
        <v>2.9444389791664403</v>
      </c>
    </row>
    <row r="2178" spans="1:3" x14ac:dyDescent="0.25">
      <c r="A2178" s="3">
        <v>20.360234224388144</v>
      </c>
      <c r="B2178">
        <v>5.6167710976665717</v>
      </c>
      <c r="C2178">
        <v>2.9444389791664403</v>
      </c>
    </row>
    <row r="2179" spans="1:3" x14ac:dyDescent="0.25">
      <c r="A2179" s="3">
        <v>21.133424112621626</v>
      </c>
      <c r="B2179">
        <v>6.5510803350434044</v>
      </c>
      <c r="C2179">
        <v>5.4380793089231956</v>
      </c>
    </row>
    <row r="2180" spans="1:3" ht="15.75" thickBot="1" x14ac:dyDescent="0.3">
      <c r="A2180" s="7">
        <v>20.478688773840432</v>
      </c>
      <c r="B2180">
        <v>5.2983173670000001</v>
      </c>
      <c r="C2180">
        <v>2.9957322739999999</v>
      </c>
    </row>
    <row r="2182" spans="1:3" ht="15.75" thickBot="1" x14ac:dyDescent="0.3"/>
    <row r="2183" spans="1:3" x14ac:dyDescent="0.25">
      <c r="A2183" s="1" t="s">
        <v>132</v>
      </c>
    </row>
    <row r="2184" spans="1:3" x14ac:dyDescent="0.25">
      <c r="A2184" s="2">
        <v>19.719292269758025</v>
      </c>
      <c r="B2184">
        <v>4.7874917430000004</v>
      </c>
      <c r="C2184">
        <v>3.091042453</v>
      </c>
    </row>
    <row r="2185" spans="1:3" x14ac:dyDescent="0.25">
      <c r="A2185" s="3">
        <v>19.18195119767131</v>
      </c>
      <c r="B2185">
        <v>4.5747109785033828</v>
      </c>
      <c r="C2185">
        <v>3.6375861597263857</v>
      </c>
    </row>
    <row r="2186" spans="1:3" x14ac:dyDescent="0.25">
      <c r="A2186" s="3">
        <v>19.929145492307978</v>
      </c>
      <c r="B2186">
        <v>5.0106352940962555</v>
      </c>
      <c r="C2186">
        <v>2.9957322735539909</v>
      </c>
    </row>
    <row r="2187" spans="1:3" x14ac:dyDescent="0.25">
      <c r="A2187" s="3">
        <v>20.097550585664155</v>
      </c>
      <c r="B2187">
        <v>5.0751738152338266</v>
      </c>
      <c r="C2187">
        <v>3.6109179126442243</v>
      </c>
    </row>
    <row r="2188" spans="1:3" x14ac:dyDescent="0.25">
      <c r="A2188" s="3">
        <v>20.478688773840432</v>
      </c>
      <c r="B2188">
        <v>5.2983173670000001</v>
      </c>
      <c r="C2188">
        <v>2.9957322739999999</v>
      </c>
    </row>
    <row r="2189" spans="1:3" x14ac:dyDescent="0.25">
      <c r="A2189" s="3">
        <v>20.837197681154464</v>
      </c>
      <c r="B2189">
        <v>5.9914645471079817</v>
      </c>
      <c r="C2189">
        <v>4.6821312271242199</v>
      </c>
    </row>
    <row r="2190" spans="1:3" x14ac:dyDescent="0.25">
      <c r="A2190" s="3">
        <v>20.163448315399307</v>
      </c>
      <c r="B2190">
        <v>5.5373342670185366</v>
      </c>
      <c r="C2190">
        <v>4.7004803657924166</v>
      </c>
    </row>
    <row r="2191" spans="1:3" x14ac:dyDescent="0.25">
      <c r="A2191" s="3">
        <v>20.478688773840432</v>
      </c>
      <c r="B2191">
        <v>5.2983173670000001</v>
      </c>
      <c r="C2191">
        <v>2.9957322739999999</v>
      </c>
    </row>
    <row r="2192" spans="1:3" x14ac:dyDescent="0.25">
      <c r="A2192" s="3">
        <v>20.163448315399307</v>
      </c>
      <c r="B2192">
        <v>5.5373342670185366</v>
      </c>
      <c r="C2192">
        <v>4.7004803657924166</v>
      </c>
    </row>
    <row r="2193" spans="1:3" x14ac:dyDescent="0.25">
      <c r="A2193" s="3">
        <v>20.027089777859604</v>
      </c>
      <c r="B2193">
        <v>4.9416424226093039</v>
      </c>
      <c r="C2193">
        <v>3.1135153092103742</v>
      </c>
    </row>
    <row r="2194" spans="1:3" x14ac:dyDescent="0.25">
      <c r="A2194" s="3">
        <v>20.097550585664155</v>
      </c>
      <c r="B2194">
        <v>5.0751738152338266</v>
      </c>
      <c r="C2194">
        <v>3.6109179126442243</v>
      </c>
    </row>
    <row r="2195" spans="1:3" x14ac:dyDescent="0.25">
      <c r="A2195" s="3">
        <v>21.133424112621626</v>
      </c>
      <c r="B2195">
        <v>6.5510803350434044</v>
      </c>
      <c r="C2195">
        <v>5.4380793089231956</v>
      </c>
    </row>
    <row r="2196" spans="1:3" ht="15.75" thickBot="1" x14ac:dyDescent="0.3">
      <c r="A2196" s="7">
        <v>20.184546440673881</v>
      </c>
      <c r="B2196">
        <v>4.990432586778736</v>
      </c>
      <c r="C2196">
        <v>3.6888794541139363</v>
      </c>
    </row>
    <row r="2199" spans="1:3" ht="15.75" thickBot="1" x14ac:dyDescent="0.3"/>
    <row r="2200" spans="1:3" x14ac:dyDescent="0.25">
      <c r="A2200" s="1" t="s">
        <v>133</v>
      </c>
    </row>
    <row r="2201" spans="1:3" x14ac:dyDescent="0.25">
      <c r="A2201" s="2">
        <v>20.027089777859604</v>
      </c>
      <c r="B2201">
        <v>4.9416424226093039</v>
      </c>
      <c r="C2201">
        <v>3.1135153092103742</v>
      </c>
    </row>
    <row r="2202" spans="1:3" x14ac:dyDescent="0.25">
      <c r="A2202" s="3">
        <v>20.027089777859604</v>
      </c>
      <c r="B2202">
        <v>4.9416424226093039</v>
      </c>
      <c r="C2202">
        <v>3.1135153092103742</v>
      </c>
    </row>
    <row r="2203" spans="1:3" x14ac:dyDescent="0.25">
      <c r="A2203" s="3">
        <v>21.133424112621626</v>
      </c>
      <c r="B2203">
        <v>6.5510803350434044</v>
      </c>
      <c r="C2203">
        <v>5.4380793089231956</v>
      </c>
    </row>
    <row r="2204" spans="1:3" x14ac:dyDescent="0.25">
      <c r="A2204" s="3">
        <v>19.719292269758025</v>
      </c>
      <c r="B2204">
        <v>4.7874917430000004</v>
      </c>
      <c r="C2204">
        <v>3.091042453</v>
      </c>
    </row>
    <row r="2205" spans="1:3" x14ac:dyDescent="0.25">
      <c r="A2205" s="3">
        <v>19.18195119767131</v>
      </c>
      <c r="B2205">
        <v>4.5747109785033828</v>
      </c>
      <c r="C2205">
        <v>3.6375861597263857</v>
      </c>
    </row>
    <row r="2206" spans="1:3" x14ac:dyDescent="0.25">
      <c r="A2206" s="3">
        <v>19.985088661080542</v>
      </c>
      <c r="B2206">
        <v>4.990432586778736</v>
      </c>
      <c r="C2206">
        <v>3.6888794541139363</v>
      </c>
    </row>
    <row r="2207" spans="1:3" x14ac:dyDescent="0.25">
      <c r="A2207" s="3">
        <v>19.985088661080542</v>
      </c>
      <c r="B2207">
        <v>4.7874917427820458</v>
      </c>
      <c r="C2207">
        <v>3.4812400893356918</v>
      </c>
    </row>
    <row r="2208" spans="1:3" x14ac:dyDescent="0.25">
      <c r="A2208" s="3">
        <v>19.18195119767131</v>
      </c>
      <c r="B2208">
        <v>4.5747109785033828</v>
      </c>
      <c r="C2208">
        <v>3.6375861597263857</v>
      </c>
    </row>
    <row r="2209" spans="1:3" x14ac:dyDescent="0.25">
      <c r="A2209" s="3">
        <v>20.360234224388144</v>
      </c>
      <c r="B2209">
        <v>5.6167710976665717</v>
      </c>
      <c r="C2209">
        <v>2.9444389791664403</v>
      </c>
    </row>
    <row r="2210" spans="1:3" x14ac:dyDescent="0.25">
      <c r="A2210" s="3">
        <v>20.163448315399307</v>
      </c>
      <c r="B2210">
        <v>5.5373342670185366</v>
      </c>
      <c r="C2210">
        <v>4.7004803657924166</v>
      </c>
    </row>
    <row r="2211" spans="1:3" x14ac:dyDescent="0.25">
      <c r="A2211" s="3">
        <v>19.985088661080542</v>
      </c>
      <c r="B2211">
        <v>4.7874917427820458</v>
      </c>
      <c r="C2211">
        <v>3.4812400893356918</v>
      </c>
    </row>
    <row r="2212" spans="1:3" x14ac:dyDescent="0.25">
      <c r="A2212" s="3">
        <v>20.478688773840432</v>
      </c>
      <c r="B2212">
        <v>5.2983173670000001</v>
      </c>
      <c r="C2212">
        <v>2.9957322739999999</v>
      </c>
    </row>
    <row r="2213" spans="1:3" ht="15.75" thickBot="1" x14ac:dyDescent="0.3">
      <c r="A2213" s="7">
        <v>20.360234224388144</v>
      </c>
      <c r="B2213">
        <v>5.6167710976665717</v>
      </c>
      <c r="C2213">
        <v>2.9444389791664403</v>
      </c>
    </row>
    <row r="2215" spans="1:3" ht="15.75" thickBot="1" x14ac:dyDescent="0.3"/>
    <row r="2216" spans="1:3" x14ac:dyDescent="0.25">
      <c r="A2216" s="1" t="s">
        <v>134</v>
      </c>
    </row>
    <row r="2217" spans="1:3" x14ac:dyDescent="0.25">
      <c r="A2217" s="2">
        <v>20.360234224388144</v>
      </c>
      <c r="B2217">
        <v>5.6167710976665717</v>
      </c>
      <c r="C2217">
        <v>2.9444389791664403</v>
      </c>
    </row>
    <row r="2218" spans="1:3" x14ac:dyDescent="0.25">
      <c r="A2218" s="3">
        <v>20.027089777859604</v>
      </c>
      <c r="B2218">
        <v>4.9416424226093039</v>
      </c>
      <c r="C2218">
        <v>3.1135153092103742</v>
      </c>
    </row>
    <row r="2219" spans="1:3" x14ac:dyDescent="0.25">
      <c r="A2219" s="3">
        <v>20.123189455653517</v>
      </c>
      <c r="B2219">
        <v>5.4806389233419912</v>
      </c>
      <c r="C2219">
        <v>3.0910424533583161</v>
      </c>
    </row>
    <row r="2220" spans="1:3" x14ac:dyDescent="0.25">
      <c r="A2220" s="3">
        <v>20.184546440673881</v>
      </c>
      <c r="B2220">
        <v>4.990432586778736</v>
      </c>
      <c r="C2220">
        <v>3.6888794541139363</v>
      </c>
    </row>
    <row r="2221" spans="1:3" x14ac:dyDescent="0.25">
      <c r="A2221" s="3">
        <v>19.985088661080542</v>
      </c>
      <c r="B2221">
        <v>4.7874917427820458</v>
      </c>
      <c r="C2221">
        <v>3.4812400893356918</v>
      </c>
    </row>
    <row r="2222" spans="1:3" x14ac:dyDescent="0.25">
      <c r="A2222" s="3">
        <v>19.929145492307978</v>
      </c>
      <c r="B2222">
        <v>5.0106352940962555</v>
      </c>
      <c r="C2222">
        <v>2.9957322735539909</v>
      </c>
    </row>
    <row r="2223" spans="1:3" x14ac:dyDescent="0.25">
      <c r="A2223" s="3">
        <v>20.123189455653517</v>
      </c>
      <c r="B2223">
        <v>5.4806389233419912</v>
      </c>
      <c r="C2223">
        <v>3.0910424533583161</v>
      </c>
    </row>
    <row r="2224" spans="1:3" x14ac:dyDescent="0.25">
      <c r="A2224" s="3">
        <v>20.123189455653517</v>
      </c>
      <c r="B2224">
        <v>5.4806389233419912</v>
      </c>
      <c r="C2224">
        <v>3.0910424533583161</v>
      </c>
    </row>
    <row r="2225" spans="1:3" x14ac:dyDescent="0.25">
      <c r="A2225" s="3">
        <v>20.360234224388144</v>
      </c>
      <c r="B2225">
        <v>5.6167710976665717</v>
      </c>
      <c r="C2225">
        <v>2.9444389791664403</v>
      </c>
    </row>
    <row r="2226" spans="1:3" x14ac:dyDescent="0.25">
      <c r="A2226" s="3">
        <v>19.985088661080542</v>
      </c>
      <c r="B2226">
        <v>4.7874917427820458</v>
      </c>
      <c r="C2226">
        <v>3.4812400893356918</v>
      </c>
    </row>
    <row r="2227" spans="1:3" x14ac:dyDescent="0.25">
      <c r="A2227" s="3">
        <v>20.184546440673881</v>
      </c>
      <c r="B2227">
        <v>4.990432586778736</v>
      </c>
      <c r="C2227">
        <v>3.6888794541139363</v>
      </c>
    </row>
    <row r="2228" spans="1:3" x14ac:dyDescent="0.25">
      <c r="A2228" s="3">
        <v>20.837197681154464</v>
      </c>
      <c r="B2228">
        <v>5.9914645471079817</v>
      </c>
      <c r="C2228">
        <v>4.6821312271242199</v>
      </c>
    </row>
    <row r="2229" spans="1:3" ht="15.75" thickBot="1" x14ac:dyDescent="0.3">
      <c r="A2229" s="7">
        <v>20.163448315399307</v>
      </c>
      <c r="B2229">
        <v>5.5373342670185366</v>
      </c>
      <c r="C2229">
        <v>4.7004803657924166</v>
      </c>
    </row>
    <row r="2232" spans="1:3" ht="15.75" thickBot="1" x14ac:dyDescent="0.3"/>
    <row r="2233" spans="1:3" x14ac:dyDescent="0.25">
      <c r="A2233" s="1" t="s">
        <v>135</v>
      </c>
    </row>
    <row r="2234" spans="1:3" x14ac:dyDescent="0.25">
      <c r="A2234" s="2">
        <v>20.027089777859604</v>
      </c>
      <c r="B2234">
        <v>4.9416424226093039</v>
      </c>
      <c r="C2234">
        <v>3.1135153092103742</v>
      </c>
    </row>
    <row r="2235" spans="1:3" x14ac:dyDescent="0.25">
      <c r="A2235" s="3">
        <v>20.097550585664155</v>
      </c>
      <c r="B2235">
        <v>5.0751738152338266</v>
      </c>
      <c r="C2235">
        <v>3.6109179126442243</v>
      </c>
    </row>
    <row r="2236" spans="1:3" x14ac:dyDescent="0.25">
      <c r="A2236" s="3">
        <v>20.097550585664155</v>
      </c>
      <c r="B2236">
        <v>5.0751738152338266</v>
      </c>
      <c r="C2236">
        <v>3.6109179126442243</v>
      </c>
    </row>
    <row r="2237" spans="1:3" x14ac:dyDescent="0.25">
      <c r="A2237" s="3">
        <v>20.097550585664155</v>
      </c>
      <c r="B2237">
        <v>5.0751738152338266</v>
      </c>
      <c r="C2237">
        <v>3.6109179126442243</v>
      </c>
    </row>
    <row r="2238" spans="1:3" x14ac:dyDescent="0.25">
      <c r="A2238" s="3">
        <v>20.184546440673881</v>
      </c>
      <c r="B2238">
        <v>4.990432586778736</v>
      </c>
      <c r="C2238">
        <v>3.6888794541139363</v>
      </c>
    </row>
    <row r="2239" spans="1:3" x14ac:dyDescent="0.25">
      <c r="A2239" s="3">
        <v>20.097550585664155</v>
      </c>
      <c r="B2239">
        <v>5.0751738152338266</v>
      </c>
      <c r="C2239">
        <v>3.6109179126442243</v>
      </c>
    </row>
    <row r="2240" spans="1:3" x14ac:dyDescent="0.25">
      <c r="A2240" s="3">
        <v>20.123189455653517</v>
      </c>
      <c r="B2240">
        <v>5.4806389233419912</v>
      </c>
      <c r="C2240">
        <v>3.0910424533583161</v>
      </c>
    </row>
    <row r="2241" spans="1:3" x14ac:dyDescent="0.25">
      <c r="A2241" s="3">
        <v>20.478688773840432</v>
      </c>
      <c r="B2241">
        <v>5.2983173670000001</v>
      </c>
      <c r="C2241">
        <v>2.9957322739999999</v>
      </c>
    </row>
    <row r="2242" spans="1:3" x14ac:dyDescent="0.25">
      <c r="A2242" s="3">
        <v>19.929145492307978</v>
      </c>
      <c r="B2242">
        <v>5.0106352940962555</v>
      </c>
      <c r="C2242">
        <v>2.9957322735539909</v>
      </c>
    </row>
    <row r="2243" spans="1:3" x14ac:dyDescent="0.25">
      <c r="A2243" s="3">
        <v>20.097550585664155</v>
      </c>
      <c r="B2243">
        <v>5.0751738152338266</v>
      </c>
      <c r="C2243">
        <v>3.6109179126442243</v>
      </c>
    </row>
    <row r="2244" spans="1:3" x14ac:dyDescent="0.25">
      <c r="A2244" s="3">
        <v>20.184546440673881</v>
      </c>
      <c r="B2244">
        <v>4.990432586778736</v>
      </c>
      <c r="C2244">
        <v>3.6888794541139363</v>
      </c>
    </row>
    <row r="2245" spans="1:3" x14ac:dyDescent="0.25">
      <c r="A2245" s="3">
        <v>20.163448315399307</v>
      </c>
      <c r="B2245">
        <v>5.5373342670185366</v>
      </c>
      <c r="C2245">
        <v>4.7004803657924166</v>
      </c>
    </row>
    <row r="2246" spans="1:3" ht="15.75" thickBot="1" x14ac:dyDescent="0.3">
      <c r="A2246" s="7">
        <v>20.837197681154464</v>
      </c>
      <c r="B2246">
        <v>5.9914645471079817</v>
      </c>
      <c r="C2246">
        <v>4.6821312271242199</v>
      </c>
    </row>
    <row r="2247" spans="1:3" x14ac:dyDescent="0.25">
      <c r="B2247" s="3"/>
      <c r="C2247" s="3"/>
    </row>
    <row r="2248" spans="1:3" x14ac:dyDescent="0.25">
      <c r="B2248" s="4"/>
      <c r="C2248" s="4"/>
    </row>
    <row r="2249" spans="1:3" x14ac:dyDescent="0.25">
      <c r="A2249" s="6" t="s">
        <v>136</v>
      </c>
      <c r="B2249" s="5"/>
      <c r="C2249" s="5"/>
    </row>
    <row r="2250" spans="1:3" x14ac:dyDescent="0.25">
      <c r="A2250" s="4">
        <v>20.478688773840432</v>
      </c>
      <c r="B2250" s="5">
        <v>5.2983173670000001</v>
      </c>
      <c r="C2250" s="5">
        <v>2.9957322739999999</v>
      </c>
    </row>
    <row r="2251" spans="1:3" x14ac:dyDescent="0.25">
      <c r="A2251" s="4">
        <v>19.18195119767131</v>
      </c>
      <c r="B2251">
        <v>4.5747109785033828</v>
      </c>
      <c r="C2251">
        <v>3.6375861597263857</v>
      </c>
    </row>
    <row r="2252" spans="1:3" x14ac:dyDescent="0.25">
      <c r="A2252" s="4">
        <v>20.837197681154464</v>
      </c>
      <c r="B2252">
        <v>5.9914645471079817</v>
      </c>
      <c r="C2252">
        <v>4.6821312271242199</v>
      </c>
    </row>
    <row r="2253" spans="1:3" x14ac:dyDescent="0.25">
      <c r="A2253" s="3">
        <v>20.097550585664155</v>
      </c>
      <c r="B2253">
        <v>5.0751738152338266</v>
      </c>
      <c r="C2253">
        <v>3.6109179126442243</v>
      </c>
    </row>
    <row r="2254" spans="1:3" x14ac:dyDescent="0.25">
      <c r="A2254" s="3">
        <v>20.478688773840432</v>
      </c>
      <c r="B2254" s="5">
        <v>5.2983173670000001</v>
      </c>
      <c r="C2254" s="5">
        <v>2.9957322739999999</v>
      </c>
    </row>
    <row r="2255" spans="1:3" x14ac:dyDescent="0.25">
      <c r="A2255" s="3">
        <v>19.985088661080542</v>
      </c>
      <c r="B2255">
        <v>4.7874917427820458</v>
      </c>
      <c r="C2255">
        <v>3.4812400893356918</v>
      </c>
    </row>
    <row r="2256" spans="1:3" x14ac:dyDescent="0.25">
      <c r="A2256" s="3">
        <v>20.184546440673881</v>
      </c>
      <c r="B2256">
        <v>4.990432586778736</v>
      </c>
      <c r="C2256">
        <v>3.6888794541139363</v>
      </c>
    </row>
    <row r="2257" spans="1:3" x14ac:dyDescent="0.25">
      <c r="A2257" s="3">
        <v>20.123189455653517</v>
      </c>
      <c r="B2257">
        <v>5.4806389233419912</v>
      </c>
      <c r="C2257">
        <v>3.0910424533583161</v>
      </c>
    </row>
    <row r="2258" spans="1:3" x14ac:dyDescent="0.25">
      <c r="A2258" s="3">
        <v>20.097550585664155</v>
      </c>
      <c r="B2258">
        <v>5.0751738152338266</v>
      </c>
      <c r="C2258">
        <v>3.6109179126442243</v>
      </c>
    </row>
    <row r="2259" spans="1:3" x14ac:dyDescent="0.25">
      <c r="A2259" s="3">
        <v>20.837197681154464</v>
      </c>
      <c r="B2259">
        <v>5.9914645471079817</v>
      </c>
      <c r="C2259">
        <v>4.6821312271242199</v>
      </c>
    </row>
    <row r="2260" spans="1:3" x14ac:dyDescent="0.25">
      <c r="A2260" s="3">
        <v>20.360234224388144</v>
      </c>
      <c r="B2260">
        <v>5.6167710976665717</v>
      </c>
      <c r="C2260">
        <v>2.9444389791664403</v>
      </c>
    </row>
    <row r="2261" spans="1:3" x14ac:dyDescent="0.25">
      <c r="A2261" s="3">
        <v>20.123189455653517</v>
      </c>
      <c r="B2261">
        <v>5.4806389233419912</v>
      </c>
      <c r="C2261">
        <v>3.0910424533583161</v>
      </c>
    </row>
    <row r="2262" spans="1:3" x14ac:dyDescent="0.25">
      <c r="A2262" s="4">
        <v>20.163448315399307</v>
      </c>
      <c r="B2262">
        <v>5.5373342670185366</v>
      </c>
      <c r="C2262">
        <v>4.7004803657924166</v>
      </c>
    </row>
    <row r="2263" spans="1:3" x14ac:dyDescent="0.25">
      <c r="A2263" s="5"/>
      <c r="B2263" s="4"/>
      <c r="C2263" s="4"/>
    </row>
    <row r="2264" spans="1:3" x14ac:dyDescent="0.25">
      <c r="A2264" s="5"/>
      <c r="B2264" s="4"/>
      <c r="C2264" s="4"/>
    </row>
    <row r="2265" spans="1:3" x14ac:dyDescent="0.25">
      <c r="A2265" s="5"/>
      <c r="B2265" s="4"/>
      <c r="C2265" s="4"/>
    </row>
    <row r="2266" spans="1:3" x14ac:dyDescent="0.25">
      <c r="A2266" s="6" t="s">
        <v>137</v>
      </c>
    </row>
    <row r="2267" spans="1:3" x14ac:dyDescent="0.25">
      <c r="A2267" s="2">
        <v>20.184546440673881</v>
      </c>
      <c r="B2267">
        <v>4.990432586778736</v>
      </c>
      <c r="C2267">
        <v>3.6888794541139363</v>
      </c>
    </row>
    <row r="2268" spans="1:3" x14ac:dyDescent="0.25">
      <c r="A2268" s="3">
        <v>21.133424112621626</v>
      </c>
      <c r="B2268">
        <v>6.5510803350434044</v>
      </c>
      <c r="C2268">
        <v>5.4380793089231956</v>
      </c>
    </row>
    <row r="2269" spans="1:3" x14ac:dyDescent="0.25">
      <c r="A2269" s="3">
        <v>20.163448315399307</v>
      </c>
      <c r="B2269">
        <v>5.5373342670185366</v>
      </c>
      <c r="C2269">
        <v>4.7004803657924166</v>
      </c>
    </row>
    <row r="2270" spans="1:3" x14ac:dyDescent="0.25">
      <c r="A2270" s="3">
        <v>19.985088661080542</v>
      </c>
      <c r="B2270">
        <v>4.7874917427820458</v>
      </c>
      <c r="C2270">
        <v>3.4812400893356918</v>
      </c>
    </row>
    <row r="2271" spans="1:3" x14ac:dyDescent="0.25">
      <c r="A2271" s="3">
        <v>20.184546440673881</v>
      </c>
      <c r="B2271">
        <v>4.990432586778736</v>
      </c>
      <c r="C2271">
        <v>3.6888794541139363</v>
      </c>
    </row>
    <row r="2272" spans="1:3" x14ac:dyDescent="0.25">
      <c r="A2272" s="3">
        <v>20.184546440673881</v>
      </c>
      <c r="B2272">
        <v>4.990432586778736</v>
      </c>
      <c r="C2272">
        <v>3.6888794541139363</v>
      </c>
    </row>
    <row r="2273" spans="1:3" x14ac:dyDescent="0.25">
      <c r="A2273" s="3">
        <v>19.985088661080542</v>
      </c>
      <c r="B2273">
        <v>4.7874917427820458</v>
      </c>
      <c r="C2273">
        <v>3.4812400893356918</v>
      </c>
    </row>
    <row r="2274" spans="1:3" x14ac:dyDescent="0.25">
      <c r="A2274" s="3">
        <v>19.985088661080542</v>
      </c>
      <c r="B2274">
        <v>4.7874917427820458</v>
      </c>
      <c r="C2274">
        <v>3.4812400893356918</v>
      </c>
    </row>
    <row r="2275" spans="1:3" x14ac:dyDescent="0.25">
      <c r="A2275" s="3">
        <v>20.027089777859604</v>
      </c>
      <c r="B2275">
        <v>4.9416424226093039</v>
      </c>
      <c r="C2275">
        <v>3.1135153092103742</v>
      </c>
    </row>
    <row r="2276" spans="1:3" x14ac:dyDescent="0.25">
      <c r="A2276" s="3">
        <v>20.123189455653517</v>
      </c>
      <c r="B2276">
        <v>5.4806389233419912</v>
      </c>
      <c r="C2276">
        <v>3.0910424533583161</v>
      </c>
    </row>
    <row r="2277" spans="1:3" x14ac:dyDescent="0.25">
      <c r="A2277" s="3">
        <v>20.027089777859604</v>
      </c>
      <c r="B2277">
        <v>4.9416424226093039</v>
      </c>
      <c r="C2277">
        <v>3.1135153092103742</v>
      </c>
    </row>
    <row r="2278" spans="1:3" x14ac:dyDescent="0.25">
      <c r="A2278" s="3">
        <v>20.123189455653517</v>
      </c>
      <c r="B2278">
        <v>5.4806389233419912</v>
      </c>
      <c r="C2278">
        <v>3.0910424533583161</v>
      </c>
    </row>
    <row r="2279" spans="1:3" x14ac:dyDescent="0.25">
      <c r="A2279" s="4">
        <v>20.360234224388144</v>
      </c>
      <c r="B2279">
        <v>5.6167710976665717</v>
      </c>
      <c r="C2279">
        <v>2.9444389791664403</v>
      </c>
    </row>
    <row r="2280" spans="1:3" x14ac:dyDescent="0.25">
      <c r="A2280" s="5"/>
      <c r="B2280" s="5"/>
      <c r="C2280" s="5"/>
    </row>
    <row r="2281" spans="1:3" x14ac:dyDescent="0.25">
      <c r="A2281" s="5"/>
      <c r="B2281" s="5"/>
      <c r="C2281" s="5"/>
    </row>
    <row r="2282" spans="1:3" x14ac:dyDescent="0.25">
      <c r="A2282" s="6" t="s">
        <v>138</v>
      </c>
      <c r="B2282" s="5"/>
      <c r="C2282" s="5"/>
    </row>
    <row r="2283" spans="1:3" x14ac:dyDescent="0.25">
      <c r="A2283" s="4">
        <v>20.163448315399307</v>
      </c>
      <c r="B2283">
        <v>5.5373342670185366</v>
      </c>
      <c r="C2283">
        <v>4.7004803657924166</v>
      </c>
    </row>
    <row r="2284" spans="1:3" x14ac:dyDescent="0.25">
      <c r="A2284" s="3">
        <v>20.478688773840432</v>
      </c>
      <c r="B2284" s="5">
        <v>5.2983173670000001</v>
      </c>
      <c r="C2284" s="5">
        <v>2.9957322739999999</v>
      </c>
    </row>
    <row r="2285" spans="1:3" x14ac:dyDescent="0.25">
      <c r="A2285" s="3">
        <v>21.133424112621626</v>
      </c>
      <c r="B2285">
        <v>6.5510803350434044</v>
      </c>
      <c r="C2285">
        <v>5.4380793089231956</v>
      </c>
    </row>
    <row r="2286" spans="1:3" x14ac:dyDescent="0.25">
      <c r="A2286" s="3">
        <v>20.163448315399307</v>
      </c>
      <c r="B2286">
        <v>5.5373342670185366</v>
      </c>
      <c r="C2286">
        <v>4.7004803657924166</v>
      </c>
    </row>
    <row r="2287" spans="1:3" x14ac:dyDescent="0.25">
      <c r="A2287" s="3">
        <v>20.478688773840432</v>
      </c>
      <c r="B2287" s="5">
        <v>5.2983173670000001</v>
      </c>
      <c r="C2287" s="5">
        <v>2.9957322739999999</v>
      </c>
    </row>
    <row r="2288" spans="1:3" x14ac:dyDescent="0.25">
      <c r="A2288" s="3">
        <v>19.719292269758025</v>
      </c>
      <c r="B2288">
        <v>4.7874917430000004</v>
      </c>
      <c r="C2288">
        <v>3.091042453</v>
      </c>
    </row>
    <row r="2289" spans="1:3" x14ac:dyDescent="0.25">
      <c r="A2289" s="3">
        <v>19.719292269758025</v>
      </c>
      <c r="B2289">
        <v>4.7874917430000004</v>
      </c>
      <c r="C2289">
        <v>3.091042453</v>
      </c>
    </row>
    <row r="2290" spans="1:3" x14ac:dyDescent="0.25">
      <c r="A2290" s="3">
        <v>20.184546440673881</v>
      </c>
      <c r="B2290">
        <v>4.990432586778736</v>
      </c>
      <c r="C2290">
        <v>3.6888794541139363</v>
      </c>
    </row>
    <row r="2291" spans="1:3" x14ac:dyDescent="0.25">
      <c r="A2291" s="3">
        <v>20.163448315399307</v>
      </c>
      <c r="B2291">
        <v>5.5373342670185366</v>
      </c>
      <c r="C2291">
        <v>4.7004803657924166</v>
      </c>
    </row>
    <row r="2292" spans="1:3" x14ac:dyDescent="0.25">
      <c r="A2292" s="3">
        <v>20.163448315399307</v>
      </c>
      <c r="B2292">
        <v>5.5373342670185366</v>
      </c>
      <c r="C2292">
        <v>4.7004803657924166</v>
      </c>
    </row>
    <row r="2293" spans="1:3" x14ac:dyDescent="0.25">
      <c r="A2293" s="3">
        <v>19.18195119767131</v>
      </c>
      <c r="B2293">
        <v>4.5747109785033828</v>
      </c>
      <c r="C2293">
        <v>3.6375861597263857</v>
      </c>
    </row>
    <row r="2294" spans="1:3" x14ac:dyDescent="0.25">
      <c r="A2294" s="3">
        <v>20.097550585664155</v>
      </c>
      <c r="B2294">
        <v>5.0751738152338266</v>
      </c>
      <c r="C2294">
        <v>3.6109179126442243</v>
      </c>
    </row>
    <row r="2295" spans="1:3" ht="15.75" thickBot="1" x14ac:dyDescent="0.3">
      <c r="A2295" s="7">
        <v>20.360234224388144</v>
      </c>
      <c r="B2295">
        <v>5.6167710976665717</v>
      </c>
      <c r="C2295">
        <v>2.9444389791664403</v>
      </c>
    </row>
    <row r="2297" spans="1:3" ht="15.75" thickBot="1" x14ac:dyDescent="0.3"/>
    <row r="2298" spans="1:3" x14ac:dyDescent="0.25">
      <c r="A2298" s="1" t="s">
        <v>139</v>
      </c>
    </row>
    <row r="2299" spans="1:3" x14ac:dyDescent="0.25">
      <c r="A2299" s="2">
        <v>19.985088661080542</v>
      </c>
      <c r="B2299">
        <v>4.7874917427820458</v>
      </c>
      <c r="C2299">
        <v>3.4812400893356918</v>
      </c>
    </row>
    <row r="2300" spans="1:3" x14ac:dyDescent="0.25">
      <c r="A2300" s="3">
        <v>19.18195119767131</v>
      </c>
      <c r="B2300">
        <v>4.5747109785033828</v>
      </c>
      <c r="C2300">
        <v>3.6375861597263857</v>
      </c>
    </row>
    <row r="2301" spans="1:3" x14ac:dyDescent="0.25">
      <c r="A2301" s="3">
        <v>20.184546440673881</v>
      </c>
      <c r="B2301">
        <v>4.990432586778736</v>
      </c>
      <c r="C2301">
        <v>3.6888794541139363</v>
      </c>
    </row>
    <row r="2302" spans="1:3" x14ac:dyDescent="0.25">
      <c r="A2302" s="3">
        <v>20.097550585664155</v>
      </c>
      <c r="B2302">
        <v>5.0751738152338266</v>
      </c>
      <c r="C2302">
        <v>3.6109179126442243</v>
      </c>
    </row>
    <row r="2303" spans="1:3" x14ac:dyDescent="0.25">
      <c r="A2303" s="3">
        <v>20.184546440673881</v>
      </c>
      <c r="B2303">
        <v>4.990432586778736</v>
      </c>
      <c r="C2303">
        <v>3.6888794541139363</v>
      </c>
    </row>
    <row r="2304" spans="1:3" x14ac:dyDescent="0.25">
      <c r="A2304" s="3">
        <v>20.163448315399307</v>
      </c>
      <c r="B2304">
        <v>5.5373342670185366</v>
      </c>
      <c r="C2304">
        <v>4.7004803657924166</v>
      </c>
    </row>
    <row r="2305" spans="1:3" x14ac:dyDescent="0.25">
      <c r="A2305" s="3">
        <v>19.929145492307978</v>
      </c>
      <c r="B2305">
        <v>5.0106352940962555</v>
      </c>
      <c r="C2305">
        <v>2.9957322735539909</v>
      </c>
    </row>
    <row r="2306" spans="1:3" x14ac:dyDescent="0.25">
      <c r="A2306" s="3">
        <v>20.027089777859604</v>
      </c>
      <c r="B2306">
        <v>4.9416424226093039</v>
      </c>
      <c r="C2306">
        <v>3.1135153092103742</v>
      </c>
    </row>
    <row r="2307" spans="1:3" x14ac:dyDescent="0.25">
      <c r="A2307" s="3">
        <v>20.097550585664155</v>
      </c>
      <c r="B2307">
        <v>5.0751738152338266</v>
      </c>
      <c r="C2307">
        <v>3.6109179126442243</v>
      </c>
    </row>
    <row r="2308" spans="1:3" x14ac:dyDescent="0.25">
      <c r="A2308" s="3">
        <v>20.837197681154464</v>
      </c>
      <c r="B2308">
        <v>5.9914645471079817</v>
      </c>
      <c r="C2308">
        <v>4.6821312271242199</v>
      </c>
    </row>
    <row r="2309" spans="1:3" x14ac:dyDescent="0.25">
      <c r="A2309" s="3">
        <v>21.133424112621626</v>
      </c>
      <c r="B2309">
        <v>6.5510803350434044</v>
      </c>
      <c r="C2309">
        <v>5.4380793089231956</v>
      </c>
    </row>
    <row r="2310" spans="1:3" x14ac:dyDescent="0.25">
      <c r="A2310" s="3">
        <v>21.133424112621626</v>
      </c>
      <c r="B2310">
        <v>6.5510803350434044</v>
      </c>
      <c r="C2310">
        <v>5.4380793089231956</v>
      </c>
    </row>
    <row r="2311" spans="1:3" ht="15.75" thickBot="1" x14ac:dyDescent="0.3">
      <c r="A2311" s="7">
        <v>20.837197681154464</v>
      </c>
      <c r="B2311">
        <v>5.9914645471079817</v>
      </c>
      <c r="C2311">
        <v>4.6821312271242199</v>
      </c>
    </row>
    <row r="2314" spans="1:3" ht="15.75" thickBot="1" x14ac:dyDescent="0.3"/>
    <row r="2315" spans="1:3" x14ac:dyDescent="0.25">
      <c r="A2315" s="1" t="s">
        <v>140</v>
      </c>
    </row>
    <row r="2316" spans="1:3" x14ac:dyDescent="0.25">
      <c r="A2316" s="2">
        <v>20.478688773840432</v>
      </c>
      <c r="B2316" s="5">
        <v>5.2983173670000001</v>
      </c>
      <c r="C2316" s="5">
        <v>2.9957322739999999</v>
      </c>
    </row>
    <row r="2317" spans="1:3" x14ac:dyDescent="0.25">
      <c r="A2317" s="3">
        <v>19.985088661080542</v>
      </c>
      <c r="B2317">
        <v>4.7874917427820458</v>
      </c>
      <c r="C2317">
        <v>3.4812400893356918</v>
      </c>
    </row>
    <row r="2318" spans="1:3" x14ac:dyDescent="0.25">
      <c r="A2318" s="3">
        <v>19.929145492307978</v>
      </c>
      <c r="B2318">
        <v>5.0106352940962555</v>
      </c>
      <c r="C2318">
        <v>2.9957322735539909</v>
      </c>
    </row>
    <row r="2319" spans="1:3" x14ac:dyDescent="0.25">
      <c r="A2319" s="3">
        <v>20.097550585664155</v>
      </c>
      <c r="B2319">
        <v>5.0751738152338266</v>
      </c>
      <c r="C2319">
        <v>3.6109179126442243</v>
      </c>
    </row>
    <row r="2320" spans="1:3" x14ac:dyDescent="0.25">
      <c r="A2320" s="3">
        <v>19.929145492307978</v>
      </c>
      <c r="B2320">
        <v>5.0106352940962555</v>
      </c>
      <c r="C2320">
        <v>2.9957322735539909</v>
      </c>
    </row>
    <row r="2321" spans="1:3" x14ac:dyDescent="0.25">
      <c r="A2321" s="3">
        <v>19.719292269758025</v>
      </c>
      <c r="B2321">
        <v>4.7874917430000004</v>
      </c>
      <c r="C2321">
        <v>3.091042453</v>
      </c>
    </row>
    <row r="2322" spans="1:3" x14ac:dyDescent="0.25">
      <c r="A2322" s="3">
        <v>21.133424112621626</v>
      </c>
      <c r="B2322">
        <v>6.5510803350434044</v>
      </c>
      <c r="C2322">
        <v>5.4380793089231956</v>
      </c>
    </row>
    <row r="2323" spans="1:3" x14ac:dyDescent="0.25">
      <c r="A2323" s="3">
        <v>19.985088661080542</v>
      </c>
      <c r="B2323">
        <v>4.7874917427820458</v>
      </c>
      <c r="C2323">
        <v>3.4812400893356918</v>
      </c>
    </row>
    <row r="2324" spans="1:3" x14ac:dyDescent="0.25">
      <c r="A2324" s="3">
        <v>20.184546440673881</v>
      </c>
      <c r="B2324">
        <v>4.990432586778736</v>
      </c>
      <c r="C2324">
        <v>3.6888794541139363</v>
      </c>
    </row>
    <row r="2325" spans="1:3" x14ac:dyDescent="0.25">
      <c r="A2325" s="3">
        <v>19.719292269758025</v>
      </c>
      <c r="B2325">
        <v>4.7874917430000004</v>
      </c>
      <c r="C2325">
        <v>3.091042453</v>
      </c>
    </row>
    <row r="2326" spans="1:3" x14ac:dyDescent="0.25">
      <c r="A2326" s="3">
        <v>19.18195119767131</v>
      </c>
      <c r="B2326" s="8">
        <v>4.5747109785033828</v>
      </c>
      <c r="C2326" s="8">
        <v>3.6375861597263857</v>
      </c>
    </row>
    <row r="2327" spans="1:3" x14ac:dyDescent="0.25">
      <c r="A2327" s="3">
        <v>20.360234224388144</v>
      </c>
      <c r="B2327">
        <v>5.6167710976665717</v>
      </c>
      <c r="C2327">
        <v>2.9444389791664403</v>
      </c>
    </row>
    <row r="2328" spans="1:3" ht="15.75" thickBot="1" x14ac:dyDescent="0.3">
      <c r="A2328" s="7">
        <v>20.360234224388144</v>
      </c>
      <c r="B2328">
        <v>5.6167710976665717</v>
      </c>
      <c r="C2328">
        <v>2.9444389791664403</v>
      </c>
    </row>
    <row r="2330" spans="1:3" ht="15.75" thickBot="1" x14ac:dyDescent="0.3"/>
    <row r="2331" spans="1:3" x14ac:dyDescent="0.25">
      <c r="A2331" s="1" t="s">
        <v>141</v>
      </c>
    </row>
    <row r="2332" spans="1:3" x14ac:dyDescent="0.25">
      <c r="A2332" s="2">
        <v>19.719292269758025</v>
      </c>
      <c r="B2332">
        <v>4.7874917430000004</v>
      </c>
      <c r="C2332">
        <v>3.091042453</v>
      </c>
    </row>
    <row r="2333" spans="1:3" x14ac:dyDescent="0.25">
      <c r="A2333" s="3">
        <v>21.133424112621626</v>
      </c>
      <c r="B2333">
        <v>6.5510803350434044</v>
      </c>
      <c r="C2333">
        <v>5.4380793089231956</v>
      </c>
    </row>
    <row r="2334" spans="1:3" x14ac:dyDescent="0.25">
      <c r="A2334" s="3">
        <v>19.18195119767131</v>
      </c>
      <c r="B2334">
        <v>4.5747109785033828</v>
      </c>
      <c r="C2334">
        <v>3.6375861597263857</v>
      </c>
    </row>
    <row r="2335" spans="1:3" x14ac:dyDescent="0.25">
      <c r="A2335" s="3">
        <v>21.133424112621626</v>
      </c>
      <c r="B2335">
        <v>6.5510803350434044</v>
      </c>
      <c r="C2335">
        <v>5.4380793089231956</v>
      </c>
    </row>
    <row r="2336" spans="1:3" x14ac:dyDescent="0.25">
      <c r="A2336" s="3">
        <v>21.133424112621626</v>
      </c>
      <c r="B2336">
        <v>6.5510803350434044</v>
      </c>
      <c r="C2336">
        <v>5.4380793089231956</v>
      </c>
    </row>
    <row r="2337" spans="1:3" x14ac:dyDescent="0.25">
      <c r="A2337" s="3">
        <v>19.18195119767131</v>
      </c>
      <c r="B2337">
        <v>4.5747109785033828</v>
      </c>
      <c r="C2337">
        <v>3.6375861597263857</v>
      </c>
    </row>
    <row r="2338" spans="1:3" x14ac:dyDescent="0.25">
      <c r="A2338" s="3">
        <v>19.18195119767131</v>
      </c>
      <c r="B2338">
        <v>4.5747109785033828</v>
      </c>
      <c r="C2338">
        <v>3.6375861597263857</v>
      </c>
    </row>
    <row r="2339" spans="1:3" x14ac:dyDescent="0.25">
      <c r="A2339" s="3">
        <v>20.123189455653517</v>
      </c>
      <c r="B2339">
        <v>5.4806389233419912</v>
      </c>
      <c r="C2339">
        <v>3.0910424533583161</v>
      </c>
    </row>
    <row r="2340" spans="1:3" x14ac:dyDescent="0.25">
      <c r="A2340" s="3">
        <v>20.027089777859604</v>
      </c>
      <c r="B2340">
        <v>4.9416424226093039</v>
      </c>
      <c r="C2340">
        <v>3.1135153092103742</v>
      </c>
    </row>
    <row r="2341" spans="1:3" x14ac:dyDescent="0.25">
      <c r="A2341" s="3">
        <v>21.133424112621626</v>
      </c>
      <c r="B2341">
        <v>6.5510803350434044</v>
      </c>
      <c r="C2341">
        <v>5.4380793089231956</v>
      </c>
    </row>
    <row r="2342" spans="1:3" x14ac:dyDescent="0.25">
      <c r="A2342" s="3">
        <v>20.097550585664155</v>
      </c>
      <c r="B2342">
        <v>5.0751738152338266</v>
      </c>
      <c r="C2342">
        <v>3.6109179126442243</v>
      </c>
    </row>
    <row r="2343" spans="1:3" x14ac:dyDescent="0.25">
      <c r="A2343" s="3">
        <v>19.985088661080542</v>
      </c>
      <c r="B2343">
        <v>4.7874917427820458</v>
      </c>
      <c r="C2343">
        <v>3.4812400893356918</v>
      </c>
    </row>
    <row r="2344" spans="1:3" ht="15.75" thickBot="1" x14ac:dyDescent="0.3">
      <c r="A2344" s="7">
        <v>20.478688773840432</v>
      </c>
      <c r="B2344" s="5">
        <v>5.2983173670000001</v>
      </c>
      <c r="C2344" s="5">
        <v>2.9957322739999999</v>
      </c>
    </row>
    <row r="2346" spans="1:3" ht="15.75" thickBot="1" x14ac:dyDescent="0.3"/>
    <row r="2347" spans="1:3" x14ac:dyDescent="0.25">
      <c r="A2347" s="1" t="s">
        <v>142</v>
      </c>
    </row>
    <row r="2348" spans="1:3" x14ac:dyDescent="0.25">
      <c r="A2348" s="2">
        <v>20.097550585664155</v>
      </c>
      <c r="B2348">
        <v>5.0751738152338266</v>
      </c>
      <c r="C2348">
        <v>3.6109179126442243</v>
      </c>
    </row>
    <row r="2349" spans="1:3" x14ac:dyDescent="0.25">
      <c r="A2349" s="3">
        <v>19.929145492307978</v>
      </c>
      <c r="B2349">
        <v>5.0106352940962555</v>
      </c>
      <c r="C2349">
        <v>2.9957322735539909</v>
      </c>
    </row>
    <row r="2350" spans="1:3" x14ac:dyDescent="0.25">
      <c r="A2350" s="3">
        <v>20.184546440673881</v>
      </c>
      <c r="B2350">
        <v>4.990432586778736</v>
      </c>
      <c r="C2350">
        <v>3.6888794541139363</v>
      </c>
    </row>
    <row r="2351" spans="1:3" x14ac:dyDescent="0.25">
      <c r="A2351" s="3">
        <v>20.163448315399307</v>
      </c>
      <c r="B2351">
        <v>5.5373342670185366</v>
      </c>
      <c r="C2351">
        <v>4.7004803657924166</v>
      </c>
    </row>
    <row r="2352" spans="1:3" x14ac:dyDescent="0.25">
      <c r="A2352" s="3">
        <v>20.163448315399307</v>
      </c>
      <c r="B2352">
        <v>5.5373342670185366</v>
      </c>
      <c r="C2352">
        <v>4.7004803657924166</v>
      </c>
    </row>
    <row r="2353" spans="1:3" x14ac:dyDescent="0.25">
      <c r="A2353" s="3">
        <v>20.027089777859604</v>
      </c>
      <c r="B2353">
        <v>4.9416424226093039</v>
      </c>
      <c r="C2353">
        <v>3.1135153092103742</v>
      </c>
    </row>
    <row r="2354" spans="1:3" x14ac:dyDescent="0.25">
      <c r="A2354" s="3">
        <v>20.097550585664155</v>
      </c>
      <c r="B2354">
        <v>5.0751738152338266</v>
      </c>
      <c r="C2354">
        <v>3.6109179126442243</v>
      </c>
    </row>
    <row r="2355" spans="1:3" x14ac:dyDescent="0.25">
      <c r="A2355" s="3">
        <v>20.097550585664155</v>
      </c>
      <c r="B2355">
        <v>5.0751738152338266</v>
      </c>
      <c r="C2355">
        <v>3.6109179126442243</v>
      </c>
    </row>
    <row r="2356" spans="1:3" x14ac:dyDescent="0.25">
      <c r="A2356" s="3">
        <v>19.719292269758025</v>
      </c>
      <c r="B2356">
        <v>4.7874917430000004</v>
      </c>
      <c r="C2356">
        <v>3.091042453</v>
      </c>
    </row>
    <row r="2357" spans="1:3" x14ac:dyDescent="0.25">
      <c r="A2357" s="3">
        <v>20.163448315399307</v>
      </c>
      <c r="B2357">
        <v>5.5373342670185366</v>
      </c>
      <c r="C2357">
        <v>4.7004803657924166</v>
      </c>
    </row>
    <row r="2358" spans="1:3" x14ac:dyDescent="0.25">
      <c r="A2358" s="3">
        <v>20.360234224388144</v>
      </c>
      <c r="B2358">
        <v>5.6167710976665717</v>
      </c>
      <c r="C2358">
        <v>2.9444389791664403</v>
      </c>
    </row>
    <row r="2359" spans="1:3" x14ac:dyDescent="0.25">
      <c r="A2359" s="3">
        <v>19.985088661080542</v>
      </c>
      <c r="B2359">
        <v>4.7874917427820458</v>
      </c>
      <c r="C2359">
        <v>3.4812400893356918</v>
      </c>
    </row>
    <row r="2360" spans="1:3" ht="15.75" thickBot="1" x14ac:dyDescent="0.3">
      <c r="A2360" s="7">
        <v>19.18195119767131</v>
      </c>
      <c r="B2360">
        <v>4.5747109785033828</v>
      </c>
      <c r="C2360">
        <v>3.6375861597263857</v>
      </c>
    </row>
    <row r="2362" spans="1:3" ht="15.75" thickBot="1" x14ac:dyDescent="0.3"/>
    <row r="2363" spans="1:3" x14ac:dyDescent="0.25">
      <c r="A2363" s="1" t="s">
        <v>143</v>
      </c>
    </row>
    <row r="2364" spans="1:3" x14ac:dyDescent="0.25">
      <c r="A2364" s="2">
        <v>20.184546440673881</v>
      </c>
      <c r="B2364">
        <v>4.990432586778736</v>
      </c>
      <c r="C2364">
        <v>3.6888794541139363</v>
      </c>
    </row>
    <row r="2365" spans="1:3" x14ac:dyDescent="0.25">
      <c r="A2365" s="3">
        <v>19.985088661080542</v>
      </c>
      <c r="B2365">
        <v>4.7874917427820458</v>
      </c>
      <c r="C2365">
        <v>3.4812400893356918</v>
      </c>
    </row>
    <row r="2366" spans="1:3" x14ac:dyDescent="0.25">
      <c r="A2366" s="3">
        <v>21.133424112621626</v>
      </c>
      <c r="B2366">
        <v>6.5510803350434044</v>
      </c>
      <c r="C2366">
        <v>5.4380793089231956</v>
      </c>
    </row>
    <row r="2367" spans="1:3" x14ac:dyDescent="0.25">
      <c r="A2367" s="3">
        <v>20.163448315399307</v>
      </c>
      <c r="B2367">
        <v>5.5373342670185366</v>
      </c>
      <c r="C2367">
        <v>4.7004803657924166</v>
      </c>
    </row>
    <row r="2368" spans="1:3" x14ac:dyDescent="0.25">
      <c r="A2368" s="3">
        <v>21.133424112621626</v>
      </c>
      <c r="B2368">
        <v>6.5510803350434044</v>
      </c>
      <c r="C2368">
        <v>5.4380793089231956</v>
      </c>
    </row>
    <row r="2369" spans="1:3" x14ac:dyDescent="0.25">
      <c r="A2369" s="3">
        <v>20.360234224388144</v>
      </c>
      <c r="B2369">
        <v>5.6167710976665717</v>
      </c>
      <c r="C2369">
        <v>2.9444389791664403</v>
      </c>
    </row>
    <row r="2370" spans="1:3" x14ac:dyDescent="0.25">
      <c r="A2370" s="3">
        <v>20.478688773840432</v>
      </c>
      <c r="B2370" s="5">
        <v>5.2983173670000001</v>
      </c>
      <c r="C2370" s="5">
        <v>2.9957322739999999</v>
      </c>
    </row>
    <row r="2371" spans="1:3" x14ac:dyDescent="0.25">
      <c r="A2371" s="3">
        <v>20.360234224388144</v>
      </c>
      <c r="B2371">
        <v>5.6167710976665717</v>
      </c>
      <c r="C2371">
        <v>2.9444389791664403</v>
      </c>
    </row>
    <row r="2372" spans="1:3" x14ac:dyDescent="0.25">
      <c r="A2372" s="3">
        <v>20.837197681154464</v>
      </c>
      <c r="B2372">
        <v>5.9914645471079817</v>
      </c>
      <c r="C2372">
        <v>4.6821312271242199</v>
      </c>
    </row>
    <row r="2373" spans="1:3" x14ac:dyDescent="0.25">
      <c r="A2373" s="3">
        <v>19.719292269758025</v>
      </c>
      <c r="B2373">
        <v>4.7874917430000004</v>
      </c>
      <c r="C2373">
        <v>3.091042453</v>
      </c>
    </row>
    <row r="2374" spans="1:3" x14ac:dyDescent="0.25">
      <c r="A2374" s="3">
        <v>19.719292269758025</v>
      </c>
      <c r="B2374">
        <v>4.7874917430000004</v>
      </c>
      <c r="C2374">
        <v>3.091042453</v>
      </c>
    </row>
    <row r="2375" spans="1:3" x14ac:dyDescent="0.25">
      <c r="A2375" s="3">
        <v>19.719292269758025</v>
      </c>
      <c r="B2375">
        <v>4.7874917430000004</v>
      </c>
      <c r="C2375">
        <v>3.091042453</v>
      </c>
    </row>
    <row r="2376" spans="1:3" ht="15.75" thickBot="1" x14ac:dyDescent="0.3">
      <c r="A2376" s="7">
        <v>19.18195119767131</v>
      </c>
      <c r="B2376">
        <v>4.5747109785033828</v>
      </c>
      <c r="C2376">
        <v>3.6375861597263857</v>
      </c>
    </row>
    <row r="2378" spans="1:3" ht="15.75" thickBot="1" x14ac:dyDescent="0.3"/>
    <row r="2379" spans="1:3" x14ac:dyDescent="0.25">
      <c r="A2379" s="1" t="s">
        <v>144</v>
      </c>
    </row>
    <row r="2380" spans="1:3" x14ac:dyDescent="0.25">
      <c r="A2380" s="2">
        <v>20.184546440673881</v>
      </c>
      <c r="B2380">
        <v>4.990432586778736</v>
      </c>
      <c r="C2380">
        <v>3.6888794541139363</v>
      </c>
    </row>
    <row r="2381" spans="1:3" x14ac:dyDescent="0.25">
      <c r="A2381" s="3">
        <v>20.360234224388144</v>
      </c>
      <c r="B2381">
        <v>5.6167710976665717</v>
      </c>
      <c r="C2381">
        <v>2.9444389791664403</v>
      </c>
    </row>
    <row r="2382" spans="1:3" x14ac:dyDescent="0.25">
      <c r="A2382" s="3">
        <v>19.985088661080542</v>
      </c>
      <c r="B2382">
        <v>4.7874917427820458</v>
      </c>
      <c r="C2382">
        <v>3.4812400893356918</v>
      </c>
    </row>
    <row r="2383" spans="1:3" x14ac:dyDescent="0.25">
      <c r="A2383" s="3">
        <v>20.837197681154464</v>
      </c>
      <c r="B2383">
        <v>5.9914645471079817</v>
      </c>
      <c r="C2383">
        <v>4.6821312271242199</v>
      </c>
    </row>
    <row r="2384" spans="1:3" x14ac:dyDescent="0.25">
      <c r="A2384" s="3">
        <v>20.184546440673881</v>
      </c>
      <c r="B2384">
        <v>4.990432586778736</v>
      </c>
      <c r="C2384">
        <v>3.6888794541139363</v>
      </c>
    </row>
    <row r="2385" spans="1:3" x14ac:dyDescent="0.25">
      <c r="A2385" s="3">
        <v>20.027089777859604</v>
      </c>
      <c r="B2385">
        <v>4.9416424226093039</v>
      </c>
      <c r="C2385">
        <v>3.1135153092103742</v>
      </c>
    </row>
    <row r="2386" spans="1:3" x14ac:dyDescent="0.25">
      <c r="A2386" s="3">
        <v>20.837197681154464</v>
      </c>
      <c r="B2386">
        <v>5.9914645471079817</v>
      </c>
      <c r="C2386">
        <v>4.6821312271242199</v>
      </c>
    </row>
    <row r="2387" spans="1:3" x14ac:dyDescent="0.25">
      <c r="A2387" s="3">
        <v>20.163448315399307</v>
      </c>
      <c r="B2387">
        <v>5.5373342670185366</v>
      </c>
      <c r="C2387">
        <v>4.7004803657924166</v>
      </c>
    </row>
    <row r="2388" spans="1:3" x14ac:dyDescent="0.25">
      <c r="A2388" s="3">
        <v>19.719292269758025</v>
      </c>
      <c r="B2388">
        <v>4.7874917430000004</v>
      </c>
      <c r="C2388">
        <v>3.091042453</v>
      </c>
    </row>
    <row r="2389" spans="1:3" x14ac:dyDescent="0.25">
      <c r="A2389" s="3">
        <v>20.478688773840432</v>
      </c>
      <c r="B2389" s="5">
        <v>5.2983173670000001</v>
      </c>
      <c r="C2389" s="5">
        <v>2.9957322739999999</v>
      </c>
    </row>
    <row r="2390" spans="1:3" x14ac:dyDescent="0.25">
      <c r="A2390" s="3">
        <v>21.133424112621626</v>
      </c>
      <c r="B2390">
        <v>6.5510803350434044</v>
      </c>
      <c r="C2390">
        <v>5.4380793089231956</v>
      </c>
    </row>
    <row r="2391" spans="1:3" x14ac:dyDescent="0.25">
      <c r="A2391" s="3">
        <v>19.929145492307978</v>
      </c>
      <c r="B2391">
        <v>5.0106352940962555</v>
      </c>
      <c r="C2391">
        <v>2.9957322735539909</v>
      </c>
    </row>
    <row r="2392" spans="1:3" ht="15.75" thickBot="1" x14ac:dyDescent="0.3">
      <c r="A2392" s="7">
        <v>20.123189455653517</v>
      </c>
      <c r="B2392">
        <v>5.4806389233419912</v>
      </c>
      <c r="C2392">
        <v>3.0910424533583161</v>
      </c>
    </row>
    <row r="2394" spans="1:3" ht="15.75" thickBot="1" x14ac:dyDescent="0.3"/>
    <row r="2395" spans="1:3" x14ac:dyDescent="0.25">
      <c r="A2395" s="1" t="s">
        <v>145</v>
      </c>
    </row>
    <row r="2396" spans="1:3" x14ac:dyDescent="0.25">
      <c r="A2396" s="2">
        <v>20.360234224388144</v>
      </c>
      <c r="B2396">
        <v>5.6167710976665717</v>
      </c>
      <c r="C2396">
        <v>2.9444389791664403</v>
      </c>
    </row>
    <row r="2397" spans="1:3" x14ac:dyDescent="0.25">
      <c r="A2397" s="3">
        <v>19.985088661080542</v>
      </c>
      <c r="B2397">
        <v>4.7874917427820458</v>
      </c>
      <c r="C2397">
        <v>3.4812400893356918</v>
      </c>
    </row>
    <row r="2398" spans="1:3" x14ac:dyDescent="0.25">
      <c r="A2398" s="3">
        <v>20.163448315399307</v>
      </c>
      <c r="B2398">
        <v>5.5373342670185366</v>
      </c>
      <c r="C2398">
        <v>4.7004803657924166</v>
      </c>
    </row>
    <row r="2399" spans="1:3" x14ac:dyDescent="0.25">
      <c r="A2399" s="3">
        <v>19.18195119767131</v>
      </c>
      <c r="B2399">
        <v>4.5747109785033828</v>
      </c>
      <c r="C2399">
        <v>3.6375861597263857</v>
      </c>
    </row>
    <row r="2400" spans="1:3" x14ac:dyDescent="0.25">
      <c r="A2400" s="3">
        <v>19.18195119767131</v>
      </c>
      <c r="B2400">
        <v>4.5747109785033828</v>
      </c>
      <c r="C2400">
        <v>3.6375861597263857</v>
      </c>
    </row>
    <row r="2401" spans="1:3" x14ac:dyDescent="0.25">
      <c r="A2401" s="3">
        <v>19.985088661080542</v>
      </c>
      <c r="B2401">
        <v>4.7874917427820458</v>
      </c>
      <c r="C2401">
        <v>3.4812400893356918</v>
      </c>
    </row>
    <row r="2402" spans="1:3" x14ac:dyDescent="0.25">
      <c r="A2402" s="3">
        <v>20.163448315399307</v>
      </c>
      <c r="B2402">
        <v>5.5373342670185366</v>
      </c>
      <c r="C2402">
        <v>4.7004803657924166</v>
      </c>
    </row>
    <row r="2403" spans="1:3" x14ac:dyDescent="0.25">
      <c r="A2403" s="3">
        <v>20.163448315399307</v>
      </c>
      <c r="B2403">
        <v>5.5373342670185366</v>
      </c>
      <c r="C2403">
        <v>4.7004803657924166</v>
      </c>
    </row>
    <row r="2404" spans="1:3" x14ac:dyDescent="0.25">
      <c r="A2404" s="3">
        <v>20.123189455653517</v>
      </c>
      <c r="B2404">
        <v>5.4806389233419912</v>
      </c>
      <c r="C2404">
        <v>3.0910424533583161</v>
      </c>
    </row>
    <row r="2405" spans="1:3" x14ac:dyDescent="0.25">
      <c r="A2405" s="3">
        <v>20.123189455653517</v>
      </c>
      <c r="B2405">
        <v>5.4806389233419912</v>
      </c>
      <c r="C2405">
        <v>3.0910424533583161</v>
      </c>
    </row>
    <row r="2406" spans="1:3" x14ac:dyDescent="0.25">
      <c r="A2406" s="3">
        <v>20.163448315399307</v>
      </c>
      <c r="B2406">
        <v>5.5373342670185366</v>
      </c>
      <c r="C2406">
        <v>4.7004803657924166</v>
      </c>
    </row>
    <row r="2407" spans="1:3" x14ac:dyDescent="0.25">
      <c r="A2407" s="3">
        <v>19.18195119767131</v>
      </c>
      <c r="B2407">
        <v>4.5747109785033828</v>
      </c>
      <c r="C2407">
        <v>3.6375861597263857</v>
      </c>
    </row>
    <row r="2408" spans="1:3" ht="15.75" thickBot="1" x14ac:dyDescent="0.3">
      <c r="A2408" s="7">
        <v>19.929145492307978</v>
      </c>
      <c r="B2408">
        <v>5.0106352940962555</v>
      </c>
      <c r="C2408">
        <v>2.9957322735539909</v>
      </c>
    </row>
    <row r="2411" spans="1:3" ht="15.75" thickBot="1" x14ac:dyDescent="0.3"/>
    <row r="2412" spans="1:3" x14ac:dyDescent="0.25">
      <c r="A2412" s="1" t="s">
        <v>146</v>
      </c>
    </row>
    <row r="2413" spans="1:3" x14ac:dyDescent="0.25">
      <c r="A2413" s="2">
        <v>20.837197681154464</v>
      </c>
      <c r="B2413">
        <v>5.9914645471079817</v>
      </c>
      <c r="C2413">
        <v>4.6821312271242199</v>
      </c>
    </row>
    <row r="2414" spans="1:3" x14ac:dyDescent="0.25">
      <c r="A2414" s="3">
        <v>19.929145492307978</v>
      </c>
      <c r="B2414">
        <v>5.0106352940962555</v>
      </c>
      <c r="C2414">
        <v>2.9957322735539909</v>
      </c>
    </row>
    <row r="2415" spans="1:3" x14ac:dyDescent="0.25">
      <c r="A2415" s="3">
        <v>19.985088661080542</v>
      </c>
      <c r="B2415">
        <v>4.7874917427820458</v>
      </c>
      <c r="C2415">
        <v>3.4812400893356918</v>
      </c>
    </row>
    <row r="2416" spans="1:3" x14ac:dyDescent="0.25">
      <c r="A2416" s="3">
        <v>19.18195119767131</v>
      </c>
      <c r="B2416">
        <v>4.5747109785033828</v>
      </c>
      <c r="C2416">
        <v>3.6375861597263857</v>
      </c>
    </row>
    <row r="2417" spans="1:3" x14ac:dyDescent="0.25">
      <c r="A2417" s="3">
        <v>20.184546440673881</v>
      </c>
      <c r="B2417">
        <v>4.990432586778736</v>
      </c>
      <c r="C2417">
        <v>3.6888794541139363</v>
      </c>
    </row>
    <row r="2418" spans="1:3" x14ac:dyDescent="0.25">
      <c r="A2418" s="3">
        <v>19.719292269758025</v>
      </c>
      <c r="B2418">
        <v>4.7874917430000004</v>
      </c>
      <c r="C2418">
        <v>3.091042453</v>
      </c>
    </row>
    <row r="2419" spans="1:3" x14ac:dyDescent="0.25">
      <c r="A2419" s="3">
        <v>20.027089777859604</v>
      </c>
      <c r="B2419">
        <v>4.9416424226093039</v>
      </c>
      <c r="C2419">
        <v>3.1135153092103742</v>
      </c>
    </row>
    <row r="2420" spans="1:3" x14ac:dyDescent="0.25">
      <c r="A2420" s="3">
        <v>19.985088661080542</v>
      </c>
      <c r="B2420">
        <v>4.7874917427820458</v>
      </c>
      <c r="C2420">
        <v>3.4812400893356918</v>
      </c>
    </row>
    <row r="2421" spans="1:3" x14ac:dyDescent="0.25">
      <c r="A2421" s="3">
        <v>19.719292269758025</v>
      </c>
      <c r="B2421">
        <v>4.7874917430000004</v>
      </c>
      <c r="C2421">
        <v>3.091042453</v>
      </c>
    </row>
    <row r="2422" spans="1:3" x14ac:dyDescent="0.25">
      <c r="A2422" s="3">
        <v>21.133424112621626</v>
      </c>
      <c r="B2422">
        <v>6.5510803350434044</v>
      </c>
      <c r="C2422">
        <v>5.4380793089231956</v>
      </c>
    </row>
    <row r="2423" spans="1:3" x14ac:dyDescent="0.25">
      <c r="A2423" s="3">
        <v>21.133424112621626</v>
      </c>
      <c r="B2423">
        <v>6.5510803350434044</v>
      </c>
      <c r="C2423">
        <v>5.4380793089231956</v>
      </c>
    </row>
    <row r="2424" spans="1:3" x14ac:dyDescent="0.25">
      <c r="A2424" s="3">
        <v>20.163448315399307</v>
      </c>
      <c r="B2424">
        <v>5.5373342670185366</v>
      </c>
      <c r="C2424">
        <v>4.7004803657924166</v>
      </c>
    </row>
    <row r="2425" spans="1:3" ht="15.75" thickBot="1" x14ac:dyDescent="0.3">
      <c r="A2425" s="7">
        <v>20.478688773840432</v>
      </c>
      <c r="B2425" s="5">
        <v>5.2983173670000001</v>
      </c>
      <c r="C2425" s="5">
        <v>2.9957322739999999</v>
      </c>
    </row>
    <row r="2428" spans="1:3" ht="15.75" thickBot="1" x14ac:dyDescent="0.3"/>
    <row r="2429" spans="1:3" x14ac:dyDescent="0.25">
      <c r="A2429" s="1" t="s">
        <v>147</v>
      </c>
    </row>
    <row r="2430" spans="1:3" x14ac:dyDescent="0.25">
      <c r="A2430" s="2">
        <v>20.837197681154464</v>
      </c>
      <c r="B2430">
        <v>5.9914645471079817</v>
      </c>
      <c r="C2430">
        <v>4.6821312271242199</v>
      </c>
    </row>
    <row r="2431" spans="1:3" x14ac:dyDescent="0.25">
      <c r="A2431" s="3">
        <v>20.027089777859604</v>
      </c>
      <c r="B2431">
        <v>4.9416424226093039</v>
      </c>
      <c r="C2431">
        <v>3.1135153092103742</v>
      </c>
    </row>
    <row r="2432" spans="1:3" x14ac:dyDescent="0.25">
      <c r="A2432" s="3">
        <v>20.123189455653517</v>
      </c>
      <c r="B2432">
        <v>5.4806389233419912</v>
      </c>
      <c r="C2432">
        <v>3.0910424533583161</v>
      </c>
    </row>
    <row r="2433" spans="1:3" x14ac:dyDescent="0.25">
      <c r="A2433" s="3">
        <v>19.929145492307978</v>
      </c>
      <c r="B2433">
        <v>5.0106352940962555</v>
      </c>
      <c r="C2433">
        <v>2.9957322735539909</v>
      </c>
    </row>
    <row r="2434" spans="1:3" x14ac:dyDescent="0.25">
      <c r="A2434" s="3">
        <v>20.837197681154464</v>
      </c>
      <c r="B2434">
        <v>5.9914645471079817</v>
      </c>
      <c r="C2434">
        <v>4.6821312271242199</v>
      </c>
    </row>
    <row r="2435" spans="1:3" x14ac:dyDescent="0.25">
      <c r="A2435" s="3">
        <v>20.360234224388144</v>
      </c>
      <c r="B2435">
        <v>5.6167710976665717</v>
      </c>
      <c r="C2435">
        <v>2.9444389791664403</v>
      </c>
    </row>
    <row r="2436" spans="1:3" x14ac:dyDescent="0.25">
      <c r="A2436" s="3">
        <v>20.837197681154464</v>
      </c>
      <c r="B2436">
        <v>5.9914645471079817</v>
      </c>
      <c r="C2436">
        <v>4.6821312271242199</v>
      </c>
    </row>
    <row r="2437" spans="1:3" x14ac:dyDescent="0.25">
      <c r="A2437" s="3">
        <v>20.478688773840432</v>
      </c>
      <c r="B2437" s="5">
        <v>5.2983173670000001</v>
      </c>
      <c r="C2437" s="5">
        <v>2.9957322739999999</v>
      </c>
    </row>
    <row r="2438" spans="1:3" x14ac:dyDescent="0.25">
      <c r="A2438" s="3">
        <v>20.163448315399307</v>
      </c>
      <c r="B2438">
        <v>5.5373342670185366</v>
      </c>
      <c r="C2438">
        <v>4.7004803657924166</v>
      </c>
    </row>
    <row r="2439" spans="1:3" x14ac:dyDescent="0.25">
      <c r="A2439" s="3">
        <v>20.097550585664155</v>
      </c>
      <c r="B2439">
        <v>5.0751738152338266</v>
      </c>
      <c r="C2439">
        <v>3.6109179126442243</v>
      </c>
    </row>
    <row r="2440" spans="1:3" x14ac:dyDescent="0.25">
      <c r="A2440" s="3">
        <v>20.360234224388144</v>
      </c>
      <c r="B2440">
        <v>5.6167710976665717</v>
      </c>
      <c r="C2440">
        <v>2.9444389791664403</v>
      </c>
    </row>
    <row r="2441" spans="1:3" x14ac:dyDescent="0.25">
      <c r="A2441" s="3">
        <v>20.163448315399307</v>
      </c>
      <c r="B2441">
        <v>5.5373342670185366</v>
      </c>
      <c r="C2441">
        <v>4.7004803657924166</v>
      </c>
    </row>
    <row r="2442" spans="1:3" ht="15.75" thickBot="1" x14ac:dyDescent="0.3">
      <c r="A2442" s="7">
        <v>20.837197681154464</v>
      </c>
      <c r="B2442">
        <v>5.9914645471079817</v>
      </c>
      <c r="C2442">
        <v>4.6821312271242199</v>
      </c>
    </row>
    <row r="2444" spans="1:3" ht="15.75" thickBot="1" x14ac:dyDescent="0.3"/>
    <row r="2445" spans="1:3" x14ac:dyDescent="0.25">
      <c r="A2445" s="1" t="s">
        <v>148</v>
      </c>
    </row>
    <row r="2446" spans="1:3" x14ac:dyDescent="0.25">
      <c r="A2446" s="2">
        <v>20.097550585664155</v>
      </c>
      <c r="B2446">
        <v>5.0751738152338266</v>
      </c>
      <c r="C2446">
        <v>3.6109179126442243</v>
      </c>
    </row>
    <row r="2447" spans="1:3" x14ac:dyDescent="0.25">
      <c r="A2447" s="3">
        <v>20.123189455653517</v>
      </c>
      <c r="B2447">
        <v>5.4806389233419912</v>
      </c>
      <c r="C2447">
        <v>3.0910424533583161</v>
      </c>
    </row>
    <row r="2448" spans="1:3" x14ac:dyDescent="0.25">
      <c r="A2448" s="3">
        <v>20.097550585664155</v>
      </c>
      <c r="B2448">
        <v>5.0751738152338266</v>
      </c>
      <c r="C2448">
        <v>3.6109179126442243</v>
      </c>
    </row>
    <row r="2449" spans="1:3" x14ac:dyDescent="0.25">
      <c r="A2449" s="3">
        <v>20.163448315399307</v>
      </c>
      <c r="B2449">
        <v>5.5373342670185366</v>
      </c>
      <c r="C2449">
        <v>4.7004803657924166</v>
      </c>
    </row>
    <row r="2450" spans="1:3" x14ac:dyDescent="0.25">
      <c r="A2450" s="3">
        <v>19.719292269758025</v>
      </c>
      <c r="B2450">
        <v>4.7874917430000004</v>
      </c>
      <c r="C2450">
        <v>3.091042453</v>
      </c>
    </row>
    <row r="2451" spans="1:3" x14ac:dyDescent="0.25">
      <c r="A2451" s="3">
        <v>20.163448315399307</v>
      </c>
      <c r="B2451">
        <v>5.5373342670185366</v>
      </c>
      <c r="C2451">
        <v>4.7004803657924166</v>
      </c>
    </row>
    <row r="2452" spans="1:3" x14ac:dyDescent="0.25">
      <c r="A2452" s="3">
        <v>19.18195119767131</v>
      </c>
      <c r="B2452">
        <v>4.5747109785033828</v>
      </c>
      <c r="C2452">
        <v>3.6375861597263857</v>
      </c>
    </row>
    <row r="2453" spans="1:3" x14ac:dyDescent="0.25">
      <c r="A2453" s="3">
        <v>20.163448315399307</v>
      </c>
      <c r="B2453">
        <v>5.5373342670185366</v>
      </c>
      <c r="C2453">
        <v>4.7004803657924166</v>
      </c>
    </row>
    <row r="2454" spans="1:3" x14ac:dyDescent="0.25">
      <c r="A2454" s="3">
        <v>20.097550585664155</v>
      </c>
      <c r="B2454">
        <v>5.0751738152338266</v>
      </c>
      <c r="C2454">
        <v>3.6109179126442243</v>
      </c>
    </row>
    <row r="2455" spans="1:3" x14ac:dyDescent="0.25">
      <c r="A2455" s="3">
        <v>19.929145492307978</v>
      </c>
      <c r="B2455">
        <v>5.0106352940962555</v>
      </c>
      <c r="C2455">
        <v>2.9957322735539909</v>
      </c>
    </row>
    <row r="2456" spans="1:3" x14ac:dyDescent="0.25">
      <c r="A2456" s="3">
        <v>19.985088661080542</v>
      </c>
      <c r="B2456">
        <v>4.7874917427820458</v>
      </c>
      <c r="C2456">
        <v>3.4812400893356918</v>
      </c>
    </row>
    <row r="2457" spans="1:3" x14ac:dyDescent="0.25">
      <c r="A2457" s="3">
        <v>19.985088661080542</v>
      </c>
      <c r="B2457">
        <v>4.7874917427820458</v>
      </c>
      <c r="C2457">
        <v>3.4812400893356918</v>
      </c>
    </row>
    <row r="2458" spans="1:3" ht="15.75" thickBot="1" x14ac:dyDescent="0.3">
      <c r="A2458" s="7">
        <v>19.929145492307978</v>
      </c>
      <c r="B2458">
        <v>5.0106352940962555</v>
      </c>
      <c r="C2458">
        <v>2.9957322735539909</v>
      </c>
    </row>
    <row r="2460" spans="1:3" ht="15.75" thickBot="1" x14ac:dyDescent="0.3"/>
    <row r="2461" spans="1:3" x14ac:dyDescent="0.25">
      <c r="A2461" s="1" t="s">
        <v>149</v>
      </c>
    </row>
    <row r="2462" spans="1:3" x14ac:dyDescent="0.25">
      <c r="A2462" s="2">
        <v>19.985088661080542</v>
      </c>
      <c r="B2462">
        <v>4.7874917427820458</v>
      </c>
      <c r="C2462">
        <v>3.4812400893356918</v>
      </c>
    </row>
    <row r="2463" spans="1:3" x14ac:dyDescent="0.25">
      <c r="A2463" s="3">
        <v>20.184546440673881</v>
      </c>
      <c r="B2463">
        <v>4.990432586778736</v>
      </c>
      <c r="C2463">
        <v>3.6888794541139363</v>
      </c>
    </row>
    <row r="2464" spans="1:3" x14ac:dyDescent="0.25">
      <c r="A2464" s="3">
        <v>19.18195119767131</v>
      </c>
      <c r="B2464">
        <v>4.5747109785033828</v>
      </c>
      <c r="C2464">
        <v>3.6375861597263857</v>
      </c>
    </row>
    <row r="2465" spans="1:3" x14ac:dyDescent="0.25">
      <c r="A2465" s="3">
        <v>20.097550585664155</v>
      </c>
      <c r="B2465">
        <v>5.0751738152338266</v>
      </c>
      <c r="C2465">
        <v>3.6109179126442243</v>
      </c>
    </row>
    <row r="2466" spans="1:3" x14ac:dyDescent="0.25">
      <c r="A2466" s="3">
        <v>20.163448315399307</v>
      </c>
      <c r="B2466">
        <v>5.5373342670185366</v>
      </c>
      <c r="C2466">
        <v>4.7004803657924166</v>
      </c>
    </row>
    <row r="2467" spans="1:3" x14ac:dyDescent="0.25">
      <c r="A2467" s="3">
        <v>20.123189455653517</v>
      </c>
      <c r="B2467">
        <v>5.4806389233419912</v>
      </c>
      <c r="C2467">
        <v>3.0910424533583161</v>
      </c>
    </row>
    <row r="2468" spans="1:3" x14ac:dyDescent="0.25">
      <c r="A2468" s="3">
        <v>20.184546440673881</v>
      </c>
      <c r="B2468">
        <v>4.990432586778736</v>
      </c>
      <c r="C2468">
        <v>3.6888794541139363</v>
      </c>
    </row>
    <row r="2469" spans="1:3" x14ac:dyDescent="0.25">
      <c r="A2469" s="3">
        <v>19.929145492307978</v>
      </c>
      <c r="B2469">
        <v>5.0106352940962555</v>
      </c>
      <c r="C2469">
        <v>2.9957322735539909</v>
      </c>
    </row>
    <row r="2470" spans="1:3" x14ac:dyDescent="0.25">
      <c r="A2470" s="3">
        <v>19.985088661080542</v>
      </c>
      <c r="B2470">
        <v>4.7874917427820458</v>
      </c>
      <c r="C2470">
        <v>3.4812400893356918</v>
      </c>
    </row>
    <row r="2471" spans="1:3" x14ac:dyDescent="0.25">
      <c r="A2471" s="3">
        <v>19.929145492307978</v>
      </c>
      <c r="B2471">
        <v>5.0106352940962555</v>
      </c>
      <c r="C2471">
        <v>2.9957322735539909</v>
      </c>
    </row>
    <row r="2472" spans="1:3" x14ac:dyDescent="0.25">
      <c r="A2472" s="3">
        <v>20.360234224388144</v>
      </c>
      <c r="B2472">
        <v>5.6167710976665717</v>
      </c>
      <c r="C2472">
        <v>2.9444389791664403</v>
      </c>
    </row>
    <row r="2473" spans="1:3" x14ac:dyDescent="0.25">
      <c r="A2473" s="3">
        <v>19.929145492307978</v>
      </c>
      <c r="B2473">
        <v>5.0106352940962555</v>
      </c>
      <c r="C2473">
        <v>2.9957322735539909</v>
      </c>
    </row>
    <row r="2474" spans="1:3" ht="15.75" thickBot="1" x14ac:dyDescent="0.3">
      <c r="A2474" s="7">
        <v>20.360234224388144</v>
      </c>
      <c r="B2474">
        <v>5.6167710976665717</v>
      </c>
      <c r="C2474">
        <v>2.9444389791664403</v>
      </c>
    </row>
    <row r="2477" spans="1:3" ht="15.75" thickBot="1" x14ac:dyDescent="0.3"/>
    <row r="2478" spans="1:3" x14ac:dyDescent="0.25">
      <c r="A2478" s="1" t="s">
        <v>150</v>
      </c>
    </row>
    <row r="2479" spans="1:3" x14ac:dyDescent="0.25">
      <c r="A2479" s="2">
        <v>21.133424112621626</v>
      </c>
      <c r="B2479">
        <v>6.5510803350434044</v>
      </c>
      <c r="C2479">
        <v>5.4380793089231956</v>
      </c>
    </row>
    <row r="2480" spans="1:3" x14ac:dyDescent="0.25">
      <c r="A2480" s="3">
        <v>20.027089777859604</v>
      </c>
      <c r="B2480">
        <v>4.9416424226093039</v>
      </c>
      <c r="C2480">
        <v>3.1135153092103742</v>
      </c>
    </row>
    <row r="2481" spans="1:3" x14ac:dyDescent="0.25">
      <c r="A2481" s="3">
        <v>20.123189455653517</v>
      </c>
      <c r="B2481">
        <v>5.4806389233419912</v>
      </c>
      <c r="C2481">
        <v>3.0910424533583161</v>
      </c>
    </row>
    <row r="2482" spans="1:3" x14ac:dyDescent="0.25">
      <c r="A2482" s="3">
        <v>20.837197681154464</v>
      </c>
      <c r="B2482">
        <v>5.9914645471079817</v>
      </c>
      <c r="C2482">
        <v>4.6821312271242199</v>
      </c>
    </row>
    <row r="2483" spans="1:3" x14ac:dyDescent="0.25">
      <c r="A2483" s="3">
        <v>20.360234224388144</v>
      </c>
      <c r="B2483">
        <v>5.6167710976665717</v>
      </c>
      <c r="C2483">
        <v>2.9444389791664403</v>
      </c>
    </row>
    <row r="2484" spans="1:3" x14ac:dyDescent="0.25">
      <c r="A2484" s="3">
        <v>19.18195119767131</v>
      </c>
      <c r="B2484">
        <v>4.5747109785033828</v>
      </c>
      <c r="C2484">
        <v>3.6375861597263857</v>
      </c>
    </row>
    <row r="2485" spans="1:3" x14ac:dyDescent="0.25">
      <c r="A2485" s="3">
        <v>20.123189455653517</v>
      </c>
      <c r="B2485">
        <v>5.4806389233419912</v>
      </c>
      <c r="C2485">
        <v>3.0910424533583161</v>
      </c>
    </row>
    <row r="2486" spans="1:3" x14ac:dyDescent="0.25">
      <c r="A2486" s="3">
        <v>20.837197681154464</v>
      </c>
      <c r="B2486">
        <v>5.9914645471079817</v>
      </c>
      <c r="C2486">
        <v>4.6821312271242199</v>
      </c>
    </row>
    <row r="2487" spans="1:3" x14ac:dyDescent="0.25">
      <c r="A2487" s="3">
        <v>20.478688773840432</v>
      </c>
      <c r="B2487" s="5">
        <v>5.2983173670000001</v>
      </c>
      <c r="C2487" s="5">
        <v>2.9957322739999999</v>
      </c>
    </row>
    <row r="2488" spans="1:3" x14ac:dyDescent="0.25">
      <c r="A2488" s="3">
        <v>19.719292269758025</v>
      </c>
      <c r="B2488">
        <v>4.7874917430000004</v>
      </c>
      <c r="C2488">
        <v>3.091042453</v>
      </c>
    </row>
    <row r="2489" spans="1:3" x14ac:dyDescent="0.25">
      <c r="A2489" s="3">
        <v>20.097550585664155</v>
      </c>
      <c r="B2489">
        <v>5.0751738152338266</v>
      </c>
      <c r="C2489">
        <v>3.6109179126442243</v>
      </c>
    </row>
    <row r="2490" spans="1:3" x14ac:dyDescent="0.25">
      <c r="A2490" s="3">
        <v>20.097550585664155</v>
      </c>
      <c r="B2490">
        <v>5.0751738152338266</v>
      </c>
      <c r="C2490">
        <v>3.6109179126442243</v>
      </c>
    </row>
    <row r="2491" spans="1:3" ht="15.75" thickBot="1" x14ac:dyDescent="0.3">
      <c r="A2491" s="7">
        <v>20.097550585664155</v>
      </c>
      <c r="B2491">
        <v>5.0751738152338266</v>
      </c>
      <c r="C2491">
        <v>3.6109179126442243</v>
      </c>
    </row>
    <row r="2494" spans="1:3" ht="15.75" thickBot="1" x14ac:dyDescent="0.3"/>
    <row r="2495" spans="1:3" x14ac:dyDescent="0.25">
      <c r="A2495" s="1" t="s">
        <v>151</v>
      </c>
    </row>
    <row r="2496" spans="1:3" x14ac:dyDescent="0.25">
      <c r="A2496" s="2">
        <v>20.123189455653517</v>
      </c>
      <c r="B2496">
        <v>5.4806389233419912</v>
      </c>
      <c r="C2496">
        <v>3.0910424533583161</v>
      </c>
    </row>
    <row r="2497" spans="1:3" x14ac:dyDescent="0.25">
      <c r="A2497" s="3">
        <v>20.478688773840432</v>
      </c>
      <c r="B2497" s="5">
        <v>5.2983173670000001</v>
      </c>
      <c r="C2497" s="5">
        <v>2.9957322739999999</v>
      </c>
    </row>
    <row r="2498" spans="1:3" x14ac:dyDescent="0.25">
      <c r="A2498" s="3">
        <v>20.184546440673881</v>
      </c>
      <c r="B2498">
        <v>4.990432586778736</v>
      </c>
      <c r="C2498">
        <v>3.6888794541139363</v>
      </c>
    </row>
    <row r="2499" spans="1:3" x14ac:dyDescent="0.25">
      <c r="A2499" s="3">
        <v>20.184546440673881</v>
      </c>
      <c r="B2499">
        <v>4.990432586778736</v>
      </c>
      <c r="C2499">
        <v>3.6888794541139363</v>
      </c>
    </row>
    <row r="2500" spans="1:3" x14ac:dyDescent="0.25">
      <c r="A2500" s="3">
        <v>20.360234224388144</v>
      </c>
      <c r="B2500">
        <v>5.6167710976665717</v>
      </c>
      <c r="C2500">
        <v>2.9444389791664403</v>
      </c>
    </row>
    <row r="2501" spans="1:3" x14ac:dyDescent="0.25">
      <c r="A2501" s="3">
        <v>20.184546440673881</v>
      </c>
      <c r="B2501">
        <v>4.990432586778736</v>
      </c>
      <c r="C2501">
        <v>3.6888794541139363</v>
      </c>
    </row>
    <row r="2502" spans="1:3" x14ac:dyDescent="0.25">
      <c r="A2502" s="3">
        <v>20.123189455653517</v>
      </c>
      <c r="B2502">
        <v>5.4806389233419912</v>
      </c>
      <c r="C2502">
        <v>3.0910424533583161</v>
      </c>
    </row>
    <row r="2503" spans="1:3" x14ac:dyDescent="0.25">
      <c r="A2503" s="3">
        <v>20.097550585664155</v>
      </c>
      <c r="B2503">
        <v>5.0751738152338266</v>
      </c>
      <c r="C2503">
        <v>3.6109179126442243</v>
      </c>
    </row>
    <row r="2504" spans="1:3" x14ac:dyDescent="0.25">
      <c r="A2504" s="3">
        <v>20.184546440673881</v>
      </c>
      <c r="B2504">
        <v>4.990432586778736</v>
      </c>
      <c r="C2504">
        <v>3.6888794541139363</v>
      </c>
    </row>
    <row r="2505" spans="1:3" x14ac:dyDescent="0.25">
      <c r="A2505" s="3">
        <v>19.719292269758025</v>
      </c>
      <c r="B2505">
        <v>4.7874917430000004</v>
      </c>
      <c r="C2505">
        <v>3.091042453</v>
      </c>
    </row>
    <row r="2506" spans="1:3" x14ac:dyDescent="0.25">
      <c r="A2506" s="3">
        <v>20.360234224388144</v>
      </c>
      <c r="B2506">
        <v>5.6167710976665717</v>
      </c>
      <c r="C2506">
        <v>2.9444389791664403</v>
      </c>
    </row>
    <row r="2507" spans="1:3" x14ac:dyDescent="0.25">
      <c r="A2507" s="3">
        <v>20.163448315399307</v>
      </c>
      <c r="B2507">
        <v>5.5373342670185366</v>
      </c>
      <c r="C2507">
        <v>4.7004803657924166</v>
      </c>
    </row>
    <row r="2508" spans="1:3" ht="15.75" thickBot="1" x14ac:dyDescent="0.3">
      <c r="A2508" s="7">
        <v>21.133424112621626</v>
      </c>
      <c r="B2508">
        <v>6.5510803350434044</v>
      </c>
      <c r="C2508">
        <v>5.4380793089231956</v>
      </c>
    </row>
    <row r="2510" spans="1:3" ht="15.75" thickBot="1" x14ac:dyDescent="0.3"/>
    <row r="2511" spans="1:3" x14ac:dyDescent="0.25">
      <c r="A2511" s="1" t="s">
        <v>152</v>
      </c>
    </row>
    <row r="2512" spans="1:3" x14ac:dyDescent="0.25">
      <c r="A2512" s="2">
        <v>20.097550585664155</v>
      </c>
      <c r="B2512">
        <v>5.0751738152338266</v>
      </c>
      <c r="C2512">
        <v>3.6109179126442243</v>
      </c>
    </row>
    <row r="2513" spans="1:3" x14ac:dyDescent="0.25">
      <c r="A2513" s="3">
        <v>20.123189455653517</v>
      </c>
      <c r="B2513">
        <v>5.4806389233419912</v>
      </c>
      <c r="C2513">
        <v>3.0910424533583161</v>
      </c>
    </row>
    <row r="2514" spans="1:3" x14ac:dyDescent="0.25">
      <c r="A2514" s="3">
        <v>20.837197681154464</v>
      </c>
      <c r="B2514">
        <v>5.9914645471079817</v>
      </c>
      <c r="C2514">
        <v>4.6821312271242199</v>
      </c>
    </row>
    <row r="2515" spans="1:3" x14ac:dyDescent="0.25">
      <c r="A2515" s="3">
        <v>20.184546440673881</v>
      </c>
      <c r="B2515">
        <v>4.990432586778736</v>
      </c>
      <c r="C2515">
        <v>3.6888794541139363</v>
      </c>
    </row>
    <row r="2516" spans="1:3" x14ac:dyDescent="0.25">
      <c r="A2516" s="3">
        <v>20.027089777859604</v>
      </c>
      <c r="B2516">
        <v>4.9416424226093039</v>
      </c>
      <c r="C2516">
        <v>3.1135153092103742</v>
      </c>
    </row>
    <row r="2517" spans="1:3" x14ac:dyDescent="0.25">
      <c r="A2517" s="3">
        <v>20.097550585664155</v>
      </c>
      <c r="B2517">
        <v>5.0751738152338266</v>
      </c>
      <c r="C2517">
        <v>3.6109179126442243</v>
      </c>
    </row>
    <row r="2518" spans="1:3" x14ac:dyDescent="0.25">
      <c r="A2518" s="3">
        <v>20.163448315399307</v>
      </c>
      <c r="B2518">
        <v>5.5373342670185366</v>
      </c>
      <c r="C2518">
        <v>4.7004803657924166</v>
      </c>
    </row>
    <row r="2519" spans="1:3" x14ac:dyDescent="0.25">
      <c r="A2519" s="3">
        <v>20.360234224388144</v>
      </c>
      <c r="B2519">
        <v>5.6167710976665717</v>
      </c>
      <c r="C2519">
        <v>2.9444389791664403</v>
      </c>
    </row>
    <row r="2520" spans="1:3" x14ac:dyDescent="0.25">
      <c r="A2520" s="3">
        <v>20.478688773840432</v>
      </c>
      <c r="B2520" s="5">
        <v>5.2983173670000001</v>
      </c>
      <c r="C2520" s="5">
        <v>2.9957322739999999</v>
      </c>
    </row>
    <row r="2521" spans="1:3" x14ac:dyDescent="0.25">
      <c r="A2521" s="3">
        <v>19.18195119767131</v>
      </c>
      <c r="B2521">
        <v>4.5747109785033828</v>
      </c>
      <c r="C2521">
        <v>3.6375861597263857</v>
      </c>
    </row>
    <row r="2522" spans="1:3" x14ac:dyDescent="0.25">
      <c r="A2522" s="3">
        <v>19.929145492307978</v>
      </c>
      <c r="B2522">
        <v>5.0106352940962555</v>
      </c>
      <c r="C2522">
        <v>2.9957322735539909</v>
      </c>
    </row>
    <row r="2523" spans="1:3" x14ac:dyDescent="0.25">
      <c r="A2523" s="3">
        <v>20.163448315399307</v>
      </c>
      <c r="B2523">
        <v>5.5373342670185366</v>
      </c>
      <c r="C2523">
        <v>4.7004803657924166</v>
      </c>
    </row>
    <row r="2524" spans="1:3" ht="15.75" thickBot="1" x14ac:dyDescent="0.3">
      <c r="A2524" s="7">
        <v>20.478688773840432</v>
      </c>
      <c r="B2524" s="5">
        <v>5.2983173670000001</v>
      </c>
      <c r="C2524" s="5">
        <v>2.9957322739999999</v>
      </c>
    </row>
    <row r="2527" spans="1:3" ht="15.75" thickBot="1" x14ac:dyDescent="0.3"/>
    <row r="2528" spans="1:3" x14ac:dyDescent="0.25">
      <c r="A2528" s="1" t="s">
        <v>153</v>
      </c>
    </row>
    <row r="2529" spans="1:3" x14ac:dyDescent="0.25">
      <c r="A2529" s="2">
        <v>19.985088661080542</v>
      </c>
      <c r="B2529">
        <v>4.7874917427820458</v>
      </c>
      <c r="C2529">
        <v>3.4812400893356918</v>
      </c>
    </row>
    <row r="2530" spans="1:3" x14ac:dyDescent="0.25">
      <c r="A2530" s="3">
        <v>19.18195119767131</v>
      </c>
      <c r="B2530">
        <v>4.5747109785033828</v>
      </c>
      <c r="C2530">
        <v>3.6375861597263857</v>
      </c>
    </row>
    <row r="2531" spans="1:3" x14ac:dyDescent="0.25">
      <c r="A2531" s="3">
        <v>19.719292269758025</v>
      </c>
      <c r="B2531" s="8">
        <v>4.7874917427820458</v>
      </c>
      <c r="C2531" s="8">
        <v>3.0910424533583161</v>
      </c>
    </row>
    <row r="2532" spans="1:3" x14ac:dyDescent="0.25">
      <c r="A2532" s="3">
        <v>20.184546440673881</v>
      </c>
      <c r="B2532">
        <v>4.990432586778736</v>
      </c>
      <c r="C2532">
        <v>3.6888794541139363</v>
      </c>
    </row>
    <row r="2533" spans="1:3" x14ac:dyDescent="0.25">
      <c r="A2533" s="3">
        <v>19.929145492307978</v>
      </c>
      <c r="B2533">
        <v>5.0106352940962555</v>
      </c>
      <c r="C2533">
        <v>2.9957322735539909</v>
      </c>
    </row>
    <row r="2534" spans="1:3" x14ac:dyDescent="0.25">
      <c r="A2534" s="3">
        <v>19.929145492307978</v>
      </c>
      <c r="B2534">
        <v>5.0106352940962555</v>
      </c>
      <c r="C2534">
        <v>2.9957322735539909</v>
      </c>
    </row>
    <row r="2535" spans="1:3" x14ac:dyDescent="0.25">
      <c r="A2535" s="3">
        <v>19.985088661080542</v>
      </c>
      <c r="B2535">
        <v>4.7874917427820458</v>
      </c>
      <c r="C2535">
        <v>3.4812400893356918</v>
      </c>
    </row>
    <row r="2536" spans="1:3" x14ac:dyDescent="0.25">
      <c r="A2536" s="3">
        <v>20.837197681154464</v>
      </c>
      <c r="B2536">
        <v>5.9914645471079817</v>
      </c>
      <c r="C2536">
        <v>4.6821312271242199</v>
      </c>
    </row>
    <row r="2537" spans="1:3" x14ac:dyDescent="0.25">
      <c r="A2537" s="3">
        <v>20.184546440673881</v>
      </c>
      <c r="B2537">
        <v>4.990432586778736</v>
      </c>
      <c r="C2537">
        <v>3.6888794541139363</v>
      </c>
    </row>
    <row r="2538" spans="1:3" x14ac:dyDescent="0.25">
      <c r="A2538" s="3">
        <v>21.133424112621626</v>
      </c>
      <c r="B2538">
        <v>6.5510803350434044</v>
      </c>
      <c r="C2538">
        <v>5.4380793089231956</v>
      </c>
    </row>
    <row r="2539" spans="1:3" x14ac:dyDescent="0.25">
      <c r="A2539" s="3">
        <v>20.163448315399307</v>
      </c>
      <c r="B2539">
        <v>5.5373342670185366</v>
      </c>
      <c r="C2539">
        <v>4.7004803657924166</v>
      </c>
    </row>
    <row r="2540" spans="1:3" x14ac:dyDescent="0.25">
      <c r="A2540" s="3">
        <v>19.719292269758025</v>
      </c>
      <c r="B2540">
        <v>4.7874917430000004</v>
      </c>
      <c r="C2540">
        <v>3.091042453</v>
      </c>
    </row>
    <row r="2541" spans="1:3" ht="15.75" thickBot="1" x14ac:dyDescent="0.3">
      <c r="A2541" s="7">
        <v>21.133424112621626</v>
      </c>
      <c r="B2541">
        <v>6.5510803350434044</v>
      </c>
      <c r="C2541">
        <v>5.4380793089231956</v>
      </c>
    </row>
    <row r="2543" spans="1:3" ht="15.75" thickBot="1" x14ac:dyDescent="0.3"/>
    <row r="2544" spans="1:3" x14ac:dyDescent="0.25">
      <c r="A2544" s="1" t="s">
        <v>154</v>
      </c>
    </row>
    <row r="2545" spans="1:3" x14ac:dyDescent="0.25">
      <c r="A2545" s="2">
        <v>20.184546440673881</v>
      </c>
      <c r="B2545">
        <v>4.990432586778736</v>
      </c>
      <c r="C2545">
        <v>3.6888794541139363</v>
      </c>
    </row>
    <row r="2546" spans="1:3" x14ac:dyDescent="0.25">
      <c r="A2546" s="3">
        <v>20.163448315399307</v>
      </c>
      <c r="B2546">
        <v>5.5373342670185366</v>
      </c>
      <c r="C2546">
        <v>4.7004803657924166</v>
      </c>
    </row>
    <row r="2547" spans="1:3" x14ac:dyDescent="0.25">
      <c r="A2547" s="3">
        <v>21.133424112621626</v>
      </c>
      <c r="B2547">
        <v>6.5510803350434044</v>
      </c>
      <c r="C2547">
        <v>5.4380793089231956</v>
      </c>
    </row>
    <row r="2548" spans="1:3" x14ac:dyDescent="0.25">
      <c r="A2548" s="3">
        <v>20.837197681154464</v>
      </c>
      <c r="B2548">
        <v>5.9914645471079817</v>
      </c>
      <c r="C2548">
        <v>4.6821312271242199</v>
      </c>
    </row>
    <row r="2549" spans="1:3" x14ac:dyDescent="0.25">
      <c r="A2549" s="3">
        <v>20.097550585664155</v>
      </c>
      <c r="B2549">
        <v>5.0751738152338266</v>
      </c>
      <c r="C2549">
        <v>3.6109179126442243</v>
      </c>
    </row>
    <row r="2550" spans="1:3" x14ac:dyDescent="0.25">
      <c r="A2550" s="3">
        <v>21.133424112621626</v>
      </c>
      <c r="B2550">
        <v>6.5510803350434044</v>
      </c>
      <c r="C2550">
        <v>5.4380793089231956</v>
      </c>
    </row>
    <row r="2551" spans="1:3" x14ac:dyDescent="0.25">
      <c r="A2551" s="3">
        <v>20.360234224388144</v>
      </c>
      <c r="B2551">
        <v>5.6167710976665717</v>
      </c>
      <c r="C2551">
        <v>2.9444389791664403</v>
      </c>
    </row>
    <row r="2552" spans="1:3" x14ac:dyDescent="0.25">
      <c r="A2552" s="3">
        <v>19.18195119767131</v>
      </c>
      <c r="B2552">
        <v>4.5747109785033828</v>
      </c>
      <c r="C2552">
        <v>3.6375861597263857</v>
      </c>
    </row>
    <row r="2553" spans="1:3" x14ac:dyDescent="0.25">
      <c r="A2553" s="3">
        <v>21.133424112621626</v>
      </c>
      <c r="B2553">
        <v>6.5510803350434044</v>
      </c>
      <c r="C2553">
        <v>5.4380793089231956</v>
      </c>
    </row>
    <row r="2554" spans="1:3" x14ac:dyDescent="0.25">
      <c r="A2554" s="3">
        <v>20.163448315399307</v>
      </c>
      <c r="B2554">
        <v>5.5373342670185366</v>
      </c>
      <c r="C2554">
        <v>4.7004803657924166</v>
      </c>
    </row>
    <row r="2555" spans="1:3" x14ac:dyDescent="0.25">
      <c r="A2555" s="3">
        <v>19.719292269758025</v>
      </c>
      <c r="B2555">
        <v>4.7874917430000004</v>
      </c>
      <c r="C2555">
        <v>3.091042453</v>
      </c>
    </row>
    <row r="2556" spans="1:3" x14ac:dyDescent="0.25">
      <c r="A2556" s="3">
        <v>19.929145492307978</v>
      </c>
      <c r="B2556">
        <v>5.0106352940962555</v>
      </c>
      <c r="C2556">
        <v>2.9957322735539909</v>
      </c>
    </row>
    <row r="2557" spans="1:3" ht="15.75" thickBot="1" x14ac:dyDescent="0.3">
      <c r="A2557" s="7">
        <v>20.163448315399307</v>
      </c>
      <c r="B2557">
        <v>5.5373342670185366</v>
      </c>
      <c r="C2557">
        <v>4.7004803657924166</v>
      </c>
    </row>
    <row r="2560" spans="1:3" ht="15.75" thickBot="1" x14ac:dyDescent="0.3"/>
    <row r="2561" spans="1:3" x14ac:dyDescent="0.25">
      <c r="A2561" s="1" t="s">
        <v>155</v>
      </c>
    </row>
    <row r="2562" spans="1:3" x14ac:dyDescent="0.25">
      <c r="A2562" s="2">
        <v>20.478688773840432</v>
      </c>
      <c r="B2562" s="5">
        <v>5.2983173670000001</v>
      </c>
      <c r="C2562" s="5">
        <v>2.9957322739999999</v>
      </c>
    </row>
    <row r="2563" spans="1:3" x14ac:dyDescent="0.25">
      <c r="A2563" s="3">
        <v>19.719292269758025</v>
      </c>
      <c r="B2563">
        <v>4.7874917430000004</v>
      </c>
      <c r="C2563">
        <v>3.091042453</v>
      </c>
    </row>
    <row r="2564" spans="1:3" x14ac:dyDescent="0.25">
      <c r="A2564" s="3">
        <v>20.027089777859604</v>
      </c>
      <c r="B2564">
        <v>4.9416424226093039</v>
      </c>
      <c r="C2564">
        <v>3.1135153092103742</v>
      </c>
    </row>
    <row r="2565" spans="1:3" x14ac:dyDescent="0.25">
      <c r="A2565" s="3">
        <v>21.133424112621626</v>
      </c>
      <c r="B2565">
        <v>6.5510803350434044</v>
      </c>
      <c r="C2565">
        <v>5.4380793089231956</v>
      </c>
    </row>
    <row r="2566" spans="1:3" x14ac:dyDescent="0.25">
      <c r="A2566" s="3">
        <v>20.097550585664155</v>
      </c>
      <c r="B2566">
        <v>5.0751738152338266</v>
      </c>
      <c r="C2566">
        <v>3.6109179126442243</v>
      </c>
    </row>
    <row r="2567" spans="1:3" x14ac:dyDescent="0.25">
      <c r="A2567" s="3">
        <v>20.163448315399307</v>
      </c>
      <c r="B2567">
        <v>5.5373342670185366</v>
      </c>
      <c r="C2567">
        <v>4.7004803657924166</v>
      </c>
    </row>
    <row r="2568" spans="1:3" x14ac:dyDescent="0.25">
      <c r="A2568" s="3">
        <v>19.985088661080542</v>
      </c>
      <c r="B2568">
        <v>4.7874917427820458</v>
      </c>
      <c r="C2568">
        <v>3.4812400893356918</v>
      </c>
    </row>
    <row r="2569" spans="1:3" x14ac:dyDescent="0.25">
      <c r="A2569" s="3">
        <v>20.360234224388144</v>
      </c>
      <c r="B2569">
        <v>5.6167710976665717</v>
      </c>
      <c r="C2569">
        <v>2.9444389791664403</v>
      </c>
    </row>
    <row r="2570" spans="1:3" x14ac:dyDescent="0.25">
      <c r="A2570" s="3">
        <v>20.837197681154464</v>
      </c>
      <c r="B2570">
        <v>5.9914645471079817</v>
      </c>
      <c r="C2570">
        <v>4.6821312271242199</v>
      </c>
    </row>
    <row r="2571" spans="1:3" x14ac:dyDescent="0.25">
      <c r="A2571" s="3">
        <v>19.929145492307978</v>
      </c>
      <c r="B2571">
        <v>5.0106352940962555</v>
      </c>
      <c r="C2571">
        <v>2.9957322735539909</v>
      </c>
    </row>
    <row r="2572" spans="1:3" x14ac:dyDescent="0.25">
      <c r="A2572" s="3">
        <v>20.837197681154464</v>
      </c>
      <c r="B2572">
        <v>5.9914645471079817</v>
      </c>
      <c r="C2572">
        <v>4.6821312271242199</v>
      </c>
    </row>
    <row r="2573" spans="1:3" x14ac:dyDescent="0.25">
      <c r="A2573" s="3">
        <v>20.837197681154464</v>
      </c>
      <c r="B2573">
        <v>5.9914645471079817</v>
      </c>
      <c r="C2573">
        <v>4.6821312271242199</v>
      </c>
    </row>
    <row r="2574" spans="1:3" ht="15.75" thickBot="1" x14ac:dyDescent="0.3">
      <c r="A2574" s="7">
        <v>20.360234224388144</v>
      </c>
      <c r="B2574">
        <v>5.6167710976665717</v>
      </c>
      <c r="C2574">
        <v>2.9444389791664403</v>
      </c>
    </row>
    <row r="2576" spans="1:3" ht="15.75" thickBot="1" x14ac:dyDescent="0.3"/>
    <row r="2577" spans="1:3" x14ac:dyDescent="0.25">
      <c r="A2577" s="1" t="s">
        <v>156</v>
      </c>
    </row>
    <row r="2578" spans="1:3" x14ac:dyDescent="0.25">
      <c r="A2578" s="2">
        <v>19.18195119767131</v>
      </c>
      <c r="B2578">
        <v>4.5747109785033828</v>
      </c>
      <c r="C2578">
        <v>3.6375861597263857</v>
      </c>
    </row>
    <row r="2579" spans="1:3" x14ac:dyDescent="0.25">
      <c r="A2579" s="3">
        <v>20.163448315399307</v>
      </c>
      <c r="B2579">
        <v>5.5373342670185366</v>
      </c>
      <c r="C2579">
        <v>4.7004803657924166</v>
      </c>
    </row>
    <row r="2580" spans="1:3" x14ac:dyDescent="0.25">
      <c r="A2580" s="3">
        <v>20.837197681154464</v>
      </c>
      <c r="B2580">
        <v>5.9914645471079817</v>
      </c>
      <c r="C2580">
        <v>4.6821312271242199</v>
      </c>
    </row>
    <row r="2581" spans="1:3" x14ac:dyDescent="0.25">
      <c r="A2581" s="3">
        <v>20.097550585664155</v>
      </c>
      <c r="B2581">
        <v>5.0751738152338266</v>
      </c>
      <c r="C2581">
        <v>3.6109179126442243</v>
      </c>
    </row>
    <row r="2582" spans="1:3" x14ac:dyDescent="0.25">
      <c r="A2582" s="3">
        <v>20.027089777859604</v>
      </c>
      <c r="B2582">
        <v>4.9416424226093039</v>
      </c>
      <c r="C2582">
        <v>3.1135153092103742</v>
      </c>
    </row>
    <row r="2583" spans="1:3" x14ac:dyDescent="0.25">
      <c r="A2583" s="3">
        <v>20.123189455653517</v>
      </c>
      <c r="B2583">
        <v>5.4806389233419912</v>
      </c>
      <c r="C2583">
        <v>3.0910424533583161</v>
      </c>
    </row>
    <row r="2584" spans="1:3" x14ac:dyDescent="0.25">
      <c r="A2584" s="3">
        <v>19.985088661080542</v>
      </c>
      <c r="B2584">
        <v>4.7874917427820458</v>
      </c>
      <c r="C2584">
        <v>3.4812400893356918</v>
      </c>
    </row>
    <row r="2585" spans="1:3" x14ac:dyDescent="0.25">
      <c r="A2585" s="3">
        <v>20.123189455653517</v>
      </c>
      <c r="B2585">
        <v>5.4806389233419912</v>
      </c>
      <c r="C2585">
        <v>3.0910424533583161</v>
      </c>
    </row>
    <row r="2586" spans="1:3" x14ac:dyDescent="0.25">
      <c r="A2586" s="3">
        <v>20.097550585664155</v>
      </c>
      <c r="B2586">
        <v>5.0751738152338266</v>
      </c>
      <c r="C2586">
        <v>3.6109179126442243</v>
      </c>
    </row>
    <row r="2587" spans="1:3" x14ac:dyDescent="0.25">
      <c r="A2587" s="3">
        <v>19.719292269758025</v>
      </c>
      <c r="B2587">
        <v>4.7874917430000004</v>
      </c>
      <c r="C2587">
        <v>3.091042453</v>
      </c>
    </row>
    <row r="2588" spans="1:3" x14ac:dyDescent="0.25">
      <c r="A2588" s="3">
        <v>20.123189455653517</v>
      </c>
      <c r="B2588">
        <v>5.4806389233419912</v>
      </c>
      <c r="C2588">
        <v>3.0910424533583161</v>
      </c>
    </row>
    <row r="2589" spans="1:3" x14ac:dyDescent="0.25">
      <c r="A2589" s="3">
        <v>19.985088661080542</v>
      </c>
      <c r="B2589">
        <v>4.7874917427820458</v>
      </c>
      <c r="C2589">
        <v>3.4812400893356918</v>
      </c>
    </row>
    <row r="2590" spans="1:3" ht="15.75" thickBot="1" x14ac:dyDescent="0.3">
      <c r="A2590" s="7">
        <v>20.123189455653517</v>
      </c>
      <c r="B2590">
        <v>5.4806389233419912</v>
      </c>
      <c r="C2590">
        <v>3.0910424533583161</v>
      </c>
    </row>
    <row r="2593" spans="1:3" ht="15.75" thickBot="1" x14ac:dyDescent="0.3"/>
    <row r="2594" spans="1:3" x14ac:dyDescent="0.25">
      <c r="A2594" s="1" t="s">
        <v>157</v>
      </c>
    </row>
    <row r="2595" spans="1:3" x14ac:dyDescent="0.25">
      <c r="A2595" s="2">
        <v>20.478688773840432</v>
      </c>
      <c r="B2595" s="5">
        <v>5.2983173670000001</v>
      </c>
      <c r="C2595" s="5">
        <v>2.9957322739999999</v>
      </c>
    </row>
    <row r="2596" spans="1:3" x14ac:dyDescent="0.25">
      <c r="A2596" s="3">
        <v>20.184546440673881</v>
      </c>
      <c r="B2596">
        <v>4.990432586778736</v>
      </c>
      <c r="C2596">
        <v>3.6888794541139363</v>
      </c>
    </row>
    <row r="2597" spans="1:3" x14ac:dyDescent="0.25">
      <c r="A2597" s="3">
        <v>21.133424112621626</v>
      </c>
      <c r="B2597">
        <v>6.5510803350434044</v>
      </c>
      <c r="C2597">
        <v>5.4380793089231956</v>
      </c>
    </row>
    <row r="2598" spans="1:3" x14ac:dyDescent="0.25">
      <c r="A2598" s="3">
        <v>20.097550585664155</v>
      </c>
      <c r="B2598">
        <v>5.0751738152338266</v>
      </c>
      <c r="C2598">
        <v>3.6109179126442243</v>
      </c>
    </row>
    <row r="2599" spans="1:3" x14ac:dyDescent="0.25">
      <c r="A2599" s="3">
        <v>20.184546440673881</v>
      </c>
      <c r="B2599">
        <v>4.990432586778736</v>
      </c>
      <c r="C2599">
        <v>3.6888794541139363</v>
      </c>
    </row>
    <row r="2600" spans="1:3" x14ac:dyDescent="0.25">
      <c r="A2600" s="3">
        <v>20.478688773840432</v>
      </c>
      <c r="B2600" s="5">
        <v>5.2983173670000001</v>
      </c>
      <c r="C2600" s="5">
        <v>2.9957322739999999</v>
      </c>
    </row>
    <row r="2601" spans="1:3" x14ac:dyDescent="0.25">
      <c r="A2601" s="3">
        <v>21.133424112621626</v>
      </c>
      <c r="B2601">
        <v>6.5510803350434044</v>
      </c>
      <c r="C2601">
        <v>5.4380793089231956</v>
      </c>
    </row>
    <row r="2602" spans="1:3" x14ac:dyDescent="0.25">
      <c r="A2602" s="3">
        <v>19.985088661080542</v>
      </c>
      <c r="B2602">
        <v>4.7874917427820458</v>
      </c>
      <c r="C2602">
        <v>3.4812400893356918</v>
      </c>
    </row>
    <row r="2603" spans="1:3" x14ac:dyDescent="0.25">
      <c r="A2603" s="3">
        <v>20.478688773840432</v>
      </c>
      <c r="B2603" s="5">
        <v>5.2983173670000001</v>
      </c>
      <c r="C2603" s="5">
        <v>2.9957322739999999</v>
      </c>
    </row>
    <row r="2604" spans="1:3" x14ac:dyDescent="0.25">
      <c r="A2604" s="3">
        <v>21.133424112621626</v>
      </c>
      <c r="B2604">
        <v>6.5510803350434044</v>
      </c>
      <c r="C2604">
        <v>5.4380793089231956</v>
      </c>
    </row>
    <row r="2605" spans="1:3" x14ac:dyDescent="0.25">
      <c r="A2605" s="3">
        <v>20.163448315399307</v>
      </c>
      <c r="B2605">
        <v>5.5373342670185366</v>
      </c>
      <c r="C2605">
        <v>4.7004803657924166</v>
      </c>
    </row>
    <row r="2606" spans="1:3" x14ac:dyDescent="0.25">
      <c r="A2606" s="3">
        <v>20.163448315399307</v>
      </c>
      <c r="B2606">
        <v>5.5373342670185366</v>
      </c>
      <c r="C2606">
        <v>4.7004803657924166</v>
      </c>
    </row>
    <row r="2607" spans="1:3" ht="15.75" thickBot="1" x14ac:dyDescent="0.3">
      <c r="A2607" s="7">
        <v>20.027089777859604</v>
      </c>
      <c r="B2607">
        <v>4.9416424226093039</v>
      </c>
      <c r="C2607">
        <v>3.1135153092103742</v>
      </c>
    </row>
    <row r="2610" spans="1:3" ht="15.75" thickBot="1" x14ac:dyDescent="0.3"/>
    <row r="2611" spans="1:3" x14ac:dyDescent="0.25">
      <c r="A2611" s="1" t="s">
        <v>158</v>
      </c>
    </row>
    <row r="2612" spans="1:3" x14ac:dyDescent="0.25">
      <c r="A2612" s="2">
        <v>21.133424112621626</v>
      </c>
      <c r="B2612">
        <v>6.5510803350434044</v>
      </c>
      <c r="C2612">
        <v>5.4380793089231956</v>
      </c>
    </row>
    <row r="2613" spans="1:3" x14ac:dyDescent="0.25">
      <c r="A2613" s="3">
        <v>19.18195119767131</v>
      </c>
      <c r="B2613">
        <v>4.5747109785033828</v>
      </c>
      <c r="C2613">
        <v>3.6375861597263857</v>
      </c>
    </row>
    <row r="2614" spans="1:3" x14ac:dyDescent="0.25">
      <c r="A2614" s="3">
        <v>20.184546440673881</v>
      </c>
      <c r="B2614">
        <v>4.990432586778736</v>
      </c>
      <c r="C2614">
        <v>3.6888794541139363</v>
      </c>
    </row>
    <row r="2615" spans="1:3" x14ac:dyDescent="0.25">
      <c r="A2615" s="3">
        <v>19.719292269758025</v>
      </c>
      <c r="B2615">
        <v>4.7874917430000004</v>
      </c>
      <c r="C2615">
        <v>3.091042453</v>
      </c>
    </row>
    <row r="2616" spans="1:3" x14ac:dyDescent="0.25">
      <c r="A2616" s="3">
        <v>20.837197681154464</v>
      </c>
      <c r="B2616">
        <v>5.9914645471079817</v>
      </c>
      <c r="C2616">
        <v>4.6821312271242199</v>
      </c>
    </row>
    <row r="2617" spans="1:3" x14ac:dyDescent="0.25">
      <c r="A2617" s="3">
        <v>21.133424112621626</v>
      </c>
      <c r="B2617">
        <v>6.5510803350434044</v>
      </c>
      <c r="C2617">
        <v>5.4380793089231956</v>
      </c>
    </row>
    <row r="2618" spans="1:3" x14ac:dyDescent="0.25">
      <c r="A2618" s="3">
        <v>19.985088661080542</v>
      </c>
      <c r="B2618">
        <v>4.7874917427820458</v>
      </c>
      <c r="C2618">
        <v>3.4812400893356918</v>
      </c>
    </row>
    <row r="2619" spans="1:3" x14ac:dyDescent="0.25">
      <c r="A2619" s="3">
        <v>19.719292269758025</v>
      </c>
      <c r="B2619">
        <v>4.7874917430000004</v>
      </c>
      <c r="C2619">
        <v>3.091042453</v>
      </c>
    </row>
    <row r="2620" spans="1:3" x14ac:dyDescent="0.25">
      <c r="A2620" s="3">
        <v>19.929145492307978</v>
      </c>
      <c r="B2620">
        <v>5.0106352940962555</v>
      </c>
      <c r="C2620">
        <v>2.9957322735539909</v>
      </c>
    </row>
    <row r="2621" spans="1:3" x14ac:dyDescent="0.25">
      <c r="A2621" s="3">
        <v>19.18195119767131</v>
      </c>
      <c r="B2621">
        <v>4.5747109785033828</v>
      </c>
      <c r="C2621">
        <v>3.6375861597263857</v>
      </c>
    </row>
    <row r="2622" spans="1:3" x14ac:dyDescent="0.25">
      <c r="A2622" s="3">
        <v>19.929145492307978</v>
      </c>
      <c r="B2622">
        <v>5.0106352940962555</v>
      </c>
      <c r="C2622">
        <v>2.9957322735539909</v>
      </c>
    </row>
    <row r="2623" spans="1:3" x14ac:dyDescent="0.25">
      <c r="A2623" s="3">
        <v>20.478688773840432</v>
      </c>
      <c r="B2623" s="5">
        <v>5.2983173670000001</v>
      </c>
      <c r="C2623" s="5">
        <v>2.9957322739999999</v>
      </c>
    </row>
    <row r="2624" spans="1:3" ht="15.75" thickBot="1" x14ac:dyDescent="0.3">
      <c r="A2624" s="7">
        <v>19.18195119767131</v>
      </c>
      <c r="B2624">
        <v>4.5747109785033828</v>
      </c>
      <c r="C2624">
        <v>3.6375861597263857</v>
      </c>
    </row>
    <row r="2626" spans="1:3" ht="15.75" thickBot="1" x14ac:dyDescent="0.3"/>
    <row r="2627" spans="1:3" x14ac:dyDescent="0.25">
      <c r="A2627" s="1" t="s">
        <v>159</v>
      </c>
    </row>
    <row r="2628" spans="1:3" x14ac:dyDescent="0.25">
      <c r="A2628" s="2">
        <v>20.478688773840432</v>
      </c>
      <c r="B2628" s="5">
        <v>5.2983173670000001</v>
      </c>
      <c r="C2628" s="5">
        <v>2.9957322739999999</v>
      </c>
    </row>
    <row r="2629" spans="1:3" x14ac:dyDescent="0.25">
      <c r="A2629" s="3">
        <v>20.360234224388144</v>
      </c>
      <c r="B2629">
        <v>5.6167710976665717</v>
      </c>
      <c r="C2629">
        <v>2.9444389791664403</v>
      </c>
    </row>
    <row r="2630" spans="1:3" x14ac:dyDescent="0.25">
      <c r="A2630" s="3">
        <v>20.097550585664155</v>
      </c>
      <c r="B2630">
        <v>5.0751738152338266</v>
      </c>
      <c r="C2630">
        <v>3.6109179126442243</v>
      </c>
    </row>
    <row r="2631" spans="1:3" x14ac:dyDescent="0.25">
      <c r="A2631" s="3">
        <v>20.123189455653517</v>
      </c>
      <c r="B2631">
        <v>5.4806389233419912</v>
      </c>
      <c r="C2631">
        <v>3.0910424533583161</v>
      </c>
    </row>
    <row r="2632" spans="1:3" x14ac:dyDescent="0.25">
      <c r="A2632" s="3">
        <v>20.184546440673881</v>
      </c>
      <c r="B2632">
        <v>4.990432586778736</v>
      </c>
      <c r="C2632">
        <v>3.6888794541139363</v>
      </c>
    </row>
    <row r="2633" spans="1:3" x14ac:dyDescent="0.25">
      <c r="A2633" s="3">
        <v>20.163448315399307</v>
      </c>
      <c r="B2633">
        <v>5.5373342670185366</v>
      </c>
      <c r="C2633">
        <v>4.7004803657924166</v>
      </c>
    </row>
    <row r="2634" spans="1:3" x14ac:dyDescent="0.25">
      <c r="A2634" s="3">
        <v>20.837197681154464</v>
      </c>
      <c r="B2634">
        <v>5.9914645471079817</v>
      </c>
      <c r="C2634">
        <v>4.6821312271242199</v>
      </c>
    </row>
    <row r="2635" spans="1:3" x14ac:dyDescent="0.25">
      <c r="A2635" s="3">
        <v>20.027089777859604</v>
      </c>
      <c r="B2635">
        <v>4.9416424226093039</v>
      </c>
      <c r="C2635">
        <v>3.1135153092103742</v>
      </c>
    </row>
    <row r="2636" spans="1:3" x14ac:dyDescent="0.25">
      <c r="A2636" s="3">
        <v>19.719292269758025</v>
      </c>
      <c r="B2636">
        <v>4.7874917430000004</v>
      </c>
      <c r="C2636">
        <v>3.091042453</v>
      </c>
    </row>
    <row r="2637" spans="1:3" x14ac:dyDescent="0.25">
      <c r="A2637" s="3">
        <v>20.184546440673881</v>
      </c>
      <c r="B2637">
        <v>4.990432586778736</v>
      </c>
      <c r="C2637">
        <v>3.6888794541139363</v>
      </c>
    </row>
    <row r="2638" spans="1:3" x14ac:dyDescent="0.25">
      <c r="A2638" s="3">
        <v>20.163448315399307</v>
      </c>
      <c r="B2638">
        <v>5.5373342670185366</v>
      </c>
      <c r="C2638">
        <v>4.7004803657924166</v>
      </c>
    </row>
    <row r="2639" spans="1:3" x14ac:dyDescent="0.25">
      <c r="A2639" s="3">
        <v>20.837197681154464</v>
      </c>
      <c r="B2639">
        <v>5.9914645471079817</v>
      </c>
      <c r="C2639">
        <v>4.6821312271242199</v>
      </c>
    </row>
    <row r="2640" spans="1:3" ht="15.75" thickBot="1" x14ac:dyDescent="0.3">
      <c r="A2640" s="7">
        <v>20.163448315399307</v>
      </c>
      <c r="B2640">
        <v>5.5373342670185366</v>
      </c>
      <c r="C2640">
        <v>4.7004803657924166</v>
      </c>
    </row>
    <row r="2642" spans="1:3" ht="15.75" thickBot="1" x14ac:dyDescent="0.3"/>
    <row r="2643" spans="1:3" x14ac:dyDescent="0.25">
      <c r="A2643" s="1" t="s">
        <v>160</v>
      </c>
    </row>
    <row r="2644" spans="1:3" x14ac:dyDescent="0.25">
      <c r="A2644" s="2">
        <v>20.184546440673881</v>
      </c>
      <c r="B2644">
        <v>4.990432586778736</v>
      </c>
      <c r="C2644">
        <v>3.6888794541139363</v>
      </c>
    </row>
    <row r="2645" spans="1:3" x14ac:dyDescent="0.25">
      <c r="A2645" s="3">
        <v>20.478688773840432</v>
      </c>
      <c r="B2645" s="5">
        <v>5.2983173670000001</v>
      </c>
      <c r="C2645" s="5">
        <v>2.9957322739999999</v>
      </c>
    </row>
    <row r="2646" spans="1:3" x14ac:dyDescent="0.25">
      <c r="A2646" s="3">
        <v>20.097550585664155</v>
      </c>
      <c r="B2646">
        <v>5.0751738152338266</v>
      </c>
      <c r="C2646">
        <v>3.6109179126442243</v>
      </c>
    </row>
    <row r="2647" spans="1:3" x14ac:dyDescent="0.25">
      <c r="A2647" s="3">
        <v>20.123189455653517</v>
      </c>
      <c r="B2647">
        <v>5.4806389233419912</v>
      </c>
      <c r="C2647">
        <v>3.0910424533583161</v>
      </c>
    </row>
    <row r="2648" spans="1:3" x14ac:dyDescent="0.25">
      <c r="A2648" s="3">
        <v>19.985088661080542</v>
      </c>
      <c r="B2648">
        <v>4.7874917427820458</v>
      </c>
      <c r="C2648">
        <v>3.4812400893356918</v>
      </c>
    </row>
    <row r="2649" spans="1:3" x14ac:dyDescent="0.25">
      <c r="A2649" s="3">
        <v>20.837197681154464</v>
      </c>
      <c r="B2649">
        <v>5.9914645471079817</v>
      </c>
      <c r="C2649">
        <v>4.6821312271242199</v>
      </c>
    </row>
    <row r="2650" spans="1:3" x14ac:dyDescent="0.25">
      <c r="A2650" s="3">
        <v>20.123189455653517</v>
      </c>
      <c r="B2650">
        <v>5.4806389233419912</v>
      </c>
      <c r="C2650">
        <v>3.0910424533583161</v>
      </c>
    </row>
    <row r="2651" spans="1:3" x14ac:dyDescent="0.25">
      <c r="A2651" s="3">
        <v>20.163448315399307</v>
      </c>
      <c r="B2651">
        <v>5.5373342670185366</v>
      </c>
      <c r="C2651">
        <v>4.7004803657924166</v>
      </c>
    </row>
    <row r="2652" spans="1:3" x14ac:dyDescent="0.25">
      <c r="A2652" s="3">
        <v>20.837197681154464</v>
      </c>
      <c r="B2652">
        <v>5.9914645471079817</v>
      </c>
      <c r="C2652">
        <v>4.6821312271242199</v>
      </c>
    </row>
    <row r="2653" spans="1:3" x14ac:dyDescent="0.25">
      <c r="A2653" s="3">
        <v>20.837197681154464</v>
      </c>
      <c r="B2653">
        <v>5.9914645471079817</v>
      </c>
      <c r="C2653">
        <v>4.6821312271242199</v>
      </c>
    </row>
    <row r="2654" spans="1:3" x14ac:dyDescent="0.25">
      <c r="A2654" s="3">
        <v>20.027089777859604</v>
      </c>
      <c r="B2654">
        <v>4.9416424226093039</v>
      </c>
      <c r="C2654">
        <v>3.1135153092103742</v>
      </c>
    </row>
    <row r="2655" spans="1:3" x14ac:dyDescent="0.25">
      <c r="A2655" s="3">
        <v>19.929145492307978</v>
      </c>
      <c r="B2655">
        <v>5.0106352940962555</v>
      </c>
      <c r="C2655">
        <v>2.9957322735539909</v>
      </c>
    </row>
    <row r="2656" spans="1:3" ht="15.75" thickBot="1" x14ac:dyDescent="0.3">
      <c r="A2656" s="7">
        <v>20.360234224388144</v>
      </c>
      <c r="B2656">
        <v>5.6167710976665717</v>
      </c>
      <c r="C2656">
        <v>2.9444389791664403</v>
      </c>
    </row>
    <row r="2658" spans="1:3" ht="15.75" thickBot="1" x14ac:dyDescent="0.3"/>
    <row r="2659" spans="1:3" x14ac:dyDescent="0.25">
      <c r="A2659" s="1" t="s">
        <v>161</v>
      </c>
    </row>
    <row r="2660" spans="1:3" x14ac:dyDescent="0.25">
      <c r="A2660" s="2">
        <v>19.929145492307978</v>
      </c>
      <c r="B2660">
        <v>5.0106352940962555</v>
      </c>
      <c r="C2660">
        <v>2.9957322735539909</v>
      </c>
    </row>
    <row r="2661" spans="1:3" x14ac:dyDescent="0.25">
      <c r="A2661" s="3">
        <v>20.184546440673881</v>
      </c>
      <c r="B2661">
        <v>4.990432586778736</v>
      </c>
      <c r="C2661">
        <v>3.6888794541139363</v>
      </c>
    </row>
    <row r="2662" spans="1:3" x14ac:dyDescent="0.25">
      <c r="A2662" s="3">
        <v>21.133424112621626</v>
      </c>
      <c r="B2662">
        <v>6.5510803350434044</v>
      </c>
      <c r="C2662">
        <v>5.4380793089231956</v>
      </c>
    </row>
    <row r="2663" spans="1:3" x14ac:dyDescent="0.25">
      <c r="A2663" s="3">
        <v>19.929145492307978</v>
      </c>
      <c r="B2663">
        <v>5.0106352940962555</v>
      </c>
      <c r="C2663">
        <v>2.9957322735539909</v>
      </c>
    </row>
    <row r="2664" spans="1:3" x14ac:dyDescent="0.25">
      <c r="A2664" s="3">
        <v>19.929145492307978</v>
      </c>
      <c r="B2664">
        <v>5.0106352940962555</v>
      </c>
      <c r="C2664">
        <v>2.9957322735539909</v>
      </c>
    </row>
    <row r="2665" spans="1:3" x14ac:dyDescent="0.25">
      <c r="A2665" s="3">
        <v>19.985088661080542</v>
      </c>
      <c r="B2665">
        <v>4.7874917427820458</v>
      </c>
      <c r="C2665">
        <v>3.4812400893356918</v>
      </c>
    </row>
    <row r="2666" spans="1:3" x14ac:dyDescent="0.25">
      <c r="A2666" s="3">
        <v>20.360234224388144</v>
      </c>
      <c r="B2666">
        <v>5.6167710976665717</v>
      </c>
      <c r="C2666">
        <v>2.9444389791664403</v>
      </c>
    </row>
    <row r="2667" spans="1:3" x14ac:dyDescent="0.25">
      <c r="A2667" s="3">
        <v>20.360234224388144</v>
      </c>
      <c r="B2667">
        <v>5.6167710976665717</v>
      </c>
      <c r="C2667">
        <v>2.9444389791664403</v>
      </c>
    </row>
    <row r="2668" spans="1:3" x14ac:dyDescent="0.25">
      <c r="A2668" s="3">
        <v>20.097550585664155</v>
      </c>
      <c r="B2668">
        <v>5.0751738152338266</v>
      </c>
      <c r="C2668">
        <v>3.6109179126442243</v>
      </c>
    </row>
    <row r="2669" spans="1:3" x14ac:dyDescent="0.25">
      <c r="A2669" s="3">
        <v>20.097550585664155</v>
      </c>
      <c r="B2669">
        <v>5.0751738152338266</v>
      </c>
      <c r="C2669">
        <v>3.6109179126442243</v>
      </c>
    </row>
    <row r="2670" spans="1:3" x14ac:dyDescent="0.25">
      <c r="A2670" s="3">
        <v>19.929145492307978</v>
      </c>
      <c r="B2670">
        <v>5.0106352940962555</v>
      </c>
      <c r="C2670">
        <v>2.9957322735539909</v>
      </c>
    </row>
    <row r="2671" spans="1:3" x14ac:dyDescent="0.25">
      <c r="A2671" s="3">
        <v>20.097550585664155</v>
      </c>
      <c r="B2671">
        <v>5.0751738152338266</v>
      </c>
      <c r="C2671">
        <v>3.6109179126442243</v>
      </c>
    </row>
    <row r="2672" spans="1:3" ht="15.75" thickBot="1" x14ac:dyDescent="0.3">
      <c r="A2672" s="7">
        <v>20.478688773840432</v>
      </c>
      <c r="B2672" s="5">
        <v>5.2983173670000001</v>
      </c>
      <c r="C2672" s="5">
        <v>2.9957322739999999</v>
      </c>
    </row>
    <row r="2675" spans="1:3" ht="15.75" thickBot="1" x14ac:dyDescent="0.3"/>
    <row r="2676" spans="1:3" x14ac:dyDescent="0.25">
      <c r="A2676" s="1" t="s">
        <v>162</v>
      </c>
    </row>
    <row r="2677" spans="1:3" x14ac:dyDescent="0.25">
      <c r="A2677" s="2">
        <v>20.163448315399307</v>
      </c>
      <c r="B2677">
        <v>5.5373342670185366</v>
      </c>
      <c r="C2677">
        <v>4.7004803657924166</v>
      </c>
    </row>
    <row r="2678" spans="1:3" x14ac:dyDescent="0.25">
      <c r="A2678" s="3">
        <v>20.478688773840432</v>
      </c>
      <c r="B2678" s="5">
        <v>5.2983173670000001</v>
      </c>
      <c r="C2678" s="5">
        <v>2.9957322739999999</v>
      </c>
    </row>
    <row r="2679" spans="1:3" x14ac:dyDescent="0.25">
      <c r="A2679" s="3">
        <v>20.163448315399307</v>
      </c>
      <c r="B2679">
        <v>5.5373342670185366</v>
      </c>
      <c r="C2679">
        <v>4.7004803657924166</v>
      </c>
    </row>
    <row r="2680" spans="1:3" x14ac:dyDescent="0.25">
      <c r="A2680" s="3">
        <v>20.123189455653517</v>
      </c>
      <c r="B2680">
        <v>5.4806389233419912</v>
      </c>
      <c r="C2680">
        <v>3.0910424533583161</v>
      </c>
    </row>
    <row r="2681" spans="1:3" x14ac:dyDescent="0.25">
      <c r="A2681" s="3">
        <v>21.133424112621626</v>
      </c>
      <c r="B2681">
        <v>6.5510803350434044</v>
      </c>
      <c r="C2681">
        <v>5.4380793089231956</v>
      </c>
    </row>
    <row r="2682" spans="1:3" x14ac:dyDescent="0.25">
      <c r="A2682" s="3">
        <v>20.097550585664155</v>
      </c>
      <c r="B2682">
        <v>5.0751738152338266</v>
      </c>
      <c r="C2682">
        <v>3.6109179126442243</v>
      </c>
    </row>
    <row r="2683" spans="1:3" x14ac:dyDescent="0.25">
      <c r="A2683" s="3">
        <v>20.097550585664155</v>
      </c>
      <c r="B2683">
        <v>5.0751738152338266</v>
      </c>
      <c r="C2683">
        <v>3.6109179126442243</v>
      </c>
    </row>
    <row r="2684" spans="1:3" x14ac:dyDescent="0.25">
      <c r="A2684" s="3">
        <v>19.929145492307978</v>
      </c>
      <c r="B2684">
        <v>5.0106352940962555</v>
      </c>
      <c r="C2684">
        <v>2.9957322735539909</v>
      </c>
    </row>
    <row r="2685" spans="1:3" x14ac:dyDescent="0.25">
      <c r="A2685" s="3">
        <v>20.123189455653517</v>
      </c>
      <c r="B2685">
        <v>5.4806389233419912</v>
      </c>
      <c r="C2685">
        <v>3.0910424533583161</v>
      </c>
    </row>
    <row r="2686" spans="1:3" x14ac:dyDescent="0.25">
      <c r="A2686" s="3">
        <v>20.837197681154464</v>
      </c>
      <c r="B2686">
        <v>5.9914645471079817</v>
      </c>
      <c r="C2686">
        <v>4.6821312271242199</v>
      </c>
    </row>
    <row r="2687" spans="1:3" x14ac:dyDescent="0.25">
      <c r="A2687" s="3">
        <v>20.097550585664155</v>
      </c>
      <c r="B2687">
        <v>5.0751738152338266</v>
      </c>
      <c r="C2687">
        <v>3.6109179126442243</v>
      </c>
    </row>
    <row r="2688" spans="1:3" x14ac:dyDescent="0.25">
      <c r="A2688" s="3">
        <v>20.837197681154464</v>
      </c>
      <c r="B2688">
        <v>5.9914645471079817</v>
      </c>
      <c r="C2688">
        <v>4.6821312271242199</v>
      </c>
    </row>
    <row r="2689" spans="1:3" ht="15.75" thickBot="1" x14ac:dyDescent="0.3">
      <c r="A2689" s="7">
        <v>19.929145492307978</v>
      </c>
      <c r="B2689">
        <v>5.0106352940962555</v>
      </c>
      <c r="C2689">
        <v>2.9957322735539909</v>
      </c>
    </row>
    <row r="2691" spans="1:3" ht="15.75" thickBot="1" x14ac:dyDescent="0.3"/>
    <row r="2692" spans="1:3" x14ac:dyDescent="0.25">
      <c r="A2692" s="1" t="s">
        <v>163</v>
      </c>
    </row>
    <row r="2693" spans="1:3" x14ac:dyDescent="0.25">
      <c r="A2693" s="2">
        <v>20.360234224388144</v>
      </c>
      <c r="B2693">
        <v>5.6167710976665717</v>
      </c>
      <c r="C2693">
        <v>2.9444389791664403</v>
      </c>
    </row>
    <row r="2694" spans="1:3" x14ac:dyDescent="0.25">
      <c r="A2694" s="3">
        <v>20.123189455653517</v>
      </c>
      <c r="B2694">
        <v>5.4806389233419912</v>
      </c>
      <c r="C2694">
        <v>3.0910424533583161</v>
      </c>
    </row>
    <row r="2695" spans="1:3" x14ac:dyDescent="0.25">
      <c r="A2695" s="3">
        <v>20.837197681154464</v>
      </c>
      <c r="B2695">
        <v>5.9914645471079817</v>
      </c>
      <c r="C2695">
        <v>4.6821312271242199</v>
      </c>
    </row>
    <row r="2696" spans="1:3" x14ac:dyDescent="0.25">
      <c r="A2696" s="3">
        <v>20.163448315399307</v>
      </c>
      <c r="B2696">
        <v>5.5373342670185366</v>
      </c>
      <c r="C2696">
        <v>4.7004803657924166</v>
      </c>
    </row>
    <row r="2697" spans="1:3" x14ac:dyDescent="0.25">
      <c r="A2697" s="3">
        <v>20.478688773840432</v>
      </c>
      <c r="B2697" s="5">
        <v>5.2983173670000001</v>
      </c>
      <c r="C2697" s="5">
        <v>2.9957322739999999</v>
      </c>
    </row>
    <row r="2698" spans="1:3" x14ac:dyDescent="0.25">
      <c r="A2698" s="3">
        <v>20.123189455653517</v>
      </c>
      <c r="B2698">
        <v>5.4806389233419912</v>
      </c>
      <c r="C2698">
        <v>3.0910424533583161</v>
      </c>
    </row>
    <row r="2699" spans="1:3" x14ac:dyDescent="0.25">
      <c r="A2699" s="3">
        <v>20.478688773840432</v>
      </c>
      <c r="B2699" s="5">
        <v>5.2983173670000001</v>
      </c>
      <c r="C2699" s="5">
        <v>2.9957322739999999</v>
      </c>
    </row>
    <row r="2700" spans="1:3" x14ac:dyDescent="0.25">
      <c r="A2700" s="3">
        <v>20.097550585664155</v>
      </c>
      <c r="B2700">
        <v>5.0751738152338266</v>
      </c>
      <c r="C2700">
        <v>3.6109179126442243</v>
      </c>
    </row>
    <row r="2701" spans="1:3" x14ac:dyDescent="0.25">
      <c r="A2701" s="3">
        <v>20.027089777859604</v>
      </c>
      <c r="B2701">
        <v>4.9416424226093039</v>
      </c>
      <c r="C2701">
        <v>3.1135153092103742</v>
      </c>
    </row>
    <row r="2702" spans="1:3" x14ac:dyDescent="0.25">
      <c r="A2702" s="3">
        <v>20.027089777859604</v>
      </c>
      <c r="B2702">
        <v>4.9416424226093039</v>
      </c>
      <c r="C2702">
        <v>3.1135153092103742</v>
      </c>
    </row>
    <row r="2703" spans="1:3" x14ac:dyDescent="0.25">
      <c r="A2703" s="3">
        <v>20.837197681154464</v>
      </c>
      <c r="B2703">
        <v>5.9914645471079817</v>
      </c>
      <c r="C2703">
        <v>4.6821312271242199</v>
      </c>
    </row>
    <row r="2704" spans="1:3" x14ac:dyDescent="0.25">
      <c r="A2704" s="3">
        <v>19.719292269758025</v>
      </c>
      <c r="B2704">
        <v>4.7874917430000004</v>
      </c>
      <c r="C2704">
        <v>3.091042453</v>
      </c>
    </row>
    <row r="2705" spans="1:3" ht="15.75" thickBot="1" x14ac:dyDescent="0.3">
      <c r="A2705" s="7">
        <v>19.985088661080542</v>
      </c>
      <c r="B2705">
        <v>4.7874917427820458</v>
      </c>
      <c r="C2705">
        <v>3.4812400893356918</v>
      </c>
    </row>
    <row r="2708" spans="1:3" ht="15.75" thickBot="1" x14ac:dyDescent="0.3"/>
    <row r="2709" spans="1:3" x14ac:dyDescent="0.25">
      <c r="A2709" s="1" t="s">
        <v>164</v>
      </c>
    </row>
    <row r="2710" spans="1:3" x14ac:dyDescent="0.25">
      <c r="A2710" s="2">
        <v>20.163448315399307</v>
      </c>
      <c r="B2710">
        <v>5.5373342670185366</v>
      </c>
      <c r="C2710">
        <v>4.7004803657924166</v>
      </c>
    </row>
    <row r="2711" spans="1:3" x14ac:dyDescent="0.25">
      <c r="A2711" s="3">
        <v>20.097550585664155</v>
      </c>
      <c r="B2711">
        <v>5.0751738152338266</v>
      </c>
      <c r="C2711">
        <v>3.6109179126442243</v>
      </c>
    </row>
    <row r="2712" spans="1:3" x14ac:dyDescent="0.25">
      <c r="A2712" s="3">
        <v>20.027089777859604</v>
      </c>
      <c r="B2712">
        <v>4.9416424226093039</v>
      </c>
      <c r="C2712">
        <v>3.1135153092103742</v>
      </c>
    </row>
    <row r="2713" spans="1:3" x14ac:dyDescent="0.25">
      <c r="A2713" s="3">
        <v>19.18195119767131</v>
      </c>
      <c r="B2713">
        <v>4.5747109785033828</v>
      </c>
      <c r="C2713">
        <v>3.6375861597263857</v>
      </c>
    </row>
    <row r="2714" spans="1:3" x14ac:dyDescent="0.25">
      <c r="A2714" s="3">
        <v>19.18195119767131</v>
      </c>
      <c r="B2714">
        <v>4.5747109785033828</v>
      </c>
      <c r="C2714">
        <v>3.6375861597263857</v>
      </c>
    </row>
    <row r="2715" spans="1:3" x14ac:dyDescent="0.25">
      <c r="A2715" s="3">
        <v>20.097550585664155</v>
      </c>
      <c r="B2715" s="8">
        <v>5.0751738152338266</v>
      </c>
      <c r="C2715" s="8">
        <v>3.6109179126442243</v>
      </c>
    </row>
    <row r="2716" spans="1:3" x14ac:dyDescent="0.25">
      <c r="A2716" s="3">
        <v>19.985088661080542</v>
      </c>
      <c r="B2716">
        <v>4.7874917427820458</v>
      </c>
      <c r="C2716">
        <v>3.4812400893356918</v>
      </c>
    </row>
    <row r="2717" spans="1:3" x14ac:dyDescent="0.25">
      <c r="A2717" s="3">
        <v>20.478688773840432</v>
      </c>
      <c r="B2717" s="5">
        <v>5.2983173670000001</v>
      </c>
      <c r="C2717" s="5">
        <v>2.9957322739999999</v>
      </c>
    </row>
    <row r="2718" spans="1:3" x14ac:dyDescent="0.25">
      <c r="A2718" s="3">
        <v>20.163448315399307</v>
      </c>
      <c r="B2718">
        <v>5.5373342670185366</v>
      </c>
      <c r="C2718">
        <v>4.7004803657924166</v>
      </c>
    </row>
    <row r="2719" spans="1:3" x14ac:dyDescent="0.25">
      <c r="A2719" s="3">
        <v>20.097550585664155</v>
      </c>
      <c r="B2719">
        <v>5.0751738152338266</v>
      </c>
      <c r="C2719">
        <v>3.6109179126442243</v>
      </c>
    </row>
    <row r="2720" spans="1:3" x14ac:dyDescent="0.25">
      <c r="A2720" s="3">
        <v>19.929145492307978</v>
      </c>
      <c r="B2720">
        <v>5.0106352940962555</v>
      </c>
      <c r="C2720">
        <v>2.9957322735539909</v>
      </c>
    </row>
    <row r="2721" spans="1:3" x14ac:dyDescent="0.25">
      <c r="A2721" s="3">
        <v>19.985088661080542</v>
      </c>
      <c r="B2721">
        <v>4.7874917427820458</v>
      </c>
      <c r="C2721">
        <v>3.4812400893356918</v>
      </c>
    </row>
    <row r="2722" spans="1:3" ht="15.75" thickBot="1" x14ac:dyDescent="0.3">
      <c r="A2722" s="7">
        <v>20.184546440673881</v>
      </c>
      <c r="B2722">
        <v>4.990432586778736</v>
      </c>
      <c r="C2722">
        <v>3.6888794541139363</v>
      </c>
    </row>
    <row r="2725" spans="1:3" ht="15.75" thickBot="1" x14ac:dyDescent="0.3"/>
    <row r="2726" spans="1:3" x14ac:dyDescent="0.25">
      <c r="A2726" s="1" t="s">
        <v>165</v>
      </c>
    </row>
    <row r="2727" spans="1:3" x14ac:dyDescent="0.25">
      <c r="A2727" s="2">
        <v>19.929145492307978</v>
      </c>
      <c r="B2727">
        <v>5.0106352940962555</v>
      </c>
      <c r="C2727">
        <v>2.9957322735539909</v>
      </c>
    </row>
    <row r="2728" spans="1:3" x14ac:dyDescent="0.25">
      <c r="A2728" s="3">
        <v>20.478688773840432</v>
      </c>
      <c r="B2728" s="5">
        <v>5.2983173670000001</v>
      </c>
      <c r="C2728" s="5">
        <v>2.9957322739999999</v>
      </c>
    </row>
    <row r="2729" spans="1:3" x14ac:dyDescent="0.25">
      <c r="A2729" s="3">
        <v>20.163448315399307</v>
      </c>
      <c r="B2729">
        <v>5.5373342670185366</v>
      </c>
      <c r="C2729">
        <v>4.7004803657924166</v>
      </c>
    </row>
    <row r="2730" spans="1:3" x14ac:dyDescent="0.25">
      <c r="A2730" s="3">
        <v>20.184546440673881</v>
      </c>
      <c r="B2730">
        <v>4.990432586778736</v>
      </c>
      <c r="C2730">
        <v>3.6888794541139363</v>
      </c>
    </row>
    <row r="2731" spans="1:3" x14ac:dyDescent="0.25">
      <c r="A2731" s="3">
        <v>19.985088661080542</v>
      </c>
      <c r="B2731">
        <v>4.7874917427820458</v>
      </c>
      <c r="C2731">
        <v>3.4812400893356918</v>
      </c>
    </row>
    <row r="2732" spans="1:3" x14ac:dyDescent="0.25">
      <c r="A2732" s="3">
        <v>19.929145492307978</v>
      </c>
      <c r="B2732">
        <v>5.0106352940962555</v>
      </c>
      <c r="C2732">
        <v>2.9957322735539909</v>
      </c>
    </row>
    <row r="2733" spans="1:3" x14ac:dyDescent="0.25">
      <c r="A2733" s="3">
        <v>19.18195119767131</v>
      </c>
      <c r="B2733">
        <v>4.5747109785033828</v>
      </c>
      <c r="C2733">
        <v>3.6375861597263857</v>
      </c>
    </row>
    <row r="2734" spans="1:3" x14ac:dyDescent="0.25">
      <c r="A2734" s="3">
        <v>20.163448315399307</v>
      </c>
      <c r="B2734">
        <v>5.5373342670185366</v>
      </c>
      <c r="C2734">
        <v>4.7004803657924166</v>
      </c>
    </row>
    <row r="2735" spans="1:3" x14ac:dyDescent="0.25">
      <c r="A2735" s="3">
        <v>20.097550585664155</v>
      </c>
      <c r="B2735">
        <v>5.0751738152338266</v>
      </c>
      <c r="C2735">
        <v>3.6109179126442243</v>
      </c>
    </row>
    <row r="2736" spans="1:3" x14ac:dyDescent="0.25">
      <c r="A2736" s="3">
        <v>20.097550585664155</v>
      </c>
      <c r="B2736">
        <v>5.0751738152338266</v>
      </c>
      <c r="C2736">
        <v>3.6109179126442243</v>
      </c>
    </row>
    <row r="2737" spans="1:3" x14ac:dyDescent="0.25">
      <c r="A2737" s="3">
        <v>20.027089777859604</v>
      </c>
      <c r="B2737">
        <v>4.9416424226093039</v>
      </c>
      <c r="C2737">
        <v>3.1135153092103742</v>
      </c>
    </row>
    <row r="2738" spans="1:3" x14ac:dyDescent="0.25">
      <c r="A2738" s="3">
        <v>20.097550585664155</v>
      </c>
      <c r="B2738">
        <v>5.0751738152338266</v>
      </c>
      <c r="C2738">
        <v>3.6109179126442243</v>
      </c>
    </row>
    <row r="2739" spans="1:3" ht="15.75" thickBot="1" x14ac:dyDescent="0.3">
      <c r="A2739" s="7">
        <v>20.027089777859604</v>
      </c>
      <c r="B2739">
        <v>4.9416424226093039</v>
      </c>
      <c r="C2739">
        <v>3.1135153092103742</v>
      </c>
    </row>
    <row r="2741" spans="1:3" ht="15.75" thickBot="1" x14ac:dyDescent="0.3"/>
    <row r="2742" spans="1:3" x14ac:dyDescent="0.25">
      <c r="A2742" s="1" t="s">
        <v>166</v>
      </c>
    </row>
    <row r="2743" spans="1:3" x14ac:dyDescent="0.25">
      <c r="A2743" s="2">
        <v>21.133424112621626</v>
      </c>
      <c r="B2743">
        <v>6.5510803350434044</v>
      </c>
      <c r="C2743">
        <v>5.4380793089231956</v>
      </c>
    </row>
    <row r="2744" spans="1:3" x14ac:dyDescent="0.25">
      <c r="A2744" s="3">
        <v>20.097550585664155</v>
      </c>
      <c r="B2744">
        <v>5.0751738152338266</v>
      </c>
      <c r="C2744">
        <v>3.6109179126442243</v>
      </c>
    </row>
    <row r="2745" spans="1:3" x14ac:dyDescent="0.25">
      <c r="A2745" s="3">
        <v>20.837197681154464</v>
      </c>
      <c r="B2745">
        <v>5.9914645471079817</v>
      </c>
      <c r="C2745">
        <v>4.6821312271242199</v>
      </c>
    </row>
    <row r="2746" spans="1:3" x14ac:dyDescent="0.25">
      <c r="A2746" s="3">
        <v>19.985088661080542</v>
      </c>
      <c r="B2746">
        <v>4.7874917427820458</v>
      </c>
      <c r="C2746">
        <v>3.4812400893356918</v>
      </c>
    </row>
    <row r="2747" spans="1:3" x14ac:dyDescent="0.25">
      <c r="A2747" s="3">
        <v>19.719292269758025</v>
      </c>
      <c r="B2747">
        <v>4.7874917430000004</v>
      </c>
      <c r="C2747">
        <v>3.091042453</v>
      </c>
    </row>
    <row r="2748" spans="1:3" x14ac:dyDescent="0.25">
      <c r="A2748" s="3">
        <v>20.097550585664155</v>
      </c>
      <c r="B2748">
        <v>5.0751738152338266</v>
      </c>
      <c r="C2748">
        <v>3.6109179126442243</v>
      </c>
    </row>
    <row r="2749" spans="1:3" x14ac:dyDescent="0.25">
      <c r="A2749" s="3">
        <v>21.133424112621626</v>
      </c>
      <c r="B2749">
        <v>6.5510803350434044</v>
      </c>
      <c r="C2749">
        <v>5.4380793089231956</v>
      </c>
    </row>
    <row r="2750" spans="1:3" x14ac:dyDescent="0.25">
      <c r="A2750" s="3">
        <v>20.184546440673881</v>
      </c>
      <c r="B2750">
        <v>4.990432586778736</v>
      </c>
      <c r="C2750">
        <v>3.6888794541139363</v>
      </c>
    </row>
    <row r="2751" spans="1:3" x14ac:dyDescent="0.25">
      <c r="A2751" s="3">
        <v>19.18195119767131</v>
      </c>
      <c r="B2751">
        <v>4.5747109785033828</v>
      </c>
      <c r="C2751">
        <v>3.6375861597263857</v>
      </c>
    </row>
    <row r="2752" spans="1:3" x14ac:dyDescent="0.25">
      <c r="A2752" s="3">
        <v>20.123189455653517</v>
      </c>
      <c r="B2752">
        <v>5.4806389233419912</v>
      </c>
      <c r="C2752">
        <v>3.0910424533583161</v>
      </c>
    </row>
    <row r="2753" spans="1:3" x14ac:dyDescent="0.25">
      <c r="A2753" s="3">
        <v>19.929145492307978</v>
      </c>
      <c r="B2753">
        <v>5.0106352940962555</v>
      </c>
      <c r="C2753">
        <v>2.9957322735539909</v>
      </c>
    </row>
    <row r="2754" spans="1:3" x14ac:dyDescent="0.25">
      <c r="A2754" s="3">
        <v>20.360234224388144</v>
      </c>
      <c r="B2754">
        <v>5.6167710976665717</v>
      </c>
      <c r="C2754">
        <v>2.9444389791664403</v>
      </c>
    </row>
    <row r="2755" spans="1:3" ht="15.75" thickBot="1" x14ac:dyDescent="0.3">
      <c r="A2755" s="7">
        <v>20.184546440673881</v>
      </c>
      <c r="B2755">
        <v>4.990432586778736</v>
      </c>
      <c r="C2755">
        <v>3.6888794541139363</v>
      </c>
    </row>
    <row r="2757" spans="1:3" ht="15.75" thickBot="1" x14ac:dyDescent="0.3"/>
    <row r="2758" spans="1:3" x14ac:dyDescent="0.25">
      <c r="A2758" s="1" t="s">
        <v>167</v>
      </c>
    </row>
    <row r="2759" spans="1:3" x14ac:dyDescent="0.25">
      <c r="A2759" s="2">
        <v>19.985088661080542</v>
      </c>
      <c r="B2759">
        <v>4.7874917427820458</v>
      </c>
      <c r="C2759">
        <v>3.4812400893356918</v>
      </c>
    </row>
    <row r="2760" spans="1:3" x14ac:dyDescent="0.25">
      <c r="A2760" s="3">
        <v>20.097550585664155</v>
      </c>
      <c r="B2760">
        <v>5.0751738152338266</v>
      </c>
      <c r="C2760">
        <v>3.6109179126442243</v>
      </c>
    </row>
    <row r="2761" spans="1:3" x14ac:dyDescent="0.25">
      <c r="A2761" s="3">
        <v>20.097550585664155</v>
      </c>
      <c r="B2761">
        <v>5.0751738152338266</v>
      </c>
      <c r="C2761">
        <v>3.6109179126442243</v>
      </c>
    </row>
    <row r="2762" spans="1:3" x14ac:dyDescent="0.25">
      <c r="A2762" s="3">
        <v>20.360234224388144</v>
      </c>
      <c r="B2762">
        <v>5.6167710976665717</v>
      </c>
      <c r="C2762">
        <v>2.9444389791664403</v>
      </c>
    </row>
    <row r="2763" spans="1:3" x14ac:dyDescent="0.25">
      <c r="A2763" s="3">
        <v>19.719292269758025</v>
      </c>
      <c r="B2763">
        <v>4.7874917430000004</v>
      </c>
      <c r="C2763">
        <v>3.091042453</v>
      </c>
    </row>
    <row r="2764" spans="1:3" x14ac:dyDescent="0.25">
      <c r="A2764" s="3">
        <v>20.837197681154464</v>
      </c>
      <c r="B2764" s="8">
        <v>5.9914645471079817</v>
      </c>
      <c r="C2764" s="8">
        <v>4.6821312271242199</v>
      </c>
    </row>
    <row r="2765" spans="1:3" x14ac:dyDescent="0.25">
      <c r="A2765" s="3">
        <v>19.719292269758025</v>
      </c>
      <c r="B2765">
        <v>4.7874917430000004</v>
      </c>
      <c r="C2765">
        <v>3.091042453</v>
      </c>
    </row>
    <row r="2766" spans="1:3" x14ac:dyDescent="0.25">
      <c r="A2766" s="3">
        <v>20.837197681154464</v>
      </c>
      <c r="B2766" s="8">
        <v>5.9914645471079817</v>
      </c>
      <c r="C2766" s="8">
        <v>4.6821312271242199</v>
      </c>
    </row>
    <row r="2767" spans="1:3" x14ac:dyDescent="0.25">
      <c r="A2767" s="3">
        <v>19.985088661080542</v>
      </c>
      <c r="B2767">
        <v>4.7874917427820458</v>
      </c>
      <c r="C2767">
        <v>3.4812400893356918</v>
      </c>
    </row>
    <row r="2768" spans="1:3" x14ac:dyDescent="0.25">
      <c r="A2768" s="3">
        <v>20.027089777859604</v>
      </c>
      <c r="B2768">
        <v>4.9416424226093039</v>
      </c>
      <c r="C2768">
        <v>3.1135153092103742</v>
      </c>
    </row>
    <row r="2769" spans="1:3" x14ac:dyDescent="0.25">
      <c r="A2769" s="3">
        <v>20.027089777859604</v>
      </c>
      <c r="B2769">
        <v>4.9416424226093039</v>
      </c>
      <c r="C2769">
        <v>3.1135153092103742</v>
      </c>
    </row>
    <row r="2770" spans="1:3" x14ac:dyDescent="0.25">
      <c r="A2770" s="3">
        <v>20.027089777859604</v>
      </c>
      <c r="B2770">
        <v>4.9416424226093039</v>
      </c>
      <c r="C2770">
        <v>3.1135153092103742</v>
      </c>
    </row>
    <row r="2771" spans="1:3" ht="15.75" thickBot="1" x14ac:dyDescent="0.3">
      <c r="A2771" s="7">
        <v>20.478688773840432</v>
      </c>
      <c r="B2771" s="5">
        <v>5.2983173670000001</v>
      </c>
      <c r="C2771" s="5">
        <v>2.9957322739999999</v>
      </c>
    </row>
    <row r="2774" spans="1:3" ht="15.75" thickBot="1" x14ac:dyDescent="0.3"/>
    <row r="2775" spans="1:3" x14ac:dyDescent="0.25">
      <c r="A2775" s="1" t="s">
        <v>168</v>
      </c>
    </row>
    <row r="2776" spans="1:3" x14ac:dyDescent="0.25">
      <c r="A2776" s="2">
        <v>20.027089777859604</v>
      </c>
      <c r="B2776">
        <v>4.9416424226093039</v>
      </c>
      <c r="C2776">
        <v>3.1135153092103742</v>
      </c>
    </row>
    <row r="2777" spans="1:3" x14ac:dyDescent="0.25">
      <c r="A2777" s="3">
        <v>19.985088661080542</v>
      </c>
      <c r="B2777">
        <v>4.7874917427820458</v>
      </c>
      <c r="C2777">
        <v>3.4812400893356918</v>
      </c>
    </row>
    <row r="2778" spans="1:3" x14ac:dyDescent="0.25">
      <c r="A2778" s="3">
        <v>20.837197681154464</v>
      </c>
      <c r="B2778" s="8">
        <v>5.9914645471079817</v>
      </c>
      <c r="C2778" s="8">
        <v>4.6821312271242199</v>
      </c>
    </row>
    <row r="2779" spans="1:3" x14ac:dyDescent="0.25">
      <c r="A2779" s="3">
        <v>19.719292269758025</v>
      </c>
      <c r="B2779">
        <v>4.7874917430000004</v>
      </c>
      <c r="C2779">
        <v>3.091042453</v>
      </c>
    </row>
    <row r="2780" spans="1:3" x14ac:dyDescent="0.25">
      <c r="A2780" s="3">
        <v>20.163448315399307</v>
      </c>
      <c r="B2780">
        <v>5.5373342670185366</v>
      </c>
      <c r="C2780">
        <v>4.7004803657924166</v>
      </c>
    </row>
    <row r="2781" spans="1:3" x14ac:dyDescent="0.25">
      <c r="A2781" s="3">
        <v>20.163448315399307</v>
      </c>
      <c r="B2781">
        <v>5.5373342670185366</v>
      </c>
      <c r="C2781">
        <v>4.7004803657924166</v>
      </c>
    </row>
    <row r="2782" spans="1:3" x14ac:dyDescent="0.25">
      <c r="A2782" s="3">
        <v>20.027089777859604</v>
      </c>
      <c r="B2782">
        <v>4.9416424226093039</v>
      </c>
      <c r="C2782">
        <v>3.1135153092103742</v>
      </c>
    </row>
    <row r="2783" spans="1:3" x14ac:dyDescent="0.25">
      <c r="A2783" s="3">
        <v>20.360234224388144</v>
      </c>
      <c r="B2783">
        <v>5.6167710976665717</v>
      </c>
      <c r="C2783">
        <v>2.9444389791664403</v>
      </c>
    </row>
    <row r="2784" spans="1:3" x14ac:dyDescent="0.25">
      <c r="A2784" s="3">
        <v>19.929145492307978</v>
      </c>
      <c r="B2784">
        <v>5.0106352940962555</v>
      </c>
      <c r="C2784">
        <v>2.9957322735539909</v>
      </c>
    </row>
    <row r="2785" spans="1:3" x14ac:dyDescent="0.25">
      <c r="A2785" s="3">
        <v>20.360234224388144</v>
      </c>
      <c r="B2785">
        <v>5.6167710976665717</v>
      </c>
      <c r="C2785">
        <v>2.9444389791664403</v>
      </c>
    </row>
    <row r="2786" spans="1:3" x14ac:dyDescent="0.25">
      <c r="A2786" s="3">
        <v>20.123189455653517</v>
      </c>
      <c r="B2786">
        <v>5.4806389233419912</v>
      </c>
      <c r="C2786">
        <v>3.0910424533583161</v>
      </c>
    </row>
    <row r="2787" spans="1:3" x14ac:dyDescent="0.25">
      <c r="A2787" s="3">
        <v>20.360234224388144</v>
      </c>
      <c r="B2787">
        <v>5.6167710976665717</v>
      </c>
      <c r="C2787">
        <v>2.9444389791664403</v>
      </c>
    </row>
    <row r="2788" spans="1:3" ht="15.75" thickBot="1" x14ac:dyDescent="0.3">
      <c r="A2788" s="7">
        <v>19.18195119767131</v>
      </c>
      <c r="B2788">
        <v>4.5747109785033828</v>
      </c>
      <c r="C2788">
        <v>3.6375861597263857</v>
      </c>
    </row>
    <row r="2791" spans="1:3" ht="15.75" thickBot="1" x14ac:dyDescent="0.3"/>
    <row r="2792" spans="1:3" x14ac:dyDescent="0.25">
      <c r="A2792" s="1" t="s">
        <v>169</v>
      </c>
    </row>
    <row r="2793" spans="1:3" x14ac:dyDescent="0.25">
      <c r="A2793" s="2">
        <v>20.837197681154464</v>
      </c>
      <c r="B2793" s="8">
        <v>5.9914645471079817</v>
      </c>
      <c r="C2793" s="8">
        <v>4.6821312271242199</v>
      </c>
    </row>
    <row r="2794" spans="1:3" x14ac:dyDescent="0.25">
      <c r="A2794" s="3">
        <v>21.133424112621626</v>
      </c>
      <c r="B2794">
        <v>6.5510803350434044</v>
      </c>
      <c r="C2794">
        <v>5.4380793089231956</v>
      </c>
    </row>
    <row r="2795" spans="1:3" x14ac:dyDescent="0.25">
      <c r="A2795" s="3">
        <v>20.123189455653517</v>
      </c>
      <c r="B2795">
        <v>5.4806389233419912</v>
      </c>
      <c r="C2795">
        <v>3.0910424533583161</v>
      </c>
    </row>
    <row r="2796" spans="1:3" x14ac:dyDescent="0.25">
      <c r="A2796" s="3">
        <v>19.929145492307978</v>
      </c>
      <c r="B2796">
        <v>5.0106352940962555</v>
      </c>
      <c r="C2796">
        <v>2.9957322735539909</v>
      </c>
    </row>
    <row r="2797" spans="1:3" x14ac:dyDescent="0.25">
      <c r="A2797" s="3">
        <v>20.123189455653517</v>
      </c>
      <c r="B2797">
        <v>5.4806389233419912</v>
      </c>
      <c r="C2797">
        <v>3.0910424533583161</v>
      </c>
    </row>
    <row r="2798" spans="1:3" x14ac:dyDescent="0.25">
      <c r="A2798" s="3">
        <v>19.929145492307978</v>
      </c>
      <c r="B2798">
        <v>5.0106352940962555</v>
      </c>
      <c r="C2798">
        <v>2.9957322735539909</v>
      </c>
    </row>
    <row r="2799" spans="1:3" x14ac:dyDescent="0.25">
      <c r="A2799" s="3">
        <v>20.360234224388144</v>
      </c>
      <c r="B2799">
        <v>5.6167710976665717</v>
      </c>
      <c r="C2799">
        <v>2.9444389791664403</v>
      </c>
    </row>
    <row r="2800" spans="1:3" x14ac:dyDescent="0.25">
      <c r="A2800" s="3">
        <v>20.837197681154464</v>
      </c>
      <c r="B2800" s="8">
        <v>5.9914645471079817</v>
      </c>
      <c r="C2800" s="8">
        <v>4.6821312271242199</v>
      </c>
    </row>
    <row r="2801" spans="1:3" x14ac:dyDescent="0.25">
      <c r="A2801" s="3">
        <v>19.719292269758025</v>
      </c>
      <c r="B2801">
        <v>4.7874917430000004</v>
      </c>
      <c r="C2801">
        <v>3.091042453</v>
      </c>
    </row>
    <row r="2802" spans="1:3" x14ac:dyDescent="0.25">
      <c r="A2802" s="3">
        <v>19.18195119767131</v>
      </c>
      <c r="B2802">
        <v>4.5747109785033828</v>
      </c>
      <c r="C2802">
        <v>3.6375861597263857</v>
      </c>
    </row>
    <row r="2803" spans="1:3" x14ac:dyDescent="0.25">
      <c r="A2803" s="3">
        <v>20.184546440673881</v>
      </c>
      <c r="B2803">
        <v>4.990432586778736</v>
      </c>
      <c r="C2803">
        <v>3.6888794541139363</v>
      </c>
    </row>
    <row r="2804" spans="1:3" x14ac:dyDescent="0.25">
      <c r="A2804" s="3">
        <v>20.184546440673881</v>
      </c>
      <c r="B2804">
        <v>4.990432586778736</v>
      </c>
      <c r="C2804">
        <v>3.6888794541139363</v>
      </c>
    </row>
    <row r="2805" spans="1:3" ht="15.75" thickBot="1" x14ac:dyDescent="0.3">
      <c r="A2805" s="7">
        <v>19.719292269758025</v>
      </c>
      <c r="B2805">
        <v>4.7874917430000004</v>
      </c>
      <c r="C2805">
        <v>3.091042453</v>
      </c>
    </row>
    <row r="2807" spans="1:3" ht="15.75" thickBot="1" x14ac:dyDescent="0.3"/>
    <row r="2808" spans="1:3" x14ac:dyDescent="0.25">
      <c r="A2808" s="1" t="s">
        <v>170</v>
      </c>
    </row>
    <row r="2809" spans="1:3" x14ac:dyDescent="0.25">
      <c r="A2809" s="2">
        <v>20.163448315399307</v>
      </c>
      <c r="B2809">
        <v>5.5373342670185366</v>
      </c>
      <c r="C2809">
        <v>4.7004803657924166</v>
      </c>
    </row>
    <row r="2810" spans="1:3" x14ac:dyDescent="0.25">
      <c r="A2810" s="3">
        <v>21.133424112621626</v>
      </c>
      <c r="B2810">
        <v>6.5510803350434044</v>
      </c>
      <c r="C2810">
        <v>5.4380793089231956</v>
      </c>
    </row>
    <row r="2811" spans="1:3" x14ac:dyDescent="0.25">
      <c r="A2811" s="3">
        <v>20.184546440673881</v>
      </c>
      <c r="B2811">
        <v>4.990432586778736</v>
      </c>
      <c r="C2811">
        <v>3.6888794541139363</v>
      </c>
    </row>
    <row r="2812" spans="1:3" x14ac:dyDescent="0.25">
      <c r="A2812" s="3">
        <v>19.719292269758025</v>
      </c>
      <c r="B2812">
        <v>4.7874917430000004</v>
      </c>
      <c r="C2812">
        <v>3.091042453</v>
      </c>
    </row>
    <row r="2813" spans="1:3" x14ac:dyDescent="0.25">
      <c r="A2813" s="3">
        <v>19.719292269758025</v>
      </c>
      <c r="B2813">
        <v>4.7874917430000004</v>
      </c>
      <c r="C2813">
        <v>3.091042453</v>
      </c>
    </row>
    <row r="2814" spans="1:3" x14ac:dyDescent="0.25">
      <c r="A2814" s="3">
        <v>19.18195119767131</v>
      </c>
      <c r="B2814">
        <v>4.5747109785033828</v>
      </c>
      <c r="C2814">
        <v>3.6375861597263857</v>
      </c>
    </row>
    <row r="2815" spans="1:3" x14ac:dyDescent="0.25">
      <c r="A2815" s="3">
        <v>20.027089777859604</v>
      </c>
      <c r="B2815">
        <v>4.9416424226093039</v>
      </c>
      <c r="C2815">
        <v>3.1135153092103742</v>
      </c>
    </row>
    <row r="2816" spans="1:3" x14ac:dyDescent="0.25">
      <c r="A2816" s="3">
        <v>20.478688773840432</v>
      </c>
      <c r="B2816" s="5">
        <v>5.2983173670000001</v>
      </c>
      <c r="C2816" s="5">
        <v>2.9957322739999999</v>
      </c>
    </row>
    <row r="2817" spans="1:3" x14ac:dyDescent="0.25">
      <c r="A2817" s="3">
        <v>20.837197681154464</v>
      </c>
      <c r="B2817" s="8">
        <v>5.9914645471079817</v>
      </c>
      <c r="C2817" s="8">
        <v>4.6821312271242199</v>
      </c>
    </row>
    <row r="2818" spans="1:3" x14ac:dyDescent="0.25">
      <c r="A2818" s="3">
        <v>19.985088661080542</v>
      </c>
      <c r="B2818">
        <v>4.7874917427820458</v>
      </c>
      <c r="C2818">
        <v>3.4812400893356918</v>
      </c>
    </row>
    <row r="2819" spans="1:3" x14ac:dyDescent="0.25">
      <c r="A2819" s="3">
        <v>20.478688773840432</v>
      </c>
      <c r="B2819" s="5">
        <v>5.2983173670000001</v>
      </c>
      <c r="C2819" s="5">
        <v>2.9957322739999999</v>
      </c>
    </row>
    <row r="2820" spans="1:3" x14ac:dyDescent="0.25">
      <c r="A2820" s="3">
        <v>21.133424112621626</v>
      </c>
      <c r="B2820">
        <v>6.5510803350434044</v>
      </c>
      <c r="C2820">
        <v>5.4380793089231956</v>
      </c>
    </row>
    <row r="2821" spans="1:3" ht="15.75" thickBot="1" x14ac:dyDescent="0.3">
      <c r="A2821" s="7">
        <v>19.985088661080542</v>
      </c>
      <c r="B2821">
        <v>4.7874917427820458</v>
      </c>
      <c r="C2821">
        <v>3.4812400893356918</v>
      </c>
    </row>
    <row r="2823" spans="1:3" ht="15.75" thickBot="1" x14ac:dyDescent="0.3"/>
    <row r="2824" spans="1:3" x14ac:dyDescent="0.25">
      <c r="A2824" s="1" t="s">
        <v>171</v>
      </c>
    </row>
    <row r="2825" spans="1:3" x14ac:dyDescent="0.25">
      <c r="A2825" s="2">
        <v>19.985088661080542</v>
      </c>
      <c r="B2825">
        <v>4.7874917427820458</v>
      </c>
      <c r="C2825">
        <v>3.4812400893356918</v>
      </c>
    </row>
    <row r="2826" spans="1:3" x14ac:dyDescent="0.25">
      <c r="A2826" s="3">
        <v>20.837197681154464</v>
      </c>
      <c r="B2826" s="8">
        <v>5.9914645471079817</v>
      </c>
      <c r="C2826" s="8">
        <v>4.6821312271242199</v>
      </c>
    </row>
    <row r="2827" spans="1:3" x14ac:dyDescent="0.25">
      <c r="A2827" s="3">
        <v>20.837197681154464</v>
      </c>
      <c r="B2827" s="8">
        <v>5.9914645471079817</v>
      </c>
      <c r="C2827" s="8">
        <v>4.6821312271242199</v>
      </c>
    </row>
    <row r="2828" spans="1:3" x14ac:dyDescent="0.25">
      <c r="A2828" s="3">
        <v>20.478688773840432</v>
      </c>
      <c r="B2828" s="5">
        <v>5.2983173670000001</v>
      </c>
      <c r="C2828" s="5">
        <v>2.9957322739999999</v>
      </c>
    </row>
    <row r="2829" spans="1:3" x14ac:dyDescent="0.25">
      <c r="A2829" s="3">
        <v>20.478688773840432</v>
      </c>
      <c r="B2829" s="5">
        <v>5.2983173670000001</v>
      </c>
      <c r="C2829" s="5">
        <v>2.9957322739999999</v>
      </c>
    </row>
    <row r="2830" spans="1:3" x14ac:dyDescent="0.25">
      <c r="A2830" s="3">
        <v>21.133424112621626</v>
      </c>
      <c r="B2830">
        <v>6.5510803350434044</v>
      </c>
      <c r="C2830">
        <v>5.4380793089231956</v>
      </c>
    </row>
    <row r="2831" spans="1:3" x14ac:dyDescent="0.25">
      <c r="A2831" s="3">
        <v>19.719292269758025</v>
      </c>
      <c r="B2831">
        <v>4.7874917430000004</v>
      </c>
      <c r="C2831">
        <v>3.091042453</v>
      </c>
    </row>
    <row r="2832" spans="1:3" x14ac:dyDescent="0.25">
      <c r="A2832" s="3">
        <v>19.719292269758025</v>
      </c>
      <c r="B2832">
        <v>4.7874917430000004</v>
      </c>
      <c r="C2832">
        <v>3.091042453</v>
      </c>
    </row>
    <row r="2833" spans="1:3" x14ac:dyDescent="0.25">
      <c r="A2833" s="3">
        <v>19.719292269758025</v>
      </c>
      <c r="B2833">
        <v>4.7874917430000004</v>
      </c>
      <c r="C2833">
        <v>3.091042453</v>
      </c>
    </row>
    <row r="2834" spans="1:3" x14ac:dyDescent="0.25">
      <c r="A2834" s="3">
        <v>19.929145492307978</v>
      </c>
      <c r="B2834">
        <v>5.0106352940962555</v>
      </c>
      <c r="C2834">
        <v>2.9957322735539909</v>
      </c>
    </row>
    <row r="2835" spans="1:3" x14ac:dyDescent="0.25">
      <c r="A2835" s="3">
        <v>20.123189455653517</v>
      </c>
      <c r="B2835">
        <v>5.4806389233419912</v>
      </c>
      <c r="C2835">
        <v>3.0910424533583161</v>
      </c>
    </row>
    <row r="2836" spans="1:3" x14ac:dyDescent="0.25">
      <c r="A2836" s="3">
        <v>20.097550585664155</v>
      </c>
      <c r="B2836">
        <v>5.0751738152338266</v>
      </c>
      <c r="C2836">
        <v>3.6109179126442243</v>
      </c>
    </row>
    <row r="2837" spans="1:3" ht="15.75" thickBot="1" x14ac:dyDescent="0.3">
      <c r="A2837" s="7">
        <v>20.184546440673881</v>
      </c>
      <c r="B2837">
        <v>4.990432586778736</v>
      </c>
      <c r="C2837">
        <v>3.6888794541139363</v>
      </c>
    </row>
    <row r="2839" spans="1:3" ht="15.75" thickBot="1" x14ac:dyDescent="0.3"/>
    <row r="2840" spans="1:3" x14ac:dyDescent="0.25">
      <c r="A2840" s="1" t="s">
        <v>172</v>
      </c>
    </row>
    <row r="2841" spans="1:3" x14ac:dyDescent="0.25">
      <c r="A2841" s="2">
        <v>19.929145492307978</v>
      </c>
      <c r="B2841">
        <v>5.0106352940962555</v>
      </c>
      <c r="C2841">
        <v>2.9957322735539909</v>
      </c>
    </row>
    <row r="2842" spans="1:3" x14ac:dyDescent="0.25">
      <c r="A2842" s="3">
        <v>20.837197681154464</v>
      </c>
      <c r="B2842" s="8">
        <v>5.9914645471079817</v>
      </c>
      <c r="C2842" s="8">
        <v>4.6821312271242199</v>
      </c>
    </row>
    <row r="2843" spans="1:3" x14ac:dyDescent="0.25">
      <c r="A2843" s="3">
        <v>20.837197681154464</v>
      </c>
      <c r="B2843" s="8">
        <v>5.9914645471079817</v>
      </c>
      <c r="C2843" s="8">
        <v>4.6821312271242199</v>
      </c>
    </row>
    <row r="2844" spans="1:3" x14ac:dyDescent="0.25">
      <c r="A2844" s="3">
        <v>20.184546440673881</v>
      </c>
      <c r="B2844">
        <v>4.990432586778736</v>
      </c>
      <c r="C2844">
        <v>3.6888794541139363</v>
      </c>
    </row>
    <row r="2845" spans="1:3" x14ac:dyDescent="0.25">
      <c r="A2845" s="3">
        <v>19.929145492307978</v>
      </c>
      <c r="B2845">
        <v>5.0106352940962555</v>
      </c>
      <c r="C2845">
        <v>2.9957322735539909</v>
      </c>
    </row>
    <row r="2846" spans="1:3" x14ac:dyDescent="0.25">
      <c r="A2846" s="3">
        <v>19.929145492307978</v>
      </c>
      <c r="B2846">
        <v>5.0106352940962555</v>
      </c>
      <c r="C2846">
        <v>2.9957322735539909</v>
      </c>
    </row>
    <row r="2847" spans="1:3" x14ac:dyDescent="0.25">
      <c r="A2847" s="3">
        <v>20.360234224388144</v>
      </c>
      <c r="B2847">
        <v>5.6167710976665717</v>
      </c>
      <c r="C2847">
        <v>2.9444389791664403</v>
      </c>
    </row>
    <row r="2848" spans="1:3" x14ac:dyDescent="0.25">
      <c r="A2848" s="3">
        <v>20.027089777859604</v>
      </c>
      <c r="B2848">
        <v>4.9416424226093039</v>
      </c>
      <c r="C2848">
        <v>3.1135153092103742</v>
      </c>
    </row>
    <row r="2849" spans="1:3" x14ac:dyDescent="0.25">
      <c r="A2849" s="3">
        <v>20.163448315399307</v>
      </c>
      <c r="B2849">
        <v>5.5373342670185366</v>
      </c>
      <c r="C2849">
        <v>4.7004803657924166</v>
      </c>
    </row>
    <row r="2850" spans="1:3" x14ac:dyDescent="0.25">
      <c r="A2850" s="3">
        <v>19.18195119767131</v>
      </c>
      <c r="B2850">
        <v>4.5747109785033828</v>
      </c>
      <c r="C2850">
        <v>3.6375861597263857</v>
      </c>
    </row>
    <row r="2851" spans="1:3" x14ac:dyDescent="0.25">
      <c r="A2851" s="3">
        <v>20.027089777859604</v>
      </c>
      <c r="B2851">
        <v>4.9416424226093039</v>
      </c>
      <c r="C2851">
        <v>3.1135153092103742</v>
      </c>
    </row>
    <row r="2852" spans="1:3" x14ac:dyDescent="0.25">
      <c r="A2852" s="3">
        <v>20.478688773840432</v>
      </c>
      <c r="B2852" s="5">
        <v>5.2983173670000001</v>
      </c>
      <c r="C2852" s="5">
        <v>2.9957322739999999</v>
      </c>
    </row>
    <row r="2853" spans="1:3" ht="15.75" thickBot="1" x14ac:dyDescent="0.3">
      <c r="A2853" s="7">
        <v>20.123189455653517</v>
      </c>
      <c r="B2853">
        <v>5.4806389233419912</v>
      </c>
      <c r="C2853">
        <v>3.0910424533583161</v>
      </c>
    </row>
    <row r="2856" spans="1:3" ht="15.75" thickBot="1" x14ac:dyDescent="0.3"/>
    <row r="2857" spans="1:3" x14ac:dyDescent="0.25">
      <c r="A2857" s="1" t="s">
        <v>173</v>
      </c>
    </row>
    <row r="2858" spans="1:3" x14ac:dyDescent="0.25">
      <c r="A2858" s="2">
        <v>19.929145492307978</v>
      </c>
      <c r="B2858">
        <v>5.0106352940962555</v>
      </c>
      <c r="C2858">
        <v>2.9957322735539909</v>
      </c>
    </row>
    <row r="2859" spans="1:3" x14ac:dyDescent="0.25">
      <c r="A2859" s="3">
        <v>20.123189455653517</v>
      </c>
      <c r="B2859">
        <v>5.4806389233419912</v>
      </c>
      <c r="C2859">
        <v>3.0910424533583161</v>
      </c>
    </row>
    <row r="2860" spans="1:3" x14ac:dyDescent="0.25">
      <c r="A2860" s="3">
        <v>20.837197681154464</v>
      </c>
      <c r="B2860" s="8">
        <v>5.9914645471079817</v>
      </c>
      <c r="C2860" s="8">
        <v>4.6821312271242199</v>
      </c>
    </row>
    <row r="2861" spans="1:3" x14ac:dyDescent="0.25">
      <c r="A2861" s="3">
        <v>20.478688773840432</v>
      </c>
      <c r="B2861" s="5">
        <v>5.2983173670000001</v>
      </c>
      <c r="C2861" s="5">
        <v>2.9957322739999999</v>
      </c>
    </row>
    <row r="2862" spans="1:3" x14ac:dyDescent="0.25">
      <c r="A2862" s="3">
        <v>20.097550585664155</v>
      </c>
      <c r="B2862">
        <v>5.9914645471079817</v>
      </c>
      <c r="C2862">
        <v>4.6821312271242199</v>
      </c>
    </row>
    <row r="2863" spans="1:3" x14ac:dyDescent="0.25">
      <c r="A2863" s="3">
        <v>20.478688773840432</v>
      </c>
      <c r="B2863" s="5">
        <v>5.2983173670000001</v>
      </c>
      <c r="C2863" s="5">
        <v>2.9957322739999999</v>
      </c>
    </row>
    <row r="2864" spans="1:3" x14ac:dyDescent="0.25">
      <c r="A2864" s="3">
        <v>20.837197681154464</v>
      </c>
      <c r="B2864" s="8">
        <v>5.9914645471079817</v>
      </c>
      <c r="C2864" s="8">
        <v>4.6821312271242199</v>
      </c>
    </row>
    <row r="2865" spans="1:3" x14ac:dyDescent="0.25">
      <c r="A2865" s="3">
        <v>19.719292269758025</v>
      </c>
      <c r="B2865">
        <v>4.7874917430000004</v>
      </c>
      <c r="C2865">
        <v>3.091042453</v>
      </c>
    </row>
    <row r="2866" spans="1:3" x14ac:dyDescent="0.25">
      <c r="A2866" s="3">
        <v>20.123189455653517</v>
      </c>
      <c r="B2866">
        <v>5.4806389233419912</v>
      </c>
      <c r="C2866">
        <v>3.0910424533583161</v>
      </c>
    </row>
    <row r="2867" spans="1:3" x14ac:dyDescent="0.25">
      <c r="A2867" s="3">
        <v>19.18195119767131</v>
      </c>
      <c r="B2867">
        <v>4.5747109785033828</v>
      </c>
      <c r="C2867">
        <v>3.6375861597263857</v>
      </c>
    </row>
    <row r="2868" spans="1:3" x14ac:dyDescent="0.25">
      <c r="A2868" s="3">
        <v>19.719292269758025</v>
      </c>
      <c r="B2868">
        <v>4.7874917430000004</v>
      </c>
      <c r="C2868">
        <v>3.091042453</v>
      </c>
    </row>
    <row r="2869" spans="1:3" x14ac:dyDescent="0.25">
      <c r="A2869" s="3">
        <v>19.18195119767131</v>
      </c>
      <c r="B2869">
        <v>4.5747109785033828</v>
      </c>
      <c r="C2869">
        <v>3.6375861597263857</v>
      </c>
    </row>
    <row r="2870" spans="1:3" ht="15.75" thickBot="1" x14ac:dyDescent="0.3">
      <c r="A2870" s="7">
        <v>19.18195119767131</v>
      </c>
      <c r="B2870">
        <v>4.5747109785033828</v>
      </c>
      <c r="C2870">
        <v>3.6375861597263857</v>
      </c>
    </row>
    <row r="2872" spans="1:3" ht="15.75" thickBot="1" x14ac:dyDescent="0.3"/>
    <row r="2873" spans="1:3" x14ac:dyDescent="0.25">
      <c r="A2873" s="1" t="s">
        <v>174</v>
      </c>
    </row>
    <row r="2874" spans="1:3" x14ac:dyDescent="0.25">
      <c r="A2874" s="2">
        <v>20.163448315399307</v>
      </c>
      <c r="B2874">
        <v>5.5373342670185366</v>
      </c>
      <c r="C2874">
        <v>4.7004803657924166</v>
      </c>
    </row>
    <row r="2875" spans="1:3" x14ac:dyDescent="0.25">
      <c r="A2875" s="3">
        <v>20.478688773840432</v>
      </c>
      <c r="B2875" s="5">
        <v>5.2983173670000001</v>
      </c>
      <c r="C2875" s="5">
        <v>2.9957322739999999</v>
      </c>
    </row>
    <row r="2876" spans="1:3" x14ac:dyDescent="0.25">
      <c r="A2876" s="3">
        <v>20.163448315399307</v>
      </c>
      <c r="B2876">
        <v>5.5373342670185366</v>
      </c>
      <c r="C2876">
        <v>4.7004803657924166</v>
      </c>
    </row>
    <row r="2877" spans="1:3" x14ac:dyDescent="0.25">
      <c r="A2877" s="3">
        <v>20.097550585664155</v>
      </c>
      <c r="B2877">
        <v>5.0751738152338266</v>
      </c>
      <c r="C2877">
        <v>3.6109179126442243</v>
      </c>
    </row>
    <row r="2878" spans="1:3" x14ac:dyDescent="0.25">
      <c r="A2878" s="3">
        <v>20.360234224388144</v>
      </c>
      <c r="B2878">
        <v>5.6167710976665717</v>
      </c>
      <c r="C2878">
        <v>2.9444389791664403</v>
      </c>
    </row>
    <row r="2879" spans="1:3" x14ac:dyDescent="0.25">
      <c r="A2879" s="3">
        <v>20.837197681154464</v>
      </c>
      <c r="B2879" s="8">
        <v>5.9914645471079817</v>
      </c>
      <c r="C2879" s="8">
        <v>4.6821312271242199</v>
      </c>
    </row>
    <row r="2880" spans="1:3" x14ac:dyDescent="0.25">
      <c r="A2880" s="3">
        <v>20.184546440673881</v>
      </c>
      <c r="B2880">
        <v>4.990432586778736</v>
      </c>
      <c r="C2880">
        <v>3.6888794541139363</v>
      </c>
    </row>
    <row r="2881" spans="1:3" x14ac:dyDescent="0.25">
      <c r="A2881" s="3">
        <v>20.837197681154464</v>
      </c>
      <c r="B2881" s="8">
        <v>5.9914645471079817</v>
      </c>
      <c r="C2881" s="8">
        <v>4.6821312271242199</v>
      </c>
    </row>
    <row r="2882" spans="1:3" x14ac:dyDescent="0.25">
      <c r="A2882" s="3">
        <v>20.184546440673881</v>
      </c>
      <c r="B2882">
        <v>4.990432586778736</v>
      </c>
      <c r="C2882">
        <v>3.6888794541139363</v>
      </c>
    </row>
    <row r="2883" spans="1:3" x14ac:dyDescent="0.25">
      <c r="A2883" s="3">
        <v>20.097550585664155</v>
      </c>
      <c r="B2883">
        <v>5.0751738152338266</v>
      </c>
      <c r="C2883">
        <v>3.6109179126442243</v>
      </c>
    </row>
    <row r="2884" spans="1:3" x14ac:dyDescent="0.25">
      <c r="A2884" s="3">
        <v>20.097550585664155</v>
      </c>
      <c r="B2884">
        <v>5.0751738152338266</v>
      </c>
      <c r="C2884">
        <v>3.6109179126442243</v>
      </c>
    </row>
    <row r="2885" spans="1:3" x14ac:dyDescent="0.25">
      <c r="A2885" s="3">
        <v>20.027089777859604</v>
      </c>
      <c r="B2885">
        <v>4.9416424226093039</v>
      </c>
      <c r="C2885">
        <v>3.1135153092103742</v>
      </c>
    </row>
    <row r="2886" spans="1:3" ht="15.75" thickBot="1" x14ac:dyDescent="0.3">
      <c r="A2886" s="7">
        <v>21.133424112621626</v>
      </c>
      <c r="B2886">
        <v>6.5510803350434044</v>
      </c>
      <c r="C2886">
        <v>5.4380793089231956</v>
      </c>
    </row>
    <row r="2889" spans="1:3" ht="15.75" thickBot="1" x14ac:dyDescent="0.3"/>
    <row r="2890" spans="1:3" x14ac:dyDescent="0.25">
      <c r="A2890" s="1" t="s">
        <v>175</v>
      </c>
    </row>
    <row r="2891" spans="1:3" x14ac:dyDescent="0.25">
      <c r="A2891" s="2">
        <v>20.027089777859604</v>
      </c>
      <c r="B2891">
        <v>4.9416424226093039</v>
      </c>
      <c r="C2891">
        <v>3.1135153092103742</v>
      </c>
    </row>
    <row r="2892" spans="1:3" x14ac:dyDescent="0.25">
      <c r="A2892" s="3">
        <v>20.123189455653517</v>
      </c>
      <c r="B2892">
        <v>5.4806389233419912</v>
      </c>
      <c r="C2892">
        <v>3.0910424533583161</v>
      </c>
    </row>
    <row r="2893" spans="1:3" x14ac:dyDescent="0.25">
      <c r="A2893" s="3">
        <v>19.719292269758025</v>
      </c>
      <c r="B2893" s="8">
        <v>4.7874917427820458</v>
      </c>
      <c r="C2893" s="8">
        <v>3.0910424533583161</v>
      </c>
    </row>
    <row r="2894" spans="1:3" x14ac:dyDescent="0.25">
      <c r="A2894" s="3">
        <v>20.163448315399307</v>
      </c>
      <c r="B2894">
        <v>5.5373342670185366</v>
      </c>
      <c r="C2894">
        <v>4.7004803657924166</v>
      </c>
    </row>
    <row r="2895" spans="1:3" x14ac:dyDescent="0.25">
      <c r="A2895" s="3">
        <v>20.184546440673881</v>
      </c>
      <c r="B2895">
        <v>4.990432586778736</v>
      </c>
      <c r="C2895">
        <v>3.6888794541139363</v>
      </c>
    </row>
    <row r="2896" spans="1:3" x14ac:dyDescent="0.25">
      <c r="A2896" s="3">
        <v>20.360234224388144</v>
      </c>
      <c r="B2896">
        <v>5.6167710976665717</v>
      </c>
      <c r="C2896">
        <v>2.9444389791664403</v>
      </c>
    </row>
    <row r="2897" spans="1:3" x14ac:dyDescent="0.25">
      <c r="A2897" s="3">
        <v>20.360234224388144</v>
      </c>
      <c r="B2897">
        <v>5.6167710976665717</v>
      </c>
      <c r="C2897">
        <v>2.9444389791664403</v>
      </c>
    </row>
    <row r="2898" spans="1:3" x14ac:dyDescent="0.25">
      <c r="A2898" s="3">
        <v>19.18195119767131</v>
      </c>
      <c r="B2898">
        <v>4.5747109785033828</v>
      </c>
      <c r="C2898">
        <v>3.6375861597263857</v>
      </c>
    </row>
    <row r="2899" spans="1:3" x14ac:dyDescent="0.25">
      <c r="A2899" s="3">
        <v>20.478688773840432</v>
      </c>
      <c r="B2899" s="5">
        <v>5.2983173670000001</v>
      </c>
      <c r="C2899" s="5">
        <v>2.9957322739999999</v>
      </c>
    </row>
    <row r="2900" spans="1:3" x14ac:dyDescent="0.25">
      <c r="A2900" s="3">
        <v>19.719292269758025</v>
      </c>
      <c r="B2900">
        <v>4.7874917430000004</v>
      </c>
      <c r="C2900">
        <v>3.091042453</v>
      </c>
    </row>
    <row r="2901" spans="1:3" x14ac:dyDescent="0.25">
      <c r="A2901" s="3">
        <v>19.985088661080542</v>
      </c>
      <c r="B2901">
        <v>4.7874917427820458</v>
      </c>
      <c r="C2901">
        <v>3.4812400893356918</v>
      </c>
    </row>
    <row r="2902" spans="1:3" x14ac:dyDescent="0.25">
      <c r="A2902" s="3">
        <v>20.027089777859604</v>
      </c>
      <c r="B2902">
        <v>4.9416424226093039</v>
      </c>
      <c r="C2902">
        <v>3.1135153092103742</v>
      </c>
    </row>
    <row r="2903" spans="1:3" ht="15.75" thickBot="1" x14ac:dyDescent="0.3">
      <c r="A2903" s="7">
        <v>19.18195119767131</v>
      </c>
      <c r="B2903">
        <v>4.5747109785033828</v>
      </c>
      <c r="C2903">
        <v>3.6375861597263857</v>
      </c>
    </row>
    <row r="2905" spans="1:3" ht="15.75" thickBot="1" x14ac:dyDescent="0.3"/>
    <row r="2906" spans="1:3" x14ac:dyDescent="0.25">
      <c r="A2906" s="1" t="s">
        <v>176</v>
      </c>
    </row>
    <row r="2907" spans="1:3" x14ac:dyDescent="0.25">
      <c r="A2907" s="2">
        <v>20.163448315399307</v>
      </c>
      <c r="B2907">
        <v>5.5373342670185366</v>
      </c>
      <c r="C2907">
        <v>4.7004803657924166</v>
      </c>
    </row>
    <row r="2908" spans="1:3" x14ac:dyDescent="0.25">
      <c r="A2908" s="3">
        <v>20.027089777859604</v>
      </c>
      <c r="B2908">
        <v>4.9416424226093039</v>
      </c>
      <c r="C2908">
        <v>3.1135153092103742</v>
      </c>
    </row>
    <row r="2909" spans="1:3" x14ac:dyDescent="0.25">
      <c r="A2909" s="3">
        <v>20.360234224388144</v>
      </c>
      <c r="B2909">
        <v>5.6167710976665717</v>
      </c>
      <c r="C2909">
        <v>2.9444389791664403</v>
      </c>
    </row>
    <row r="2910" spans="1:3" x14ac:dyDescent="0.25">
      <c r="A2910" s="3">
        <v>20.360234224388144</v>
      </c>
      <c r="B2910">
        <v>5.6167710976665717</v>
      </c>
      <c r="C2910">
        <v>2.9444389791664403</v>
      </c>
    </row>
    <row r="2911" spans="1:3" x14ac:dyDescent="0.25">
      <c r="A2911" s="3">
        <v>19.18195119767131</v>
      </c>
      <c r="B2911">
        <v>4.5747109785033828</v>
      </c>
      <c r="C2911">
        <v>3.6375861597263857</v>
      </c>
    </row>
    <row r="2912" spans="1:3" x14ac:dyDescent="0.25">
      <c r="A2912" s="3">
        <v>20.163448315399307</v>
      </c>
      <c r="B2912">
        <v>5.5373342670185366</v>
      </c>
      <c r="C2912">
        <v>4.7004803657924166</v>
      </c>
    </row>
    <row r="2913" spans="1:3" x14ac:dyDescent="0.25">
      <c r="A2913" s="3">
        <v>19.719292269758025</v>
      </c>
      <c r="B2913">
        <v>4.7874917430000004</v>
      </c>
      <c r="C2913">
        <v>3.091042453</v>
      </c>
    </row>
    <row r="2914" spans="1:3" x14ac:dyDescent="0.25">
      <c r="A2914" s="3">
        <v>20.184546440673881</v>
      </c>
      <c r="B2914">
        <v>4.990432586778736</v>
      </c>
      <c r="C2914">
        <v>3.6888794541139363</v>
      </c>
    </row>
    <row r="2915" spans="1:3" x14ac:dyDescent="0.25">
      <c r="A2915" s="3">
        <v>20.123189455653517</v>
      </c>
      <c r="B2915">
        <v>5.4806389233419912</v>
      </c>
      <c r="C2915">
        <v>3.0910424533583161</v>
      </c>
    </row>
    <row r="2916" spans="1:3" x14ac:dyDescent="0.25">
      <c r="A2916" s="3">
        <v>19.985088661080542</v>
      </c>
      <c r="B2916">
        <v>4.7874917427820458</v>
      </c>
      <c r="C2916">
        <v>3.4812400893356918</v>
      </c>
    </row>
    <row r="2917" spans="1:3" x14ac:dyDescent="0.25">
      <c r="A2917" s="3">
        <v>20.360234224388144</v>
      </c>
      <c r="B2917">
        <v>5.6167710976665717</v>
      </c>
      <c r="C2917">
        <v>2.9444389791664403</v>
      </c>
    </row>
    <row r="2918" spans="1:3" x14ac:dyDescent="0.25">
      <c r="A2918" s="3">
        <v>20.360234224388144</v>
      </c>
      <c r="B2918">
        <v>5.6167710976665717</v>
      </c>
      <c r="C2918">
        <v>2.9444389791664403</v>
      </c>
    </row>
    <row r="2919" spans="1:3" ht="15.75" thickBot="1" x14ac:dyDescent="0.3">
      <c r="A2919" s="7">
        <v>20.360234224388144</v>
      </c>
      <c r="B2919">
        <v>5.6167710976665717</v>
      </c>
      <c r="C2919">
        <v>2.9444389791664403</v>
      </c>
    </row>
    <row r="2921" spans="1:3" ht="15.75" thickBot="1" x14ac:dyDescent="0.3"/>
    <row r="2922" spans="1:3" x14ac:dyDescent="0.25">
      <c r="A2922" s="1" t="s">
        <v>177</v>
      </c>
    </row>
    <row r="2923" spans="1:3" x14ac:dyDescent="0.25">
      <c r="A2923" s="2">
        <v>19.18195119767131</v>
      </c>
      <c r="B2923">
        <v>4.5747109785033828</v>
      </c>
      <c r="C2923">
        <v>3.6375861597263857</v>
      </c>
    </row>
    <row r="2924" spans="1:3" x14ac:dyDescent="0.25">
      <c r="A2924" s="3">
        <v>19.18195119767131</v>
      </c>
      <c r="B2924">
        <v>4.5747109785033828</v>
      </c>
      <c r="C2924">
        <v>3.6375861597263857</v>
      </c>
    </row>
    <row r="2925" spans="1:3" x14ac:dyDescent="0.25">
      <c r="A2925" s="3">
        <v>19.18195119767131</v>
      </c>
      <c r="B2925">
        <v>4.5747109785033828</v>
      </c>
      <c r="C2925">
        <v>3.6375861597263857</v>
      </c>
    </row>
    <row r="2926" spans="1:3" x14ac:dyDescent="0.25">
      <c r="A2926" s="3">
        <v>20.163448315399307</v>
      </c>
      <c r="B2926">
        <v>5.5373342670185366</v>
      </c>
      <c r="C2926">
        <v>4.7004803657924166</v>
      </c>
    </row>
    <row r="2927" spans="1:3" x14ac:dyDescent="0.25">
      <c r="A2927" s="3">
        <v>19.719292269758025</v>
      </c>
      <c r="B2927">
        <v>4.7874917430000004</v>
      </c>
      <c r="C2927">
        <v>3.091042453</v>
      </c>
    </row>
    <row r="2928" spans="1:3" x14ac:dyDescent="0.25">
      <c r="A2928" s="3">
        <v>20.478688773840432</v>
      </c>
      <c r="B2928" s="5">
        <v>5.2983173670000001</v>
      </c>
      <c r="C2928" s="5">
        <v>2.9957322739999999</v>
      </c>
    </row>
    <row r="2929" spans="1:3" x14ac:dyDescent="0.25">
      <c r="A2929" s="3">
        <v>20.184546440673881</v>
      </c>
      <c r="B2929">
        <v>4.990432586778736</v>
      </c>
      <c r="C2929">
        <v>3.6888794541139363</v>
      </c>
    </row>
    <row r="2930" spans="1:3" x14ac:dyDescent="0.25">
      <c r="A2930" s="3">
        <v>19.719292269758025</v>
      </c>
      <c r="B2930">
        <v>4.7874917430000004</v>
      </c>
      <c r="C2930">
        <v>3.091042453</v>
      </c>
    </row>
    <row r="2931" spans="1:3" x14ac:dyDescent="0.25">
      <c r="A2931" s="3">
        <v>19.929145492307978</v>
      </c>
      <c r="B2931">
        <v>5.0106352940962555</v>
      </c>
      <c r="C2931">
        <v>2.9957322735539909</v>
      </c>
    </row>
    <row r="2932" spans="1:3" x14ac:dyDescent="0.25">
      <c r="A2932" s="3">
        <v>20.163448315399307</v>
      </c>
      <c r="B2932">
        <v>5.5373342670185366</v>
      </c>
      <c r="C2932">
        <v>4.7004803657924166</v>
      </c>
    </row>
    <row r="2933" spans="1:3" x14ac:dyDescent="0.25">
      <c r="A2933" s="3">
        <v>20.478688773840432</v>
      </c>
      <c r="B2933" s="5">
        <v>5.2983173670000001</v>
      </c>
      <c r="C2933" s="5">
        <v>2.9957322739999999</v>
      </c>
    </row>
    <row r="2934" spans="1:3" x14ac:dyDescent="0.25">
      <c r="A2934" s="3">
        <v>20.027089777859604</v>
      </c>
      <c r="B2934">
        <v>4.9416424226093039</v>
      </c>
      <c r="C2934">
        <v>3.1135153092103742</v>
      </c>
    </row>
    <row r="2935" spans="1:3" ht="15.75" thickBot="1" x14ac:dyDescent="0.3">
      <c r="A2935" s="7">
        <v>19.18195119767131</v>
      </c>
      <c r="B2935">
        <v>4.5747109785033828</v>
      </c>
      <c r="C2935">
        <v>3.6375861597263857</v>
      </c>
    </row>
    <row r="2937" spans="1:3" ht="15.75" thickBot="1" x14ac:dyDescent="0.3"/>
    <row r="2938" spans="1:3" x14ac:dyDescent="0.25">
      <c r="A2938" s="1" t="s">
        <v>178</v>
      </c>
    </row>
    <row r="2939" spans="1:3" x14ac:dyDescent="0.25">
      <c r="A2939" s="2">
        <v>20.163448315399307</v>
      </c>
      <c r="B2939">
        <v>5.5373342670185366</v>
      </c>
      <c r="C2939">
        <v>4.7004803657924166</v>
      </c>
    </row>
    <row r="2940" spans="1:3" x14ac:dyDescent="0.25">
      <c r="A2940" s="3">
        <v>20.184546440673881</v>
      </c>
      <c r="B2940">
        <v>4.990432586778736</v>
      </c>
      <c r="C2940">
        <v>3.6888794541139363</v>
      </c>
    </row>
    <row r="2941" spans="1:3" x14ac:dyDescent="0.25">
      <c r="A2941" s="3">
        <v>19.18195119767131</v>
      </c>
      <c r="B2941">
        <v>4.5747109785033828</v>
      </c>
      <c r="C2941">
        <v>3.6375861597263857</v>
      </c>
    </row>
    <row r="2942" spans="1:3" x14ac:dyDescent="0.25">
      <c r="A2942" s="3">
        <v>20.837197681154464</v>
      </c>
      <c r="B2942">
        <v>5.9914645471079817</v>
      </c>
      <c r="C2942">
        <v>4.6821312271242199</v>
      </c>
    </row>
    <row r="2943" spans="1:3" x14ac:dyDescent="0.25">
      <c r="A2943" s="3">
        <v>20.097550585664155</v>
      </c>
      <c r="B2943">
        <v>5.0751738152338266</v>
      </c>
      <c r="C2943">
        <v>3.6109179126442243</v>
      </c>
    </row>
    <row r="2944" spans="1:3" x14ac:dyDescent="0.25">
      <c r="A2944" s="3">
        <v>19.985088661080542</v>
      </c>
      <c r="B2944">
        <v>4.7874917427820458</v>
      </c>
      <c r="C2944">
        <v>3.4812400893356918</v>
      </c>
    </row>
    <row r="2945" spans="1:3" x14ac:dyDescent="0.25">
      <c r="A2945" s="3">
        <v>20.184546440673881</v>
      </c>
      <c r="B2945">
        <v>4.990432586778736</v>
      </c>
      <c r="C2945">
        <v>3.6888794541139363</v>
      </c>
    </row>
    <row r="2946" spans="1:3" x14ac:dyDescent="0.25">
      <c r="A2946" s="3">
        <v>20.184546440673881</v>
      </c>
      <c r="B2946">
        <v>4.990432586778736</v>
      </c>
      <c r="C2946">
        <v>3.6888794541139363</v>
      </c>
    </row>
    <row r="2947" spans="1:3" x14ac:dyDescent="0.25">
      <c r="A2947" s="3">
        <v>20.360234224388144</v>
      </c>
      <c r="B2947">
        <v>5.6167710976665717</v>
      </c>
      <c r="C2947">
        <v>2.9444389791664403</v>
      </c>
    </row>
    <row r="2948" spans="1:3" x14ac:dyDescent="0.25">
      <c r="A2948" s="3">
        <v>20.184546440673881</v>
      </c>
      <c r="B2948">
        <v>4.990432586778736</v>
      </c>
      <c r="C2948">
        <v>3.6888794541139363</v>
      </c>
    </row>
    <row r="2949" spans="1:3" x14ac:dyDescent="0.25">
      <c r="A2949" s="3">
        <v>19.929145492307978</v>
      </c>
      <c r="B2949">
        <v>5.0106352940962555</v>
      </c>
      <c r="C2949">
        <v>2.9957322735539909</v>
      </c>
    </row>
    <row r="2950" spans="1:3" x14ac:dyDescent="0.25">
      <c r="A2950" s="3">
        <v>19.929145492307978</v>
      </c>
      <c r="B2950">
        <v>5.0106352940962555</v>
      </c>
      <c r="C2950">
        <v>2.9957322735539909</v>
      </c>
    </row>
    <row r="2951" spans="1:3" ht="15.75" thickBot="1" x14ac:dyDescent="0.3">
      <c r="A2951" s="7">
        <v>21.133424112621626</v>
      </c>
      <c r="B2951">
        <v>6.5510803350434044</v>
      </c>
      <c r="C2951">
        <v>5.4380793089231956</v>
      </c>
    </row>
    <row r="2953" spans="1:3" ht="15.75" thickBot="1" x14ac:dyDescent="0.3"/>
    <row r="2954" spans="1:3" x14ac:dyDescent="0.25">
      <c r="A2954" s="1" t="s">
        <v>179</v>
      </c>
    </row>
    <row r="2955" spans="1:3" x14ac:dyDescent="0.25">
      <c r="A2955" s="2">
        <v>20.360234224388144</v>
      </c>
      <c r="B2955">
        <v>5.6167710976665717</v>
      </c>
      <c r="C2955">
        <v>2.9444389791664403</v>
      </c>
    </row>
    <row r="2956" spans="1:3" x14ac:dyDescent="0.25">
      <c r="A2956" s="3">
        <v>20.184546440673881</v>
      </c>
      <c r="B2956">
        <v>4.990432586778736</v>
      </c>
      <c r="C2956">
        <v>3.6888794541139363</v>
      </c>
    </row>
    <row r="2957" spans="1:3" x14ac:dyDescent="0.25">
      <c r="A2957" s="3">
        <v>20.123189455653517</v>
      </c>
      <c r="B2957">
        <v>5.4806389233419912</v>
      </c>
      <c r="C2957">
        <v>3.0910424533583161</v>
      </c>
    </row>
    <row r="2958" spans="1:3" x14ac:dyDescent="0.25">
      <c r="A2958" s="3">
        <v>20.184546440673881</v>
      </c>
      <c r="B2958">
        <v>4.990432586778736</v>
      </c>
      <c r="C2958">
        <v>3.6888794541139363</v>
      </c>
    </row>
    <row r="2959" spans="1:3" x14ac:dyDescent="0.25">
      <c r="A2959" s="3">
        <v>21.133424112621626</v>
      </c>
      <c r="B2959">
        <v>6.5510803350434044</v>
      </c>
      <c r="C2959">
        <v>5.4380793089231956</v>
      </c>
    </row>
    <row r="2960" spans="1:3" x14ac:dyDescent="0.25">
      <c r="A2960" s="3">
        <v>20.123189455653517</v>
      </c>
      <c r="B2960">
        <v>5.4806389233419912</v>
      </c>
      <c r="C2960">
        <v>3.0910424533583161</v>
      </c>
    </row>
    <row r="2961" spans="1:3" x14ac:dyDescent="0.25">
      <c r="A2961" s="3">
        <v>21.133424112621626</v>
      </c>
      <c r="B2961">
        <v>6.5510803350434044</v>
      </c>
      <c r="C2961">
        <v>5.4380793089231956</v>
      </c>
    </row>
    <row r="2962" spans="1:3" x14ac:dyDescent="0.25">
      <c r="A2962" s="3">
        <v>20.360234224388144</v>
      </c>
      <c r="B2962">
        <v>5.6167710976665717</v>
      </c>
      <c r="C2962">
        <v>2.9444389791664403</v>
      </c>
    </row>
    <row r="2963" spans="1:3" x14ac:dyDescent="0.25">
      <c r="A2963" s="3">
        <v>20.478688773840432</v>
      </c>
      <c r="B2963" s="5">
        <v>5.2983173670000001</v>
      </c>
      <c r="C2963" s="5">
        <v>2.9957322739999999</v>
      </c>
    </row>
    <row r="2964" spans="1:3" x14ac:dyDescent="0.25">
      <c r="A2964" s="3">
        <v>20.027089777859604</v>
      </c>
      <c r="B2964">
        <v>4.9416424226093039</v>
      </c>
      <c r="C2964">
        <v>3.1135153092103742</v>
      </c>
    </row>
    <row r="2965" spans="1:3" x14ac:dyDescent="0.25">
      <c r="A2965" s="3">
        <v>19.18195119767131</v>
      </c>
      <c r="B2965">
        <v>4.5747109785033828</v>
      </c>
      <c r="C2965">
        <v>3.6375861597263857</v>
      </c>
    </row>
    <row r="2966" spans="1:3" x14ac:dyDescent="0.25">
      <c r="A2966" s="3">
        <v>20.360234224388144</v>
      </c>
      <c r="B2966">
        <v>5.6167710976665717</v>
      </c>
      <c r="C2966">
        <v>2.9444389791664403</v>
      </c>
    </row>
    <row r="2967" spans="1:3" ht="15.75" thickBot="1" x14ac:dyDescent="0.3">
      <c r="A2967" s="7">
        <v>20.027089777859604</v>
      </c>
      <c r="B2967">
        <v>4.9416424226093039</v>
      </c>
      <c r="C2967">
        <v>3.1135153092103742</v>
      </c>
    </row>
    <row r="2969" spans="1:3" ht="15.75" thickBot="1" x14ac:dyDescent="0.3"/>
    <row r="2970" spans="1:3" x14ac:dyDescent="0.25">
      <c r="A2970" s="1" t="s">
        <v>180</v>
      </c>
    </row>
    <row r="2971" spans="1:3" x14ac:dyDescent="0.25">
      <c r="A2971" s="2">
        <v>20.027089777859604</v>
      </c>
      <c r="B2971">
        <v>4.9416424226093039</v>
      </c>
      <c r="C2971">
        <v>3.1135153092103742</v>
      </c>
    </row>
    <row r="2972" spans="1:3" x14ac:dyDescent="0.25">
      <c r="A2972" s="3">
        <v>19.929145492307978</v>
      </c>
      <c r="B2972">
        <v>5.0106352940962555</v>
      </c>
      <c r="C2972">
        <v>2.9957322735539909</v>
      </c>
    </row>
    <row r="2973" spans="1:3" x14ac:dyDescent="0.25">
      <c r="A2973" s="3">
        <v>20.360234224388144</v>
      </c>
      <c r="B2973">
        <v>5.6167710976665717</v>
      </c>
      <c r="C2973">
        <v>2.9444389791664403</v>
      </c>
    </row>
    <row r="2974" spans="1:3" x14ac:dyDescent="0.25">
      <c r="A2974" s="3">
        <v>20.097550585664155</v>
      </c>
      <c r="B2974">
        <v>5.0751738152338266</v>
      </c>
      <c r="C2974">
        <v>3.6109179126442243</v>
      </c>
    </row>
    <row r="2975" spans="1:3" x14ac:dyDescent="0.25">
      <c r="A2975" s="3">
        <v>20.184546440673881</v>
      </c>
      <c r="B2975">
        <v>4.990432586778736</v>
      </c>
      <c r="C2975">
        <v>3.6888794541139363</v>
      </c>
    </row>
    <row r="2976" spans="1:3" x14ac:dyDescent="0.25">
      <c r="A2976" s="3">
        <v>21.133424112621626</v>
      </c>
      <c r="B2976">
        <v>6.5510803350434044</v>
      </c>
      <c r="C2976">
        <v>5.4380793089231956</v>
      </c>
    </row>
    <row r="2977" spans="1:3" x14ac:dyDescent="0.25">
      <c r="A2977" s="3">
        <v>20.123189455653517</v>
      </c>
      <c r="B2977">
        <v>5.4806389233419912</v>
      </c>
      <c r="C2977">
        <v>3.0910424533583161</v>
      </c>
    </row>
    <row r="2978" spans="1:3" x14ac:dyDescent="0.25">
      <c r="A2978" s="3">
        <v>19.719292269758025</v>
      </c>
      <c r="B2978">
        <v>4.7874917430000004</v>
      </c>
      <c r="C2978">
        <v>3.091042453</v>
      </c>
    </row>
    <row r="2979" spans="1:3" x14ac:dyDescent="0.25">
      <c r="A2979" s="3">
        <v>20.360234224388144</v>
      </c>
      <c r="B2979">
        <v>5.6167710976665717</v>
      </c>
      <c r="C2979">
        <v>2.9444389791664403</v>
      </c>
    </row>
    <row r="2980" spans="1:3" x14ac:dyDescent="0.25">
      <c r="A2980" s="3">
        <v>20.163448315399307</v>
      </c>
      <c r="B2980">
        <v>5.5373342670185366</v>
      </c>
      <c r="C2980">
        <v>4.7004803657924166</v>
      </c>
    </row>
    <row r="2981" spans="1:3" x14ac:dyDescent="0.25">
      <c r="A2981" s="3">
        <v>20.163448315399307</v>
      </c>
      <c r="B2981">
        <v>5.5373342670185366</v>
      </c>
      <c r="C2981">
        <v>4.7004803657924166</v>
      </c>
    </row>
    <row r="2982" spans="1:3" x14ac:dyDescent="0.25">
      <c r="A2982" s="3">
        <v>19.719292269758025</v>
      </c>
      <c r="B2982">
        <v>4.7874917430000004</v>
      </c>
      <c r="C2982">
        <v>3.091042453</v>
      </c>
    </row>
    <row r="2983" spans="1:3" ht="15.75" thickBot="1" x14ac:dyDescent="0.3">
      <c r="A2983" s="7">
        <v>20.027089777859604</v>
      </c>
      <c r="B2983">
        <v>4.9416424226093039</v>
      </c>
      <c r="C2983">
        <v>3.1135153092103742</v>
      </c>
    </row>
    <row r="2985" spans="1:3" ht="15.75" thickBot="1" x14ac:dyDescent="0.3"/>
    <row r="2986" spans="1:3" x14ac:dyDescent="0.25">
      <c r="A2986" s="1" t="s">
        <v>181</v>
      </c>
    </row>
    <row r="2987" spans="1:3" x14ac:dyDescent="0.25">
      <c r="A2987" s="2">
        <v>19.985088661080542</v>
      </c>
      <c r="B2987">
        <v>4.7874917427820458</v>
      </c>
      <c r="C2987">
        <v>3.4812400893356918</v>
      </c>
    </row>
    <row r="2988" spans="1:3" x14ac:dyDescent="0.25">
      <c r="A2988" s="3">
        <v>19.719292269758025</v>
      </c>
      <c r="B2988">
        <v>4.7874917430000004</v>
      </c>
      <c r="C2988">
        <v>3.091042453</v>
      </c>
    </row>
    <row r="2989" spans="1:3" x14ac:dyDescent="0.25">
      <c r="A2989" s="3">
        <v>20.184546440673881</v>
      </c>
      <c r="B2989">
        <v>4.990432586778736</v>
      </c>
      <c r="C2989">
        <v>3.6888794541139363</v>
      </c>
    </row>
    <row r="2990" spans="1:3" x14ac:dyDescent="0.25">
      <c r="A2990" s="3">
        <v>20.360234224388144</v>
      </c>
      <c r="B2990">
        <v>5.6167710976665717</v>
      </c>
      <c r="C2990">
        <v>2.9444389791664403</v>
      </c>
    </row>
    <row r="2991" spans="1:3" x14ac:dyDescent="0.25">
      <c r="A2991" s="3">
        <v>20.837197681154464</v>
      </c>
      <c r="B2991">
        <v>5.9914645471079817</v>
      </c>
      <c r="C2991">
        <v>4.6821312271242199</v>
      </c>
    </row>
    <row r="2992" spans="1:3" x14ac:dyDescent="0.25">
      <c r="A2992" s="3">
        <v>20.027089777859604</v>
      </c>
      <c r="B2992">
        <v>4.9416424226093039</v>
      </c>
      <c r="C2992">
        <v>3.1135153092103742</v>
      </c>
    </row>
    <row r="2993" spans="1:3" x14ac:dyDescent="0.25">
      <c r="A2993" s="3">
        <v>20.360234224388144</v>
      </c>
      <c r="B2993">
        <v>5.6167710976665717</v>
      </c>
      <c r="C2993">
        <v>2.9444389791664403</v>
      </c>
    </row>
    <row r="2994" spans="1:3" x14ac:dyDescent="0.25">
      <c r="A2994" s="3">
        <v>20.478688773840432</v>
      </c>
      <c r="B2994" s="5">
        <v>5.2983173670000001</v>
      </c>
      <c r="C2994" s="5">
        <v>2.9957322739999999</v>
      </c>
    </row>
    <row r="2995" spans="1:3" x14ac:dyDescent="0.25">
      <c r="A2995" s="3">
        <v>20.837197681154464</v>
      </c>
      <c r="B2995">
        <v>5.9914645471079817</v>
      </c>
      <c r="C2995">
        <v>4.6821312271242199</v>
      </c>
    </row>
    <row r="2996" spans="1:3" x14ac:dyDescent="0.25">
      <c r="A2996" s="3">
        <v>20.837197681154464</v>
      </c>
      <c r="B2996">
        <v>5.9914645471079817</v>
      </c>
      <c r="C2996">
        <v>4.6821312271242199</v>
      </c>
    </row>
    <row r="2997" spans="1:3" x14ac:dyDescent="0.25">
      <c r="A2997" s="3">
        <v>21.133424112621626</v>
      </c>
      <c r="B2997">
        <v>6.5510803350434044</v>
      </c>
      <c r="C2997">
        <v>5.4380793089231956</v>
      </c>
    </row>
    <row r="2998" spans="1:3" x14ac:dyDescent="0.25">
      <c r="A2998" s="3">
        <v>20.184546440673881</v>
      </c>
      <c r="B2998">
        <v>4.990432586778736</v>
      </c>
      <c r="C2998">
        <v>3.6888794541139363</v>
      </c>
    </row>
    <row r="2999" spans="1:3" ht="15.75" thickBot="1" x14ac:dyDescent="0.3">
      <c r="A2999" s="7">
        <v>19.18195119767131</v>
      </c>
      <c r="B2999">
        <v>4.5747109785033828</v>
      </c>
      <c r="C2999">
        <v>3.6375861597263857</v>
      </c>
    </row>
    <row r="3001" spans="1:3" ht="15.75" thickBot="1" x14ac:dyDescent="0.3"/>
    <row r="3002" spans="1:3" x14ac:dyDescent="0.25">
      <c r="A3002" s="1" t="s">
        <v>182</v>
      </c>
    </row>
    <row r="3003" spans="1:3" x14ac:dyDescent="0.25">
      <c r="A3003" s="2">
        <v>20.027089777859604</v>
      </c>
      <c r="B3003">
        <v>4.9416424226093039</v>
      </c>
      <c r="C3003">
        <v>3.1135153092103742</v>
      </c>
    </row>
    <row r="3004" spans="1:3" x14ac:dyDescent="0.25">
      <c r="A3004" s="3">
        <v>20.123189455653517</v>
      </c>
      <c r="B3004">
        <v>5.4806389233419912</v>
      </c>
      <c r="C3004">
        <v>3.0910424533583161</v>
      </c>
    </row>
    <row r="3005" spans="1:3" x14ac:dyDescent="0.25">
      <c r="A3005" s="3">
        <v>20.097550585664155</v>
      </c>
      <c r="B3005">
        <v>5.0751738152338266</v>
      </c>
      <c r="C3005">
        <v>3.6109179126442243</v>
      </c>
    </row>
    <row r="3006" spans="1:3" x14ac:dyDescent="0.25">
      <c r="A3006" s="3">
        <v>20.163448315399307</v>
      </c>
      <c r="B3006">
        <v>5.5373342670185366</v>
      </c>
      <c r="C3006">
        <v>4.7004803657924166</v>
      </c>
    </row>
    <row r="3007" spans="1:3" x14ac:dyDescent="0.25">
      <c r="A3007" s="3">
        <v>20.360234224388144</v>
      </c>
      <c r="B3007">
        <v>5.6167710976665717</v>
      </c>
      <c r="C3007">
        <v>2.9444389791664403</v>
      </c>
    </row>
    <row r="3008" spans="1:3" x14ac:dyDescent="0.25">
      <c r="A3008" s="3">
        <v>20.184546440673881</v>
      </c>
      <c r="B3008">
        <v>4.990432586778736</v>
      </c>
      <c r="C3008">
        <v>3.6888794541139363</v>
      </c>
    </row>
    <row r="3009" spans="1:3" x14ac:dyDescent="0.25">
      <c r="A3009" s="3">
        <v>19.985088661080542</v>
      </c>
      <c r="B3009">
        <v>4.7874917427820458</v>
      </c>
      <c r="C3009">
        <v>3.4812400893356918</v>
      </c>
    </row>
    <row r="3010" spans="1:3" x14ac:dyDescent="0.25">
      <c r="A3010" s="3">
        <v>20.027089777859604</v>
      </c>
      <c r="B3010">
        <v>4.9416424226093039</v>
      </c>
      <c r="C3010">
        <v>3.1135153092103742</v>
      </c>
    </row>
    <row r="3011" spans="1:3" x14ac:dyDescent="0.25">
      <c r="A3011" s="3">
        <v>20.123189455653517</v>
      </c>
      <c r="B3011">
        <v>5.4806389233419912</v>
      </c>
      <c r="C3011">
        <v>3.0910424533583161</v>
      </c>
    </row>
    <row r="3012" spans="1:3" x14ac:dyDescent="0.25">
      <c r="A3012" s="3">
        <v>19.719292269758025</v>
      </c>
      <c r="B3012">
        <v>4.7874917430000004</v>
      </c>
      <c r="C3012">
        <v>3.091042453</v>
      </c>
    </row>
    <row r="3013" spans="1:3" x14ac:dyDescent="0.25">
      <c r="A3013" s="3">
        <v>20.097550585664155</v>
      </c>
      <c r="B3013">
        <v>5.0751738152338266</v>
      </c>
      <c r="C3013">
        <v>3.6109179126442243</v>
      </c>
    </row>
    <row r="3014" spans="1:3" x14ac:dyDescent="0.25">
      <c r="A3014" s="3">
        <v>19.929145492307978</v>
      </c>
      <c r="B3014">
        <v>5.0106352940962555</v>
      </c>
      <c r="C3014">
        <v>2.9957322735539909</v>
      </c>
    </row>
    <row r="3015" spans="1:3" ht="15.75" thickBot="1" x14ac:dyDescent="0.3">
      <c r="A3015" s="7">
        <v>20.097550585664155</v>
      </c>
      <c r="B3015">
        <v>5.0751738152338266</v>
      </c>
      <c r="C3015">
        <v>3.6109179126442243</v>
      </c>
    </row>
    <row r="3018" spans="1:3" ht="15.75" thickBot="1" x14ac:dyDescent="0.3"/>
    <row r="3019" spans="1:3" x14ac:dyDescent="0.25">
      <c r="A3019" s="1" t="s">
        <v>183</v>
      </c>
    </row>
    <row r="3020" spans="1:3" x14ac:dyDescent="0.25">
      <c r="A3020" s="2">
        <v>19.929145492307978</v>
      </c>
      <c r="B3020">
        <v>5.0106352940962555</v>
      </c>
      <c r="C3020">
        <v>2.9957322735539909</v>
      </c>
    </row>
    <row r="3021" spans="1:3" x14ac:dyDescent="0.25">
      <c r="A3021" s="3">
        <v>20.027089777859604</v>
      </c>
      <c r="B3021">
        <v>4.9416424226093039</v>
      </c>
      <c r="C3021">
        <v>3.1135153092103742</v>
      </c>
    </row>
    <row r="3022" spans="1:3" x14ac:dyDescent="0.25">
      <c r="A3022" s="3">
        <v>20.163448315399307</v>
      </c>
      <c r="B3022">
        <v>5.5373342670185366</v>
      </c>
      <c r="C3022">
        <v>4.7004803657924166</v>
      </c>
    </row>
    <row r="3023" spans="1:3" x14ac:dyDescent="0.25">
      <c r="A3023" s="3">
        <v>20.837197681154464</v>
      </c>
      <c r="B3023">
        <v>5.9914645471079817</v>
      </c>
      <c r="C3023">
        <v>4.6821312271242199</v>
      </c>
    </row>
    <row r="3024" spans="1:3" x14ac:dyDescent="0.25">
      <c r="A3024" s="3">
        <v>20.027089777859604</v>
      </c>
      <c r="B3024">
        <v>4.9416424226093039</v>
      </c>
      <c r="C3024">
        <v>3.1135153092103742</v>
      </c>
    </row>
    <row r="3025" spans="1:3" x14ac:dyDescent="0.25">
      <c r="A3025" s="3">
        <v>20.184546440673881</v>
      </c>
      <c r="B3025">
        <v>4.990432586778736</v>
      </c>
      <c r="C3025">
        <v>3.6888794541139363</v>
      </c>
    </row>
    <row r="3026" spans="1:3" x14ac:dyDescent="0.25">
      <c r="A3026" s="3">
        <v>20.163448315399307</v>
      </c>
      <c r="B3026">
        <v>5.5373342670185366</v>
      </c>
      <c r="C3026">
        <v>4.7004803657924166</v>
      </c>
    </row>
    <row r="3027" spans="1:3" x14ac:dyDescent="0.25">
      <c r="A3027" s="3">
        <v>20.837197681154464</v>
      </c>
      <c r="B3027">
        <v>5.9914645471079817</v>
      </c>
      <c r="C3027">
        <v>4.6821312271242199</v>
      </c>
    </row>
    <row r="3028" spans="1:3" x14ac:dyDescent="0.25">
      <c r="A3028" s="3">
        <v>19.18195119767131</v>
      </c>
      <c r="B3028">
        <v>4.5747109785033828</v>
      </c>
      <c r="C3028">
        <v>3.6375861597263857</v>
      </c>
    </row>
    <row r="3029" spans="1:3" x14ac:dyDescent="0.25">
      <c r="A3029" s="3">
        <v>19.985088661080542</v>
      </c>
      <c r="B3029">
        <v>4.7874917427820458</v>
      </c>
      <c r="C3029">
        <v>3.4812400893356918</v>
      </c>
    </row>
    <row r="3030" spans="1:3" x14ac:dyDescent="0.25">
      <c r="A3030" s="3">
        <v>20.123189455653517</v>
      </c>
      <c r="B3030">
        <v>5.4806389233419912</v>
      </c>
      <c r="C3030">
        <v>3.0910424533583161</v>
      </c>
    </row>
    <row r="3031" spans="1:3" x14ac:dyDescent="0.25">
      <c r="A3031" s="3">
        <v>19.929145492307978</v>
      </c>
      <c r="B3031">
        <v>5.0106352940962555</v>
      </c>
      <c r="C3031">
        <v>2.9957322735539909</v>
      </c>
    </row>
    <row r="3032" spans="1:3" ht="15.75" thickBot="1" x14ac:dyDescent="0.3">
      <c r="A3032" s="7">
        <v>20.123189455653517</v>
      </c>
      <c r="B3032">
        <v>5.4806389233419912</v>
      </c>
      <c r="C3032">
        <v>3.0910424533583161</v>
      </c>
    </row>
    <row r="3035" spans="1:3" ht="15.75" thickBot="1" x14ac:dyDescent="0.3"/>
    <row r="3036" spans="1:3" x14ac:dyDescent="0.25">
      <c r="A3036" s="1" t="s">
        <v>184</v>
      </c>
    </row>
    <row r="3037" spans="1:3" x14ac:dyDescent="0.25">
      <c r="A3037" s="2">
        <v>20.184546440673881</v>
      </c>
      <c r="B3037">
        <v>4.990432586778736</v>
      </c>
      <c r="C3037">
        <v>3.6888794541139363</v>
      </c>
    </row>
    <row r="3038" spans="1:3" x14ac:dyDescent="0.25">
      <c r="A3038" s="3">
        <v>20.163448315399307</v>
      </c>
      <c r="B3038">
        <v>5.5373342670185366</v>
      </c>
      <c r="C3038">
        <v>4.7004803657924166</v>
      </c>
    </row>
    <row r="3039" spans="1:3" x14ac:dyDescent="0.25">
      <c r="A3039" s="3">
        <v>20.478688773840432</v>
      </c>
      <c r="B3039" s="5">
        <v>5.2983173670000001</v>
      </c>
      <c r="C3039" s="5">
        <v>2.9957322739999999</v>
      </c>
    </row>
    <row r="3040" spans="1:3" x14ac:dyDescent="0.25">
      <c r="A3040" s="3">
        <v>21.133424112621626</v>
      </c>
      <c r="B3040">
        <v>6.5510803350434044</v>
      </c>
      <c r="C3040">
        <v>5.4380793089231956</v>
      </c>
    </row>
    <row r="3041" spans="1:3" x14ac:dyDescent="0.25">
      <c r="A3041" s="3">
        <v>19.929145492307978</v>
      </c>
      <c r="B3041">
        <v>5.0106352940962555</v>
      </c>
      <c r="C3041">
        <v>2.9957322735539909</v>
      </c>
    </row>
    <row r="3042" spans="1:3" x14ac:dyDescent="0.25">
      <c r="A3042" s="3">
        <v>19.985088661080542</v>
      </c>
      <c r="B3042">
        <v>4.7874917427820458</v>
      </c>
      <c r="C3042">
        <v>3.4812400893356918</v>
      </c>
    </row>
    <row r="3043" spans="1:3" x14ac:dyDescent="0.25">
      <c r="A3043" s="3">
        <v>20.097550585664155</v>
      </c>
      <c r="B3043">
        <v>5.0751738152338266</v>
      </c>
      <c r="C3043">
        <v>3.6109179126442243</v>
      </c>
    </row>
    <row r="3044" spans="1:3" x14ac:dyDescent="0.25">
      <c r="A3044" s="3">
        <v>19.929145492307978</v>
      </c>
      <c r="B3044">
        <v>5.0106352940962555</v>
      </c>
      <c r="C3044">
        <v>2.9957322735539909</v>
      </c>
    </row>
    <row r="3045" spans="1:3" x14ac:dyDescent="0.25">
      <c r="A3045" s="3">
        <v>20.360234224388144</v>
      </c>
      <c r="B3045">
        <v>5.6167710976665717</v>
      </c>
      <c r="C3045">
        <v>2.9444389791664403</v>
      </c>
    </row>
    <row r="3046" spans="1:3" x14ac:dyDescent="0.25">
      <c r="A3046" s="3">
        <v>20.360234224388144</v>
      </c>
      <c r="B3046">
        <v>5.6167710976665717</v>
      </c>
      <c r="C3046">
        <v>2.9444389791664403</v>
      </c>
    </row>
    <row r="3047" spans="1:3" x14ac:dyDescent="0.25">
      <c r="A3047" s="3">
        <v>20.478688773840432</v>
      </c>
      <c r="B3047" s="5">
        <v>5.2983173670000001</v>
      </c>
      <c r="C3047" s="5">
        <v>2.9957322739999999</v>
      </c>
    </row>
    <row r="3048" spans="1:3" x14ac:dyDescent="0.25">
      <c r="A3048" s="3">
        <v>20.097550585664155</v>
      </c>
      <c r="B3048">
        <v>5.0751738152338266</v>
      </c>
      <c r="C3048">
        <v>3.6109179126442243</v>
      </c>
    </row>
    <row r="3049" spans="1:3" ht="15.75" thickBot="1" x14ac:dyDescent="0.3">
      <c r="A3049" s="7">
        <v>20.027089777859604</v>
      </c>
      <c r="B3049">
        <v>4.9416424226093039</v>
      </c>
      <c r="C3049">
        <v>3.1135153092103742</v>
      </c>
    </row>
    <row r="3052" spans="1:3" ht="15.75" thickBot="1" x14ac:dyDescent="0.3"/>
    <row r="3053" spans="1:3" x14ac:dyDescent="0.25">
      <c r="A3053" s="1" t="s">
        <v>185</v>
      </c>
    </row>
    <row r="3054" spans="1:3" x14ac:dyDescent="0.25">
      <c r="A3054" s="2">
        <v>19.985088661080542</v>
      </c>
      <c r="B3054">
        <v>4.7874917427820458</v>
      </c>
      <c r="C3054">
        <v>3.4812400893356918</v>
      </c>
    </row>
    <row r="3055" spans="1:3" x14ac:dyDescent="0.25">
      <c r="A3055" s="3">
        <v>20.478688773840432</v>
      </c>
      <c r="B3055" s="5">
        <v>5.2983173670000001</v>
      </c>
      <c r="C3055" s="5">
        <v>2.9957322739999999</v>
      </c>
    </row>
    <row r="3056" spans="1:3" x14ac:dyDescent="0.25">
      <c r="A3056" s="3">
        <v>19.985088661080542</v>
      </c>
      <c r="B3056">
        <v>4.7874917427820458</v>
      </c>
      <c r="C3056">
        <v>3.4812400893356918</v>
      </c>
    </row>
    <row r="3057" spans="1:3" x14ac:dyDescent="0.25">
      <c r="A3057" s="3">
        <v>20.837197681154464</v>
      </c>
      <c r="B3057">
        <v>5.9914645471079817</v>
      </c>
      <c r="C3057">
        <v>4.6821312271242199</v>
      </c>
    </row>
    <row r="3058" spans="1:3" x14ac:dyDescent="0.25">
      <c r="A3058" s="3">
        <v>19.18195119767131</v>
      </c>
      <c r="B3058">
        <v>4.5747109785033828</v>
      </c>
      <c r="C3058">
        <v>3.6375861597263857</v>
      </c>
    </row>
    <row r="3059" spans="1:3" x14ac:dyDescent="0.25">
      <c r="A3059" s="3">
        <v>21.133424112621626</v>
      </c>
      <c r="B3059">
        <v>6.5510803350434044</v>
      </c>
      <c r="C3059">
        <v>5.4380793089231956</v>
      </c>
    </row>
    <row r="3060" spans="1:3" x14ac:dyDescent="0.25">
      <c r="A3060" s="3">
        <v>20.097550585664155</v>
      </c>
      <c r="B3060">
        <v>5.0751738152338266</v>
      </c>
      <c r="C3060">
        <v>3.6109179126442243</v>
      </c>
    </row>
    <row r="3061" spans="1:3" x14ac:dyDescent="0.25">
      <c r="A3061" s="3">
        <v>19.929145492307978</v>
      </c>
      <c r="B3061">
        <v>5.0106352940962555</v>
      </c>
      <c r="C3061">
        <v>2.9957322735539909</v>
      </c>
    </row>
    <row r="3062" spans="1:3" x14ac:dyDescent="0.25">
      <c r="A3062" s="3">
        <v>19.929145492307978</v>
      </c>
      <c r="B3062">
        <v>5.0106352940962555</v>
      </c>
      <c r="C3062">
        <v>2.9957322735539909</v>
      </c>
    </row>
    <row r="3063" spans="1:3" x14ac:dyDescent="0.25">
      <c r="A3063" s="3">
        <v>19.985088661080542</v>
      </c>
      <c r="B3063">
        <v>4.7874917427820458</v>
      </c>
      <c r="C3063">
        <v>3.4812400893356918</v>
      </c>
    </row>
    <row r="3064" spans="1:3" x14ac:dyDescent="0.25">
      <c r="A3064" s="3">
        <v>19.719292269758025</v>
      </c>
      <c r="B3064">
        <v>4.7874917430000004</v>
      </c>
      <c r="C3064">
        <v>3.091042453</v>
      </c>
    </row>
    <row r="3065" spans="1:3" x14ac:dyDescent="0.25">
      <c r="A3065" s="3">
        <v>19.18195119767131</v>
      </c>
      <c r="B3065">
        <v>4.5747109785033828</v>
      </c>
      <c r="C3065">
        <v>3.6375861597263857</v>
      </c>
    </row>
    <row r="3066" spans="1:3" ht="15.75" thickBot="1" x14ac:dyDescent="0.3">
      <c r="A3066" s="7">
        <v>20.163448315399307</v>
      </c>
      <c r="B3066">
        <v>5.5373342670185366</v>
      </c>
      <c r="C3066">
        <v>4.7004803657924166</v>
      </c>
    </row>
    <row r="3069" spans="1:3" ht="15.75" thickBot="1" x14ac:dyDescent="0.3"/>
    <row r="3070" spans="1:3" x14ac:dyDescent="0.25">
      <c r="A3070" s="1" t="s">
        <v>186</v>
      </c>
    </row>
    <row r="3071" spans="1:3" x14ac:dyDescent="0.25">
      <c r="A3071" s="2">
        <v>20.163448315399307</v>
      </c>
      <c r="B3071">
        <v>5.5373342670185366</v>
      </c>
      <c r="C3071">
        <v>4.7004803657924166</v>
      </c>
    </row>
    <row r="3072" spans="1:3" x14ac:dyDescent="0.25">
      <c r="A3072" s="3">
        <v>21.133424112621626</v>
      </c>
      <c r="B3072">
        <v>6.5510803350434044</v>
      </c>
      <c r="C3072">
        <v>5.4380793089231956</v>
      </c>
    </row>
    <row r="3073" spans="1:3" x14ac:dyDescent="0.25">
      <c r="A3073" s="3">
        <v>20.163448315399307</v>
      </c>
      <c r="B3073">
        <v>5.5373342670185366</v>
      </c>
      <c r="C3073">
        <v>4.7004803657924166</v>
      </c>
    </row>
    <row r="3074" spans="1:3" x14ac:dyDescent="0.25">
      <c r="A3074" s="3">
        <v>19.929145492307978</v>
      </c>
      <c r="B3074">
        <v>5.0106352940962555</v>
      </c>
      <c r="C3074">
        <v>2.9957322735539909</v>
      </c>
    </row>
    <row r="3075" spans="1:3" x14ac:dyDescent="0.25">
      <c r="A3075" s="3">
        <v>20.097550585664155</v>
      </c>
      <c r="B3075">
        <v>5.0751738152338266</v>
      </c>
      <c r="C3075">
        <v>3.6109179126442243</v>
      </c>
    </row>
    <row r="3076" spans="1:3" x14ac:dyDescent="0.25">
      <c r="A3076" s="3">
        <v>20.027089777859604</v>
      </c>
      <c r="B3076">
        <v>4.9416424226093039</v>
      </c>
      <c r="C3076">
        <v>3.1135153092103742</v>
      </c>
    </row>
    <row r="3077" spans="1:3" x14ac:dyDescent="0.25">
      <c r="A3077" s="3">
        <v>19.929145492307978</v>
      </c>
      <c r="B3077">
        <v>5.0106352940962555</v>
      </c>
      <c r="C3077">
        <v>2.9957322735539909</v>
      </c>
    </row>
    <row r="3078" spans="1:3" x14ac:dyDescent="0.25">
      <c r="A3078" s="3">
        <v>20.478688773840432</v>
      </c>
      <c r="B3078" s="5">
        <v>5.2983173670000001</v>
      </c>
      <c r="C3078" s="5">
        <v>2.9957322739999999</v>
      </c>
    </row>
    <row r="3079" spans="1:3" x14ac:dyDescent="0.25">
      <c r="A3079" s="3">
        <v>20.184546440673881</v>
      </c>
      <c r="B3079">
        <v>4.990432586778736</v>
      </c>
      <c r="C3079">
        <v>3.6888794541139363</v>
      </c>
    </row>
    <row r="3080" spans="1:3" x14ac:dyDescent="0.25">
      <c r="A3080" s="3">
        <v>20.123189455653517</v>
      </c>
      <c r="B3080">
        <v>5.4806389233419912</v>
      </c>
      <c r="C3080">
        <v>3.0910424533583161</v>
      </c>
    </row>
    <row r="3081" spans="1:3" x14ac:dyDescent="0.25">
      <c r="A3081" s="3">
        <v>20.360234224388144</v>
      </c>
      <c r="B3081">
        <v>5.6167710976665717</v>
      </c>
      <c r="C3081">
        <v>2.9444389791664403</v>
      </c>
    </row>
    <row r="3082" spans="1:3" x14ac:dyDescent="0.25">
      <c r="A3082" s="3">
        <v>20.184546440673881</v>
      </c>
      <c r="B3082">
        <v>4.990432586778736</v>
      </c>
      <c r="C3082">
        <v>3.6888794541139363</v>
      </c>
    </row>
    <row r="3083" spans="1:3" ht="15.75" thickBot="1" x14ac:dyDescent="0.3">
      <c r="A3083" s="7">
        <v>20.837197681154464</v>
      </c>
      <c r="B3083">
        <v>5.9914645471079817</v>
      </c>
      <c r="C3083">
        <v>4.6821312271242199</v>
      </c>
    </row>
    <row r="3085" spans="1:3" ht="15.75" thickBot="1" x14ac:dyDescent="0.3"/>
    <row r="3086" spans="1:3" x14ac:dyDescent="0.25">
      <c r="A3086" s="1" t="s">
        <v>187</v>
      </c>
    </row>
    <row r="3087" spans="1:3" x14ac:dyDescent="0.25">
      <c r="A3087" s="2">
        <v>19.719292269758025</v>
      </c>
      <c r="B3087">
        <v>4.7874917430000004</v>
      </c>
      <c r="C3087">
        <v>3.091042453</v>
      </c>
    </row>
    <row r="3088" spans="1:3" x14ac:dyDescent="0.25">
      <c r="A3088" s="3">
        <v>19.719292269758025</v>
      </c>
      <c r="B3088">
        <v>4.7874917430000004</v>
      </c>
      <c r="C3088">
        <v>3.091042453</v>
      </c>
    </row>
    <row r="3089" spans="1:3" x14ac:dyDescent="0.25">
      <c r="A3089" s="3">
        <v>20.027089777859604</v>
      </c>
      <c r="B3089">
        <v>4.9416424226093039</v>
      </c>
      <c r="C3089">
        <v>3.1135153092103742</v>
      </c>
    </row>
    <row r="3090" spans="1:3" x14ac:dyDescent="0.25">
      <c r="A3090" s="3">
        <v>20.184546440673881</v>
      </c>
      <c r="B3090">
        <v>4.990432586778736</v>
      </c>
      <c r="C3090">
        <v>3.6888794541139363</v>
      </c>
    </row>
    <row r="3091" spans="1:3" x14ac:dyDescent="0.25">
      <c r="A3091" s="3">
        <v>21.133424112621626</v>
      </c>
      <c r="B3091">
        <v>6.5510803350434044</v>
      </c>
      <c r="C3091">
        <v>5.4380793089231956</v>
      </c>
    </row>
    <row r="3092" spans="1:3" x14ac:dyDescent="0.25">
      <c r="A3092" s="3">
        <v>20.360234224388144</v>
      </c>
      <c r="B3092">
        <v>5.6167710976665717</v>
      </c>
      <c r="C3092">
        <v>2.9444389791664403</v>
      </c>
    </row>
    <row r="3093" spans="1:3" x14ac:dyDescent="0.25">
      <c r="A3093" s="3">
        <v>20.163448315399307</v>
      </c>
      <c r="B3093">
        <v>5.5373342670185366</v>
      </c>
      <c r="C3093">
        <v>4.7004803657924166</v>
      </c>
    </row>
    <row r="3094" spans="1:3" x14ac:dyDescent="0.25">
      <c r="A3094" s="3">
        <v>20.097550585664155</v>
      </c>
      <c r="B3094">
        <v>5.0751738152338266</v>
      </c>
      <c r="C3094">
        <v>3.6109179126442243</v>
      </c>
    </row>
    <row r="3095" spans="1:3" x14ac:dyDescent="0.25">
      <c r="A3095" s="3">
        <v>20.360234224388144</v>
      </c>
      <c r="B3095">
        <v>5.6167710976665717</v>
      </c>
      <c r="C3095">
        <v>2.9444389791664403</v>
      </c>
    </row>
    <row r="3096" spans="1:3" x14ac:dyDescent="0.25">
      <c r="A3096" s="3">
        <v>20.837197681154464</v>
      </c>
      <c r="B3096">
        <v>5.9914645471079817</v>
      </c>
      <c r="C3096">
        <v>4.6821312271242199</v>
      </c>
    </row>
    <row r="3097" spans="1:3" x14ac:dyDescent="0.25">
      <c r="A3097" s="3">
        <v>20.360234224388144</v>
      </c>
      <c r="B3097">
        <v>5.6167710976665717</v>
      </c>
      <c r="C3097">
        <v>2.9444389791664403</v>
      </c>
    </row>
    <row r="3098" spans="1:3" x14ac:dyDescent="0.25">
      <c r="A3098" s="3">
        <v>19.18195119767131</v>
      </c>
      <c r="B3098">
        <v>4.5747109785033828</v>
      </c>
      <c r="C3098">
        <v>3.6375861597263857</v>
      </c>
    </row>
    <row r="3099" spans="1:3" ht="15.75" thickBot="1" x14ac:dyDescent="0.3">
      <c r="A3099" s="7">
        <v>20.163448315399307</v>
      </c>
      <c r="B3099">
        <v>5.5373342670185366</v>
      </c>
      <c r="C3099">
        <v>4.7004803657924166</v>
      </c>
    </row>
    <row r="3102" spans="1:3" ht="15.75" thickBot="1" x14ac:dyDescent="0.3"/>
    <row r="3103" spans="1:3" x14ac:dyDescent="0.25">
      <c r="A3103" s="1" t="s">
        <v>188</v>
      </c>
    </row>
    <row r="3104" spans="1:3" x14ac:dyDescent="0.25">
      <c r="A3104" s="2">
        <v>20.478688773840432</v>
      </c>
      <c r="B3104" s="5">
        <v>5.2983173670000001</v>
      </c>
      <c r="C3104" s="5">
        <v>2.9957322739999999</v>
      </c>
    </row>
    <row r="3105" spans="1:3" x14ac:dyDescent="0.25">
      <c r="A3105" s="3">
        <v>20.163448315399307</v>
      </c>
      <c r="B3105">
        <v>5.5373342670185366</v>
      </c>
      <c r="C3105">
        <v>4.7004803657924166</v>
      </c>
    </row>
    <row r="3106" spans="1:3" x14ac:dyDescent="0.25">
      <c r="A3106" s="3">
        <v>20.123189455653517</v>
      </c>
      <c r="B3106">
        <v>5.4806389233419912</v>
      </c>
      <c r="C3106">
        <v>3.0910424533583161</v>
      </c>
    </row>
    <row r="3107" spans="1:3" x14ac:dyDescent="0.25">
      <c r="A3107" s="3">
        <v>19.18195119767131</v>
      </c>
      <c r="B3107">
        <v>4.5747109785033828</v>
      </c>
      <c r="C3107">
        <v>3.6375861597263857</v>
      </c>
    </row>
    <row r="3108" spans="1:3" x14ac:dyDescent="0.25">
      <c r="A3108" s="3">
        <v>21.133424112621626</v>
      </c>
      <c r="B3108">
        <v>6.5510803350434044</v>
      </c>
      <c r="C3108">
        <v>5.4380793089231956</v>
      </c>
    </row>
    <row r="3109" spans="1:3" x14ac:dyDescent="0.25">
      <c r="A3109" s="3">
        <v>20.123189455653517</v>
      </c>
      <c r="B3109">
        <v>5.4806389233419912</v>
      </c>
      <c r="C3109">
        <v>3.0910424533583161</v>
      </c>
    </row>
    <row r="3110" spans="1:3" x14ac:dyDescent="0.25">
      <c r="A3110" s="3">
        <v>19.719292269758025</v>
      </c>
      <c r="B3110" s="8">
        <v>4.7874917427820458</v>
      </c>
      <c r="C3110" s="8">
        <v>3.0910424533583161</v>
      </c>
    </row>
    <row r="3111" spans="1:3" x14ac:dyDescent="0.25">
      <c r="A3111" s="3">
        <v>20.478688773840432</v>
      </c>
      <c r="B3111" s="5">
        <v>5.2983173670000001</v>
      </c>
      <c r="C3111" s="5">
        <v>2.9957322739999999</v>
      </c>
    </row>
    <row r="3112" spans="1:3" x14ac:dyDescent="0.25">
      <c r="A3112" s="3">
        <v>20.478688773840432</v>
      </c>
      <c r="B3112" s="5">
        <v>5.2983173670000001</v>
      </c>
      <c r="C3112" s="5">
        <v>2.9957322739999999</v>
      </c>
    </row>
    <row r="3113" spans="1:3" x14ac:dyDescent="0.25">
      <c r="A3113" s="3">
        <v>20.837197681154464</v>
      </c>
      <c r="B3113">
        <v>5.9914645471079817</v>
      </c>
      <c r="C3113">
        <v>4.6821312271242199</v>
      </c>
    </row>
    <row r="3114" spans="1:3" x14ac:dyDescent="0.25">
      <c r="A3114" s="3">
        <v>19.18195119767131</v>
      </c>
      <c r="B3114">
        <v>4.5747109785033828</v>
      </c>
      <c r="C3114">
        <v>3.6375861597263857</v>
      </c>
    </row>
    <row r="3115" spans="1:3" x14ac:dyDescent="0.25">
      <c r="A3115" s="3">
        <v>21.133424112621626</v>
      </c>
      <c r="B3115">
        <v>6.5510803350434044</v>
      </c>
      <c r="C3115">
        <v>5.4380793089231956</v>
      </c>
    </row>
    <row r="3116" spans="1:3" ht="15.75" thickBot="1" x14ac:dyDescent="0.3">
      <c r="A3116" s="7">
        <v>19.985088661080542</v>
      </c>
      <c r="B3116">
        <v>4.7874917427820458</v>
      </c>
      <c r="C3116">
        <v>3.4812400893356918</v>
      </c>
    </row>
    <row r="3119" spans="1:3" ht="15.75" thickBot="1" x14ac:dyDescent="0.3"/>
    <row r="3120" spans="1:3" x14ac:dyDescent="0.25">
      <c r="A3120" s="1" t="s">
        <v>189</v>
      </c>
    </row>
    <row r="3121" spans="1:3" x14ac:dyDescent="0.25">
      <c r="A3121" s="2">
        <v>20.123189455653517</v>
      </c>
      <c r="B3121">
        <v>5.4806389233419912</v>
      </c>
      <c r="C3121">
        <v>3.0910424533583161</v>
      </c>
    </row>
    <row r="3122" spans="1:3" x14ac:dyDescent="0.25">
      <c r="A3122" s="3">
        <v>20.478688773840432</v>
      </c>
      <c r="B3122" s="5">
        <v>5.2983173670000001</v>
      </c>
      <c r="C3122" s="5">
        <v>2.9957322739999999</v>
      </c>
    </row>
    <row r="3123" spans="1:3" x14ac:dyDescent="0.25">
      <c r="A3123" s="3">
        <v>19.929145492307978</v>
      </c>
      <c r="B3123">
        <v>5.0106352940962555</v>
      </c>
      <c r="C3123">
        <v>2.9957322735539909</v>
      </c>
    </row>
    <row r="3124" spans="1:3" x14ac:dyDescent="0.25">
      <c r="A3124" s="3">
        <v>21.133424112621626</v>
      </c>
      <c r="B3124">
        <v>6.5510803350434044</v>
      </c>
      <c r="C3124">
        <v>5.4380793089231956</v>
      </c>
    </row>
    <row r="3125" spans="1:3" x14ac:dyDescent="0.25">
      <c r="A3125" s="3">
        <v>21.133424112621626</v>
      </c>
      <c r="B3125">
        <v>6.5510803350434044</v>
      </c>
      <c r="C3125">
        <v>5.4380793089231956</v>
      </c>
    </row>
    <row r="3126" spans="1:3" x14ac:dyDescent="0.25">
      <c r="A3126" s="3">
        <v>20.123189455653517</v>
      </c>
      <c r="B3126">
        <v>5.4806389233419912</v>
      </c>
      <c r="C3126">
        <v>3.0910424533583161</v>
      </c>
    </row>
    <row r="3127" spans="1:3" x14ac:dyDescent="0.25">
      <c r="A3127" s="3">
        <v>21.133424112621626</v>
      </c>
      <c r="B3127">
        <v>6.5510803350434044</v>
      </c>
      <c r="C3127">
        <v>5.4380793089231956</v>
      </c>
    </row>
    <row r="3128" spans="1:3" x14ac:dyDescent="0.25">
      <c r="A3128" s="3">
        <v>19.719292269758025</v>
      </c>
      <c r="B3128">
        <v>4.7874917430000004</v>
      </c>
      <c r="C3128">
        <v>3.091042453</v>
      </c>
    </row>
    <row r="3129" spans="1:3" x14ac:dyDescent="0.25">
      <c r="A3129" s="3">
        <v>20.184546440673881</v>
      </c>
      <c r="B3129">
        <v>4.990432586778736</v>
      </c>
      <c r="C3129">
        <v>3.6888794541139363</v>
      </c>
    </row>
    <row r="3130" spans="1:3" x14ac:dyDescent="0.25">
      <c r="A3130" s="3">
        <v>20.163448315399307</v>
      </c>
      <c r="B3130">
        <v>5.5373342670185366</v>
      </c>
      <c r="C3130">
        <v>4.7004803657924166</v>
      </c>
    </row>
    <row r="3131" spans="1:3" x14ac:dyDescent="0.25">
      <c r="A3131" s="3">
        <v>20.027089777859604</v>
      </c>
      <c r="B3131">
        <v>4.9416424226093039</v>
      </c>
      <c r="C3131">
        <v>3.1135153092103742</v>
      </c>
    </row>
    <row r="3132" spans="1:3" x14ac:dyDescent="0.25">
      <c r="A3132" s="3">
        <v>19.719292269758025</v>
      </c>
      <c r="B3132">
        <v>4.7874917430000004</v>
      </c>
      <c r="C3132">
        <v>3.091042453</v>
      </c>
    </row>
    <row r="3133" spans="1:3" ht="15.75" thickBot="1" x14ac:dyDescent="0.3">
      <c r="A3133" s="7">
        <v>19.985088661080542</v>
      </c>
      <c r="B3133">
        <v>4.7874917427820458</v>
      </c>
      <c r="C3133">
        <v>3.4812400893356918</v>
      </c>
    </row>
    <row r="3136" spans="1:3" ht="15.75" thickBot="1" x14ac:dyDescent="0.3"/>
    <row r="3137" spans="1:3" x14ac:dyDescent="0.25">
      <c r="A3137" s="1" t="s">
        <v>190</v>
      </c>
    </row>
    <row r="3138" spans="1:3" x14ac:dyDescent="0.25">
      <c r="A3138" s="2">
        <v>20.163448315399307</v>
      </c>
      <c r="B3138">
        <v>5.5373342670185366</v>
      </c>
      <c r="C3138">
        <v>4.7004803657924166</v>
      </c>
    </row>
    <row r="3139" spans="1:3" x14ac:dyDescent="0.25">
      <c r="A3139" s="3">
        <v>20.097550585664155</v>
      </c>
      <c r="B3139">
        <v>5.0751738152338266</v>
      </c>
      <c r="C3139">
        <v>3.6109179126442243</v>
      </c>
    </row>
    <row r="3140" spans="1:3" x14ac:dyDescent="0.25">
      <c r="A3140" s="3">
        <v>20.360234224388144</v>
      </c>
      <c r="B3140">
        <v>5.6167710976665717</v>
      </c>
      <c r="C3140">
        <v>2.9444389791664403</v>
      </c>
    </row>
    <row r="3141" spans="1:3" x14ac:dyDescent="0.25">
      <c r="A3141" s="3">
        <v>21.133424112621626</v>
      </c>
      <c r="B3141">
        <v>6.5510803350434044</v>
      </c>
      <c r="C3141">
        <v>5.4380793089231956</v>
      </c>
    </row>
    <row r="3142" spans="1:3" x14ac:dyDescent="0.25">
      <c r="A3142" s="3">
        <v>21.133424112621626</v>
      </c>
      <c r="B3142">
        <v>6.5510803350434044</v>
      </c>
      <c r="C3142">
        <v>5.4380793089231956</v>
      </c>
    </row>
    <row r="3143" spans="1:3" x14ac:dyDescent="0.25">
      <c r="A3143" s="3">
        <v>19.985088661080542</v>
      </c>
      <c r="B3143">
        <v>4.7874917427820458</v>
      </c>
      <c r="C3143">
        <v>3.4812400893356918</v>
      </c>
    </row>
    <row r="3144" spans="1:3" x14ac:dyDescent="0.25">
      <c r="A3144" s="3">
        <v>20.163448315399307</v>
      </c>
      <c r="B3144">
        <v>5.5373342670185366</v>
      </c>
      <c r="C3144">
        <v>4.7004803657924166</v>
      </c>
    </row>
    <row r="3145" spans="1:3" x14ac:dyDescent="0.25">
      <c r="A3145" s="3">
        <v>20.163448315399307</v>
      </c>
      <c r="B3145">
        <v>5.5373342670185366</v>
      </c>
      <c r="C3145">
        <v>4.7004803657924166</v>
      </c>
    </row>
    <row r="3146" spans="1:3" x14ac:dyDescent="0.25">
      <c r="A3146" s="3">
        <v>19.985088661080542</v>
      </c>
      <c r="B3146">
        <v>4.7874917427820458</v>
      </c>
      <c r="C3146">
        <v>3.4812400893356918</v>
      </c>
    </row>
    <row r="3147" spans="1:3" x14ac:dyDescent="0.25">
      <c r="A3147" s="3">
        <v>19.929145492307978</v>
      </c>
      <c r="B3147">
        <v>5.0106352940962555</v>
      </c>
      <c r="C3147">
        <v>2.9957322735539909</v>
      </c>
    </row>
    <row r="3148" spans="1:3" x14ac:dyDescent="0.25">
      <c r="A3148" s="3">
        <v>20.123189455653517</v>
      </c>
      <c r="B3148">
        <v>5.4806389233419912</v>
      </c>
      <c r="C3148">
        <v>3.0910424533583161</v>
      </c>
    </row>
    <row r="3149" spans="1:3" x14ac:dyDescent="0.25">
      <c r="A3149" s="3">
        <v>20.123189455653517</v>
      </c>
      <c r="B3149">
        <v>5.4806389233419912</v>
      </c>
      <c r="C3149">
        <v>3.0910424533583161</v>
      </c>
    </row>
    <row r="3150" spans="1:3" ht="15.75" thickBot="1" x14ac:dyDescent="0.3">
      <c r="A3150" s="7">
        <v>19.719292269758025</v>
      </c>
      <c r="B3150">
        <v>4.7874917430000004</v>
      </c>
      <c r="C3150">
        <v>3.091042453</v>
      </c>
    </row>
    <row r="3153" spans="1:3" ht="15.75" thickBot="1" x14ac:dyDescent="0.3"/>
    <row r="3154" spans="1:3" x14ac:dyDescent="0.25">
      <c r="A3154" s="1" t="s">
        <v>191</v>
      </c>
    </row>
    <row r="3155" spans="1:3" x14ac:dyDescent="0.25">
      <c r="A3155" s="2">
        <v>20.097550585664155</v>
      </c>
      <c r="B3155">
        <v>5.0751738152338266</v>
      </c>
      <c r="C3155">
        <v>3.6109179126442243</v>
      </c>
    </row>
    <row r="3156" spans="1:3" x14ac:dyDescent="0.25">
      <c r="A3156" s="3">
        <v>19.719292269758025</v>
      </c>
      <c r="B3156">
        <v>4.7874917430000004</v>
      </c>
      <c r="C3156">
        <v>3.091042453</v>
      </c>
    </row>
    <row r="3157" spans="1:3" x14ac:dyDescent="0.25">
      <c r="A3157" s="3">
        <v>20.837197681154464</v>
      </c>
      <c r="B3157">
        <v>5.9914645471079817</v>
      </c>
      <c r="C3157">
        <v>4.6821312271242199</v>
      </c>
    </row>
    <row r="3158" spans="1:3" x14ac:dyDescent="0.25">
      <c r="A3158" s="3">
        <v>21.133424112621626</v>
      </c>
      <c r="B3158">
        <v>6.5510803350434044</v>
      </c>
      <c r="C3158">
        <v>5.4380793089231956</v>
      </c>
    </row>
    <row r="3159" spans="1:3" x14ac:dyDescent="0.25">
      <c r="A3159" s="3">
        <v>19.719292269758025</v>
      </c>
      <c r="B3159">
        <v>4.7874917430000004</v>
      </c>
      <c r="C3159">
        <v>3.091042453</v>
      </c>
    </row>
    <row r="3160" spans="1:3" x14ac:dyDescent="0.25">
      <c r="A3160" s="3">
        <v>19.929145492307978</v>
      </c>
      <c r="B3160">
        <v>5.0106352940962555</v>
      </c>
      <c r="C3160">
        <v>2.9957322735539909</v>
      </c>
    </row>
    <row r="3161" spans="1:3" x14ac:dyDescent="0.25">
      <c r="A3161" s="3">
        <v>20.184546440673881</v>
      </c>
      <c r="B3161">
        <v>4.990432586778736</v>
      </c>
      <c r="C3161">
        <v>3.6888794541139363</v>
      </c>
    </row>
    <row r="3162" spans="1:3" x14ac:dyDescent="0.25">
      <c r="A3162" s="3">
        <v>20.837197681154464</v>
      </c>
      <c r="B3162">
        <v>5.9914645471079817</v>
      </c>
      <c r="C3162">
        <v>4.6821312271242199</v>
      </c>
    </row>
    <row r="3163" spans="1:3" x14ac:dyDescent="0.25">
      <c r="A3163" s="3">
        <v>20.163448315399307</v>
      </c>
      <c r="B3163">
        <v>5.5373342670185366</v>
      </c>
      <c r="C3163">
        <v>4.7004803657924166</v>
      </c>
    </row>
    <row r="3164" spans="1:3" x14ac:dyDescent="0.25">
      <c r="A3164" s="3">
        <v>20.184546440673881</v>
      </c>
      <c r="B3164">
        <v>4.990432586778736</v>
      </c>
      <c r="C3164">
        <v>3.6888794541139363</v>
      </c>
    </row>
    <row r="3165" spans="1:3" x14ac:dyDescent="0.25">
      <c r="A3165" s="3">
        <v>19.929145492307978</v>
      </c>
      <c r="B3165">
        <v>5.0106352940962555</v>
      </c>
      <c r="C3165">
        <v>2.9957322735539909</v>
      </c>
    </row>
    <row r="3166" spans="1:3" x14ac:dyDescent="0.25">
      <c r="A3166" s="3">
        <v>20.184546440673881</v>
      </c>
      <c r="B3166">
        <v>4.990432586778736</v>
      </c>
      <c r="C3166">
        <v>3.6888794541139363</v>
      </c>
    </row>
    <row r="3167" spans="1:3" ht="15.75" thickBot="1" x14ac:dyDescent="0.3">
      <c r="A3167" s="7">
        <v>19.985088661080542</v>
      </c>
      <c r="B3167">
        <v>4.7874917427820458</v>
      </c>
      <c r="C3167">
        <v>3.4812400893356918</v>
      </c>
    </row>
    <row r="3170" spans="1:3" ht="15.75" thickBot="1" x14ac:dyDescent="0.3"/>
    <row r="3171" spans="1:3" x14ac:dyDescent="0.25">
      <c r="A3171" s="1" t="s">
        <v>192</v>
      </c>
    </row>
    <row r="3172" spans="1:3" x14ac:dyDescent="0.25">
      <c r="A3172" s="2">
        <v>21.133424112621626</v>
      </c>
      <c r="B3172">
        <v>6.5510803350434044</v>
      </c>
      <c r="C3172">
        <v>5.4380793089231956</v>
      </c>
    </row>
    <row r="3173" spans="1:3" x14ac:dyDescent="0.25">
      <c r="A3173" s="3">
        <v>20.027089777859604</v>
      </c>
      <c r="B3173">
        <v>4.9416424226093039</v>
      </c>
      <c r="C3173">
        <v>3.1135153092103742</v>
      </c>
    </row>
    <row r="3174" spans="1:3" x14ac:dyDescent="0.25">
      <c r="A3174" s="3">
        <v>20.027089777859604</v>
      </c>
      <c r="B3174">
        <v>4.9416424226093039</v>
      </c>
      <c r="C3174">
        <v>3.1135153092103742</v>
      </c>
    </row>
    <row r="3175" spans="1:3" x14ac:dyDescent="0.25">
      <c r="A3175" s="3">
        <v>19.18195119767131</v>
      </c>
      <c r="B3175">
        <v>4.5747109785033828</v>
      </c>
      <c r="C3175">
        <v>3.6375861597263857</v>
      </c>
    </row>
    <row r="3176" spans="1:3" x14ac:dyDescent="0.25">
      <c r="A3176" s="3">
        <v>19.929145492307978</v>
      </c>
      <c r="B3176">
        <v>5.0106352940962555</v>
      </c>
      <c r="C3176">
        <v>2.9957322735539909</v>
      </c>
    </row>
    <row r="3177" spans="1:3" x14ac:dyDescent="0.25">
      <c r="A3177" s="3">
        <v>20.478688773840432</v>
      </c>
      <c r="B3177" s="5">
        <v>5.2983173670000001</v>
      </c>
      <c r="C3177" s="5">
        <v>2.9957322739999999</v>
      </c>
    </row>
    <row r="3178" spans="1:3" x14ac:dyDescent="0.25">
      <c r="A3178" s="3">
        <v>19.719292269758025</v>
      </c>
      <c r="B3178">
        <v>4.7874917430000004</v>
      </c>
      <c r="C3178">
        <v>3.091042453</v>
      </c>
    </row>
    <row r="3179" spans="1:3" x14ac:dyDescent="0.25">
      <c r="A3179" s="3">
        <v>20.184546440673881</v>
      </c>
      <c r="B3179">
        <v>4.990432586778736</v>
      </c>
      <c r="C3179">
        <v>3.6888794541139363</v>
      </c>
    </row>
    <row r="3180" spans="1:3" x14ac:dyDescent="0.25">
      <c r="A3180" s="3">
        <v>20.097550585664155</v>
      </c>
      <c r="B3180">
        <v>5.0751738152338266</v>
      </c>
      <c r="C3180">
        <v>3.6109179126442243</v>
      </c>
    </row>
    <row r="3181" spans="1:3" x14ac:dyDescent="0.25">
      <c r="A3181" s="3">
        <v>19.18195119767131</v>
      </c>
      <c r="B3181">
        <v>4.5747109785033828</v>
      </c>
      <c r="C3181">
        <v>3.6375861597263857</v>
      </c>
    </row>
    <row r="3182" spans="1:3" x14ac:dyDescent="0.25">
      <c r="A3182" s="3">
        <v>20.837197681154464</v>
      </c>
      <c r="B3182">
        <v>5.9914645471079817</v>
      </c>
      <c r="C3182">
        <v>4.6821312271242199</v>
      </c>
    </row>
    <row r="3183" spans="1:3" x14ac:dyDescent="0.25">
      <c r="A3183" s="3">
        <v>19.929145492307978</v>
      </c>
      <c r="B3183">
        <v>5.0106352940962555</v>
      </c>
      <c r="C3183">
        <v>2.9957322735539909</v>
      </c>
    </row>
    <row r="3184" spans="1:3" ht="15.75" thickBot="1" x14ac:dyDescent="0.3">
      <c r="A3184" s="7">
        <v>20.097550585664155</v>
      </c>
      <c r="B3184">
        <v>5.0751738152338266</v>
      </c>
      <c r="C3184">
        <v>3.6109179126442243</v>
      </c>
    </row>
    <row r="3186" spans="1:3" ht="15.75" thickBot="1" x14ac:dyDescent="0.3"/>
    <row r="3187" spans="1:3" x14ac:dyDescent="0.25">
      <c r="A3187" s="1" t="s">
        <v>193</v>
      </c>
    </row>
    <row r="3188" spans="1:3" x14ac:dyDescent="0.25">
      <c r="A3188" s="2">
        <v>19.719292269758025</v>
      </c>
      <c r="B3188">
        <v>4.7874917430000004</v>
      </c>
      <c r="C3188">
        <v>3.091042453</v>
      </c>
    </row>
    <row r="3189" spans="1:3" x14ac:dyDescent="0.25">
      <c r="A3189" s="3">
        <v>20.184546440673881</v>
      </c>
      <c r="B3189">
        <v>4.990432586778736</v>
      </c>
      <c r="C3189">
        <v>3.6888794541139363</v>
      </c>
    </row>
    <row r="3190" spans="1:3" x14ac:dyDescent="0.25">
      <c r="A3190" s="3">
        <v>19.985088661080542</v>
      </c>
      <c r="B3190">
        <v>4.7874917427820458</v>
      </c>
      <c r="C3190">
        <v>3.4812400893356918</v>
      </c>
    </row>
    <row r="3191" spans="1:3" x14ac:dyDescent="0.25">
      <c r="A3191" s="3">
        <v>19.929145492307978</v>
      </c>
      <c r="B3191">
        <v>5.0106352940962555</v>
      </c>
      <c r="C3191">
        <v>2.9957322735539909</v>
      </c>
    </row>
    <row r="3192" spans="1:3" x14ac:dyDescent="0.25">
      <c r="A3192" s="3">
        <v>20.837197681154464</v>
      </c>
      <c r="B3192">
        <v>5.9914645471079817</v>
      </c>
      <c r="C3192">
        <v>4.6821312271242199</v>
      </c>
    </row>
    <row r="3193" spans="1:3" x14ac:dyDescent="0.25">
      <c r="A3193" s="3">
        <v>19.719292269758025</v>
      </c>
      <c r="B3193">
        <v>4.7874917430000004</v>
      </c>
      <c r="C3193">
        <v>3.091042453</v>
      </c>
    </row>
    <row r="3194" spans="1:3" x14ac:dyDescent="0.25">
      <c r="A3194" s="3">
        <v>20.478688773840432</v>
      </c>
      <c r="B3194" s="5">
        <v>5.2983173670000001</v>
      </c>
      <c r="C3194" s="5">
        <v>2.9957322739999999</v>
      </c>
    </row>
    <row r="3195" spans="1:3" x14ac:dyDescent="0.25">
      <c r="A3195" s="3">
        <v>20.027089777859604</v>
      </c>
      <c r="B3195">
        <v>4.9416424226093039</v>
      </c>
      <c r="C3195">
        <v>3.1135153092103742</v>
      </c>
    </row>
    <row r="3196" spans="1:3" x14ac:dyDescent="0.25">
      <c r="A3196" s="3">
        <v>20.184546440673881</v>
      </c>
      <c r="B3196">
        <v>4.990432586778736</v>
      </c>
      <c r="C3196">
        <v>3.6888794541139363</v>
      </c>
    </row>
    <row r="3197" spans="1:3" x14ac:dyDescent="0.25">
      <c r="A3197" s="3">
        <v>20.163448315399307</v>
      </c>
      <c r="B3197">
        <v>5.5373342670185366</v>
      </c>
      <c r="C3197">
        <v>4.7004803657924166</v>
      </c>
    </row>
    <row r="3198" spans="1:3" x14ac:dyDescent="0.25">
      <c r="A3198" s="3">
        <v>20.184546440673881</v>
      </c>
      <c r="B3198">
        <v>4.990432586778736</v>
      </c>
      <c r="C3198">
        <v>3.6888794541139363</v>
      </c>
    </row>
    <row r="3199" spans="1:3" x14ac:dyDescent="0.25">
      <c r="A3199" s="3">
        <v>19.929145492307978</v>
      </c>
      <c r="B3199">
        <v>5.0106352940962555</v>
      </c>
      <c r="C3199">
        <v>2.9957322735539909</v>
      </c>
    </row>
    <row r="3200" spans="1:3" ht="15.75" thickBot="1" x14ac:dyDescent="0.3">
      <c r="A3200" s="7">
        <v>20.478688773840432</v>
      </c>
      <c r="B3200" s="5">
        <v>5.2983173670000001</v>
      </c>
      <c r="C3200" s="5">
        <v>2.9957322739999999</v>
      </c>
    </row>
    <row r="3203" spans="1:3" ht="15.75" thickBot="1" x14ac:dyDescent="0.3"/>
    <row r="3204" spans="1:3" x14ac:dyDescent="0.25">
      <c r="A3204" s="1" t="s">
        <v>194</v>
      </c>
    </row>
    <row r="3205" spans="1:3" x14ac:dyDescent="0.25">
      <c r="A3205" s="2">
        <v>20.478688773840432</v>
      </c>
      <c r="B3205" s="5">
        <v>5.2983173670000001</v>
      </c>
      <c r="C3205" s="5">
        <v>2.9957322739999999</v>
      </c>
    </row>
    <row r="3206" spans="1:3" x14ac:dyDescent="0.25">
      <c r="A3206" s="3">
        <v>20.360234224388144</v>
      </c>
      <c r="B3206">
        <v>5.6167710976665717</v>
      </c>
      <c r="C3206">
        <v>2.9444389791664403</v>
      </c>
    </row>
    <row r="3207" spans="1:3" x14ac:dyDescent="0.25">
      <c r="A3207" s="3">
        <v>20.478688773840432</v>
      </c>
      <c r="B3207" s="5">
        <v>5.2983173670000001</v>
      </c>
      <c r="C3207" s="5">
        <v>2.9957322739999999</v>
      </c>
    </row>
    <row r="3208" spans="1:3" x14ac:dyDescent="0.25">
      <c r="A3208" s="3">
        <v>20.123189455653517</v>
      </c>
      <c r="B3208">
        <v>5.4806389233419912</v>
      </c>
      <c r="C3208">
        <v>3.0910424533583161</v>
      </c>
    </row>
    <row r="3209" spans="1:3" x14ac:dyDescent="0.25">
      <c r="A3209" s="3">
        <v>20.360234224388144</v>
      </c>
      <c r="B3209">
        <v>5.6167710976665717</v>
      </c>
      <c r="C3209">
        <v>2.9444389791664403</v>
      </c>
    </row>
    <row r="3210" spans="1:3" x14ac:dyDescent="0.25">
      <c r="A3210" s="3">
        <v>20.123189455653517</v>
      </c>
      <c r="B3210">
        <v>5.4806389233419912</v>
      </c>
      <c r="C3210">
        <v>3.0910424533583161</v>
      </c>
    </row>
    <row r="3211" spans="1:3" x14ac:dyDescent="0.25">
      <c r="A3211" s="3">
        <v>19.719292269758025</v>
      </c>
      <c r="B3211">
        <v>4.7874917430000004</v>
      </c>
      <c r="C3211">
        <v>3.091042453</v>
      </c>
    </row>
    <row r="3212" spans="1:3" x14ac:dyDescent="0.25">
      <c r="A3212" s="3">
        <v>21.133424112621626</v>
      </c>
      <c r="B3212">
        <v>6.5510803350434044</v>
      </c>
      <c r="C3212">
        <v>5.4380793089231956</v>
      </c>
    </row>
    <row r="3213" spans="1:3" x14ac:dyDescent="0.25">
      <c r="A3213" s="3">
        <v>21.133424112621626</v>
      </c>
      <c r="B3213">
        <v>6.5510803350434044</v>
      </c>
      <c r="C3213">
        <v>5.4380793089231956</v>
      </c>
    </row>
    <row r="3214" spans="1:3" x14ac:dyDescent="0.25">
      <c r="A3214" s="3">
        <v>20.027089777859604</v>
      </c>
      <c r="B3214">
        <v>4.9416424226093039</v>
      </c>
      <c r="C3214">
        <v>3.1135153092103742</v>
      </c>
    </row>
    <row r="3215" spans="1:3" x14ac:dyDescent="0.25">
      <c r="A3215" s="3">
        <v>19.719292269758025</v>
      </c>
      <c r="B3215">
        <v>4.7874917430000004</v>
      </c>
      <c r="C3215">
        <v>3.091042453</v>
      </c>
    </row>
    <row r="3216" spans="1:3" x14ac:dyDescent="0.25">
      <c r="A3216" s="3">
        <v>19.18195119767131</v>
      </c>
      <c r="B3216">
        <v>4.5747109785033828</v>
      </c>
      <c r="C3216">
        <v>3.6375861597263857</v>
      </c>
    </row>
    <row r="3217" spans="1:3" ht="15.75" thickBot="1" x14ac:dyDescent="0.3">
      <c r="A3217" s="7">
        <v>20.478688773840432</v>
      </c>
      <c r="B3217" s="5">
        <v>5.2983173670000001</v>
      </c>
      <c r="C3217" s="5">
        <v>2.9957322739999999</v>
      </c>
    </row>
    <row r="3220" spans="1:3" ht="15.75" thickBot="1" x14ac:dyDescent="0.3"/>
    <row r="3221" spans="1:3" x14ac:dyDescent="0.25">
      <c r="A3221" s="1" t="s">
        <v>195</v>
      </c>
    </row>
    <row r="3222" spans="1:3" x14ac:dyDescent="0.25">
      <c r="A3222" s="2">
        <v>19.18195119767131</v>
      </c>
      <c r="B3222">
        <v>4.5747109785033828</v>
      </c>
      <c r="C3222">
        <v>3.6375861597263857</v>
      </c>
    </row>
    <row r="3223" spans="1:3" x14ac:dyDescent="0.25">
      <c r="A3223" s="3">
        <v>19.985088661080542</v>
      </c>
      <c r="B3223">
        <v>4.7874917427820458</v>
      </c>
      <c r="C3223">
        <v>3.4812400893356918</v>
      </c>
    </row>
    <row r="3224" spans="1:3" x14ac:dyDescent="0.25">
      <c r="A3224" s="3">
        <v>20.027089777859604</v>
      </c>
      <c r="B3224">
        <v>4.9416424226093039</v>
      </c>
      <c r="C3224">
        <v>3.1135153092103742</v>
      </c>
    </row>
    <row r="3225" spans="1:3" x14ac:dyDescent="0.25">
      <c r="A3225" s="3">
        <v>20.097550585664155</v>
      </c>
      <c r="B3225">
        <v>5.0751738152338266</v>
      </c>
      <c r="C3225">
        <v>3.6109179126442243</v>
      </c>
    </row>
    <row r="3226" spans="1:3" x14ac:dyDescent="0.25">
      <c r="A3226" s="3">
        <v>20.837197681154464</v>
      </c>
      <c r="B3226">
        <v>5.9914645471079817</v>
      </c>
      <c r="C3226">
        <v>4.6821312271242199</v>
      </c>
    </row>
    <row r="3227" spans="1:3" x14ac:dyDescent="0.25">
      <c r="A3227" s="3">
        <v>19.985088661080542</v>
      </c>
      <c r="B3227">
        <v>4.7874917427820458</v>
      </c>
      <c r="C3227">
        <v>3.4812400893356918</v>
      </c>
    </row>
    <row r="3228" spans="1:3" x14ac:dyDescent="0.25">
      <c r="A3228" s="3">
        <v>20.097550585664155</v>
      </c>
      <c r="B3228">
        <v>5.0751738152338266</v>
      </c>
      <c r="C3228">
        <v>3.6109179126442243</v>
      </c>
    </row>
    <row r="3229" spans="1:3" x14ac:dyDescent="0.25">
      <c r="A3229" s="3">
        <v>20.360234224388144</v>
      </c>
      <c r="B3229">
        <v>5.6167710976665717</v>
      </c>
      <c r="C3229">
        <v>2.9444389791664403</v>
      </c>
    </row>
    <row r="3230" spans="1:3" x14ac:dyDescent="0.25">
      <c r="A3230" s="3">
        <v>19.929145492307978</v>
      </c>
      <c r="B3230">
        <v>5.0106352940962555</v>
      </c>
      <c r="C3230">
        <v>2.9957322735539909</v>
      </c>
    </row>
    <row r="3231" spans="1:3" x14ac:dyDescent="0.25">
      <c r="A3231" s="3">
        <v>21.133424112621626</v>
      </c>
      <c r="B3231">
        <v>6.5510803350434044</v>
      </c>
      <c r="C3231">
        <v>5.4380793089231956</v>
      </c>
    </row>
    <row r="3232" spans="1:3" x14ac:dyDescent="0.25">
      <c r="A3232" s="3">
        <v>20.097550585664155</v>
      </c>
      <c r="B3232">
        <v>5.0751738152338266</v>
      </c>
      <c r="C3232">
        <v>3.6109179126442243</v>
      </c>
    </row>
    <row r="3233" spans="1:3" x14ac:dyDescent="0.25">
      <c r="A3233" s="3">
        <v>19.18195119767131</v>
      </c>
      <c r="B3233">
        <v>4.5747109785033828</v>
      </c>
      <c r="C3233">
        <v>3.6375861597263857</v>
      </c>
    </row>
    <row r="3234" spans="1:3" ht="15.75" thickBot="1" x14ac:dyDescent="0.3">
      <c r="A3234" s="7">
        <v>19.719292269758025</v>
      </c>
      <c r="B3234">
        <v>4.7874917430000004</v>
      </c>
      <c r="C3234">
        <v>3.091042453</v>
      </c>
    </row>
    <row r="3236" spans="1:3" ht="15.75" thickBot="1" x14ac:dyDescent="0.3"/>
    <row r="3237" spans="1:3" x14ac:dyDescent="0.25">
      <c r="A3237" s="1" t="s">
        <v>196</v>
      </c>
    </row>
    <row r="3238" spans="1:3" x14ac:dyDescent="0.25">
      <c r="A3238" s="2">
        <v>20.097550585664155</v>
      </c>
      <c r="B3238">
        <v>5.0751738152338266</v>
      </c>
      <c r="C3238">
        <v>3.6109179126442243</v>
      </c>
    </row>
    <row r="3239" spans="1:3" x14ac:dyDescent="0.25">
      <c r="A3239" s="3">
        <v>20.184546440673881</v>
      </c>
      <c r="B3239">
        <v>4.990432586778736</v>
      </c>
      <c r="C3239">
        <v>3.6888794541139363</v>
      </c>
    </row>
    <row r="3240" spans="1:3" x14ac:dyDescent="0.25">
      <c r="A3240" s="3">
        <v>19.929145492307978</v>
      </c>
      <c r="B3240">
        <v>5.0106352940962555</v>
      </c>
      <c r="C3240">
        <v>2.9957322735539909</v>
      </c>
    </row>
    <row r="3241" spans="1:3" x14ac:dyDescent="0.25">
      <c r="A3241" s="3">
        <v>20.184546440673881</v>
      </c>
      <c r="B3241">
        <v>4.990432586778736</v>
      </c>
      <c r="C3241">
        <v>3.6888794541139363</v>
      </c>
    </row>
    <row r="3242" spans="1:3" x14ac:dyDescent="0.25">
      <c r="A3242" s="3">
        <v>20.097550585664155</v>
      </c>
      <c r="B3242">
        <v>5.0751738152338266</v>
      </c>
      <c r="C3242">
        <v>3.6109179126442243</v>
      </c>
    </row>
    <row r="3243" spans="1:3" x14ac:dyDescent="0.25">
      <c r="A3243" s="3">
        <v>20.184546440673881</v>
      </c>
      <c r="B3243">
        <v>4.990432586778736</v>
      </c>
      <c r="C3243">
        <v>3.6888794541139363</v>
      </c>
    </row>
    <row r="3244" spans="1:3" x14ac:dyDescent="0.25">
      <c r="A3244" s="3">
        <v>20.123189455653517</v>
      </c>
      <c r="B3244">
        <v>5.4806389233419912</v>
      </c>
      <c r="C3244">
        <v>3.0910424533583161</v>
      </c>
    </row>
    <row r="3245" spans="1:3" x14ac:dyDescent="0.25">
      <c r="A3245" s="3">
        <v>19.719292269758025</v>
      </c>
      <c r="B3245">
        <v>4.7874917430000004</v>
      </c>
      <c r="C3245">
        <v>3.091042453</v>
      </c>
    </row>
    <row r="3246" spans="1:3" x14ac:dyDescent="0.25">
      <c r="A3246" s="3">
        <v>20.027089777859604</v>
      </c>
      <c r="B3246">
        <v>4.9416424226093039</v>
      </c>
      <c r="C3246">
        <v>3.1135153092103742</v>
      </c>
    </row>
    <row r="3247" spans="1:3" x14ac:dyDescent="0.25">
      <c r="A3247" s="3">
        <v>19.985088661080542</v>
      </c>
      <c r="B3247">
        <v>4.7874917427820458</v>
      </c>
      <c r="C3247">
        <v>3.4812400893356918</v>
      </c>
    </row>
    <row r="3248" spans="1:3" x14ac:dyDescent="0.25">
      <c r="A3248" s="3">
        <v>20.478688773840432</v>
      </c>
      <c r="B3248" s="5">
        <v>5.2983173670000001</v>
      </c>
      <c r="C3248" s="5">
        <v>2.9957322739999999</v>
      </c>
    </row>
    <row r="3249" spans="1:3" x14ac:dyDescent="0.25">
      <c r="A3249" s="3">
        <v>19.18195119767131</v>
      </c>
      <c r="B3249">
        <v>4.5747109785033828</v>
      </c>
      <c r="C3249">
        <v>3.6375861597263857</v>
      </c>
    </row>
    <row r="3250" spans="1:3" ht="15.75" thickBot="1" x14ac:dyDescent="0.3">
      <c r="A3250" s="7">
        <v>21.133424112621626</v>
      </c>
      <c r="B3250">
        <v>6.5510803350434044</v>
      </c>
      <c r="C3250">
        <v>5.4380793089231956</v>
      </c>
    </row>
    <row r="3252" spans="1:3" ht="15.75" thickBot="1" x14ac:dyDescent="0.3"/>
    <row r="3253" spans="1:3" x14ac:dyDescent="0.25">
      <c r="A3253" s="1" t="s">
        <v>197</v>
      </c>
    </row>
    <row r="3254" spans="1:3" x14ac:dyDescent="0.25">
      <c r="A3254" s="2">
        <v>21.133424112621626</v>
      </c>
      <c r="B3254">
        <v>6.5510803350434044</v>
      </c>
      <c r="C3254">
        <v>5.4380793089231956</v>
      </c>
    </row>
    <row r="3255" spans="1:3" x14ac:dyDescent="0.25">
      <c r="A3255" s="3">
        <v>20.360234224388144</v>
      </c>
      <c r="B3255">
        <v>5.6167710976665717</v>
      </c>
      <c r="C3255">
        <v>2.9444389791664403</v>
      </c>
    </row>
    <row r="3256" spans="1:3" x14ac:dyDescent="0.25">
      <c r="A3256" s="3">
        <v>19.985088661080542</v>
      </c>
      <c r="B3256">
        <v>4.7874917427820458</v>
      </c>
      <c r="C3256">
        <v>3.4812400893356918</v>
      </c>
    </row>
    <row r="3257" spans="1:3" x14ac:dyDescent="0.25">
      <c r="A3257" s="3">
        <v>20.837197681154464</v>
      </c>
      <c r="B3257">
        <v>5.9914645471079817</v>
      </c>
      <c r="C3257">
        <v>4.6821312271242199</v>
      </c>
    </row>
    <row r="3258" spans="1:3" x14ac:dyDescent="0.25">
      <c r="A3258" s="3">
        <v>19.18195119767131</v>
      </c>
      <c r="B3258">
        <v>4.5747109785033828</v>
      </c>
      <c r="C3258">
        <v>3.6375861597263857</v>
      </c>
    </row>
    <row r="3259" spans="1:3" x14ac:dyDescent="0.25">
      <c r="A3259" s="3">
        <v>21.133424112621626</v>
      </c>
      <c r="B3259">
        <v>6.5510803350434044</v>
      </c>
      <c r="C3259">
        <v>5.4380793089231956</v>
      </c>
    </row>
    <row r="3260" spans="1:3" x14ac:dyDescent="0.25">
      <c r="A3260" s="3">
        <v>20.478688773840432</v>
      </c>
      <c r="B3260" s="5">
        <v>5.2983173670000001</v>
      </c>
      <c r="C3260" s="5">
        <v>2.9957322739999999</v>
      </c>
    </row>
    <row r="3261" spans="1:3" x14ac:dyDescent="0.25">
      <c r="A3261" s="3">
        <v>19.18195119767131</v>
      </c>
      <c r="B3261">
        <v>4.5747109785033828</v>
      </c>
      <c r="C3261">
        <v>3.6375861597263857</v>
      </c>
    </row>
    <row r="3262" spans="1:3" x14ac:dyDescent="0.25">
      <c r="A3262" s="3">
        <v>20.163448315399307</v>
      </c>
      <c r="B3262">
        <v>5.5373342670185366</v>
      </c>
      <c r="C3262">
        <v>4.7004803657924166</v>
      </c>
    </row>
    <row r="3263" spans="1:3" x14ac:dyDescent="0.25">
      <c r="A3263" s="3">
        <v>20.837197681154464</v>
      </c>
      <c r="B3263">
        <v>5.9914645471079817</v>
      </c>
      <c r="C3263">
        <v>4.6821312271242199</v>
      </c>
    </row>
    <row r="3264" spans="1:3" x14ac:dyDescent="0.25">
      <c r="A3264" s="3">
        <v>20.478688773840432</v>
      </c>
      <c r="B3264" s="5">
        <v>5.2983173670000001</v>
      </c>
      <c r="C3264" s="5">
        <v>2.9957322739999999</v>
      </c>
    </row>
    <row r="3265" spans="1:3" x14ac:dyDescent="0.25">
      <c r="A3265" s="3">
        <v>19.719292269758025</v>
      </c>
      <c r="B3265">
        <v>4.7874917430000004</v>
      </c>
      <c r="C3265">
        <v>3.091042453</v>
      </c>
    </row>
    <row r="3266" spans="1:3" ht="15.75" thickBot="1" x14ac:dyDescent="0.3">
      <c r="A3266" s="7">
        <v>19.929145492307978</v>
      </c>
      <c r="B3266">
        <v>5.0106352940962555</v>
      </c>
      <c r="C3266">
        <v>2.9957322735539909</v>
      </c>
    </row>
    <row r="3268" spans="1:3" ht="15.75" thickBot="1" x14ac:dyDescent="0.3"/>
    <row r="3269" spans="1:3" x14ac:dyDescent="0.25">
      <c r="A3269" s="1" t="s">
        <v>198</v>
      </c>
    </row>
    <row r="3270" spans="1:3" x14ac:dyDescent="0.25">
      <c r="A3270" s="2">
        <v>20.027089777859604</v>
      </c>
      <c r="B3270">
        <v>4.9416424226093039</v>
      </c>
      <c r="C3270">
        <v>3.1135153092103742</v>
      </c>
    </row>
    <row r="3271" spans="1:3" x14ac:dyDescent="0.25">
      <c r="A3271" s="3">
        <v>19.985088661080542</v>
      </c>
      <c r="B3271">
        <v>4.7874917427820458</v>
      </c>
      <c r="C3271">
        <v>3.4812400893356918</v>
      </c>
    </row>
    <row r="3272" spans="1:3" x14ac:dyDescent="0.25">
      <c r="A3272" s="3">
        <v>20.184546440673881</v>
      </c>
      <c r="B3272">
        <v>4.990432586778736</v>
      </c>
      <c r="C3272">
        <v>3.6888794541139363</v>
      </c>
    </row>
    <row r="3273" spans="1:3" x14ac:dyDescent="0.25">
      <c r="A3273" s="3">
        <v>20.184546440673881</v>
      </c>
      <c r="B3273">
        <v>4.990432586778736</v>
      </c>
      <c r="C3273">
        <v>3.6888794541139363</v>
      </c>
    </row>
    <row r="3274" spans="1:3" x14ac:dyDescent="0.25">
      <c r="A3274" s="3">
        <v>20.123189455653517</v>
      </c>
      <c r="B3274">
        <v>5.4806389233419912</v>
      </c>
      <c r="C3274">
        <v>3.0910424533583161</v>
      </c>
    </row>
    <row r="3275" spans="1:3" x14ac:dyDescent="0.25">
      <c r="A3275" s="3">
        <v>19.985088661080542</v>
      </c>
      <c r="B3275">
        <v>4.7874917427820458</v>
      </c>
      <c r="C3275">
        <v>3.4812400893356918</v>
      </c>
    </row>
    <row r="3276" spans="1:3" x14ac:dyDescent="0.25">
      <c r="A3276" s="3">
        <v>20.027089777859604</v>
      </c>
      <c r="B3276">
        <v>4.9416424226093039</v>
      </c>
      <c r="C3276">
        <v>3.1135153092103742</v>
      </c>
    </row>
    <row r="3277" spans="1:3" x14ac:dyDescent="0.25">
      <c r="A3277" s="3">
        <v>19.985088661080542</v>
      </c>
      <c r="B3277">
        <v>4.7874917427820458</v>
      </c>
      <c r="C3277">
        <v>3.4812400893356918</v>
      </c>
    </row>
    <row r="3278" spans="1:3" x14ac:dyDescent="0.25">
      <c r="A3278" s="3">
        <v>20.163448315399307</v>
      </c>
      <c r="B3278">
        <v>5.5373342670185366</v>
      </c>
      <c r="C3278">
        <v>4.7004803657924166</v>
      </c>
    </row>
    <row r="3279" spans="1:3" x14ac:dyDescent="0.25">
      <c r="A3279" s="3">
        <v>21.133424112621626</v>
      </c>
      <c r="B3279">
        <v>6.5510803350434044</v>
      </c>
      <c r="C3279">
        <v>5.4380793089231956</v>
      </c>
    </row>
    <row r="3280" spans="1:3" x14ac:dyDescent="0.25">
      <c r="A3280" s="3">
        <v>20.360234224388144</v>
      </c>
      <c r="B3280">
        <v>5.6167710976665717</v>
      </c>
      <c r="C3280">
        <v>2.9444389791664403</v>
      </c>
    </row>
    <row r="3281" spans="1:3" x14ac:dyDescent="0.25">
      <c r="A3281" s="3">
        <v>20.478688773840432</v>
      </c>
      <c r="B3281" s="5">
        <v>5.2983173670000001</v>
      </c>
      <c r="C3281" s="5">
        <v>2.9957322739999999</v>
      </c>
    </row>
    <row r="3282" spans="1:3" ht="15.75" thickBot="1" x14ac:dyDescent="0.3">
      <c r="A3282" s="7">
        <v>19.719292269758025</v>
      </c>
      <c r="B3282">
        <v>4.7874917430000004</v>
      </c>
      <c r="C3282">
        <v>3.091042453</v>
      </c>
    </row>
    <row r="3284" spans="1:3" ht="15.75" thickBot="1" x14ac:dyDescent="0.3"/>
    <row r="3285" spans="1:3" x14ac:dyDescent="0.25">
      <c r="A3285" s="1" t="s">
        <v>200</v>
      </c>
    </row>
    <row r="3286" spans="1:3" x14ac:dyDescent="0.25">
      <c r="A3286" s="2">
        <v>21.133424112621626</v>
      </c>
      <c r="B3286">
        <v>6.5510803350434044</v>
      </c>
      <c r="C3286">
        <v>5.4380793089231956</v>
      </c>
    </row>
    <row r="3287" spans="1:3" x14ac:dyDescent="0.25">
      <c r="A3287" s="3">
        <v>20.184546440673881</v>
      </c>
      <c r="B3287">
        <v>4.990432586778736</v>
      </c>
      <c r="C3287">
        <v>3.6888794541139363</v>
      </c>
    </row>
    <row r="3288" spans="1:3" x14ac:dyDescent="0.25">
      <c r="A3288" s="3">
        <v>20.097550585664155</v>
      </c>
      <c r="B3288">
        <v>5.0751738152338266</v>
      </c>
      <c r="C3288">
        <v>3.6109179126442243</v>
      </c>
    </row>
    <row r="3289" spans="1:3" x14ac:dyDescent="0.25">
      <c r="A3289" s="3">
        <v>20.837197681154464</v>
      </c>
      <c r="B3289">
        <v>5.9914645471079817</v>
      </c>
      <c r="C3289">
        <v>4.6821312271242199</v>
      </c>
    </row>
    <row r="3290" spans="1:3" x14ac:dyDescent="0.25">
      <c r="A3290" s="3">
        <v>21.133424112621626</v>
      </c>
      <c r="B3290">
        <v>6.5510803350434044</v>
      </c>
      <c r="C3290">
        <v>5.4380793089231956</v>
      </c>
    </row>
    <row r="3291" spans="1:3" x14ac:dyDescent="0.25">
      <c r="A3291" s="3">
        <v>20.123189455653517</v>
      </c>
      <c r="B3291">
        <v>5.4806389233419912</v>
      </c>
      <c r="C3291">
        <v>3.0910424533583161</v>
      </c>
    </row>
    <row r="3292" spans="1:3" x14ac:dyDescent="0.25">
      <c r="A3292" s="3">
        <v>20.163448315399307</v>
      </c>
      <c r="B3292">
        <v>5.5373342670185366</v>
      </c>
      <c r="C3292">
        <v>4.7004803657924166</v>
      </c>
    </row>
    <row r="3293" spans="1:3" x14ac:dyDescent="0.25">
      <c r="A3293" s="3">
        <v>21.133424112621626</v>
      </c>
      <c r="B3293">
        <v>6.5510803350434044</v>
      </c>
      <c r="C3293">
        <v>5.4380793089231956</v>
      </c>
    </row>
    <row r="3294" spans="1:3" x14ac:dyDescent="0.25">
      <c r="A3294" s="3">
        <v>20.123189455653517</v>
      </c>
      <c r="B3294">
        <v>5.4806389233419912</v>
      </c>
      <c r="C3294">
        <v>3.0910424533583161</v>
      </c>
    </row>
    <row r="3295" spans="1:3" x14ac:dyDescent="0.25">
      <c r="A3295" s="3">
        <v>20.478688773840432</v>
      </c>
      <c r="B3295" s="5">
        <v>5.2983173670000001</v>
      </c>
      <c r="C3295" s="5">
        <v>2.9957322739999999</v>
      </c>
    </row>
    <row r="3296" spans="1:3" x14ac:dyDescent="0.25">
      <c r="A3296" s="3">
        <v>20.837197681154464</v>
      </c>
      <c r="B3296">
        <v>5.9914645471079817</v>
      </c>
      <c r="C3296">
        <v>4.6821312271242199</v>
      </c>
    </row>
    <row r="3297" spans="1:3" x14ac:dyDescent="0.25">
      <c r="A3297" s="3">
        <v>19.719292269758025</v>
      </c>
      <c r="B3297">
        <v>4.7874917430000004</v>
      </c>
      <c r="C3297">
        <v>3.091042453</v>
      </c>
    </row>
    <row r="3298" spans="1:3" ht="15.75" thickBot="1" x14ac:dyDescent="0.3">
      <c r="A3298" s="7">
        <v>20.097550585664155</v>
      </c>
      <c r="B3298">
        <v>5.0751738152338266</v>
      </c>
      <c r="C3298">
        <v>3.6109179126442243</v>
      </c>
    </row>
    <row r="3301" spans="1:3" ht="15.75" thickBot="1" x14ac:dyDescent="0.3"/>
    <row r="3302" spans="1:3" x14ac:dyDescent="0.25">
      <c r="A3302" s="1" t="s">
        <v>201</v>
      </c>
    </row>
    <row r="3303" spans="1:3" x14ac:dyDescent="0.25">
      <c r="A3303" s="2">
        <v>20.123189455653517</v>
      </c>
      <c r="B3303">
        <v>5.4806389233419912</v>
      </c>
      <c r="C3303">
        <v>3.0910424533583161</v>
      </c>
    </row>
    <row r="3304" spans="1:3" x14ac:dyDescent="0.25">
      <c r="A3304" s="3">
        <v>21.133424112621626</v>
      </c>
      <c r="B3304">
        <v>6.5510803350434044</v>
      </c>
      <c r="C3304">
        <v>5.4380793089231956</v>
      </c>
    </row>
    <row r="3305" spans="1:3" x14ac:dyDescent="0.25">
      <c r="A3305" s="3">
        <v>19.18195119767131</v>
      </c>
      <c r="B3305">
        <v>4.5747109785033828</v>
      </c>
      <c r="C3305">
        <v>3.6375861597263857</v>
      </c>
    </row>
    <row r="3306" spans="1:3" x14ac:dyDescent="0.25">
      <c r="A3306" s="3">
        <v>20.837197681154464</v>
      </c>
      <c r="B3306">
        <v>5.9914645471079817</v>
      </c>
      <c r="C3306">
        <v>4.6821312271242199</v>
      </c>
    </row>
    <row r="3307" spans="1:3" x14ac:dyDescent="0.25">
      <c r="A3307" s="3">
        <v>21.133424112621626</v>
      </c>
      <c r="B3307">
        <v>6.5510803350434044</v>
      </c>
      <c r="C3307">
        <v>5.4380793089231956</v>
      </c>
    </row>
    <row r="3308" spans="1:3" x14ac:dyDescent="0.25">
      <c r="A3308" s="3">
        <v>19.18195119767131</v>
      </c>
      <c r="B3308">
        <v>4.5747109785033828</v>
      </c>
      <c r="C3308">
        <v>3.6375861597263857</v>
      </c>
    </row>
    <row r="3309" spans="1:3" x14ac:dyDescent="0.25">
      <c r="A3309" s="3">
        <v>20.097550585664155</v>
      </c>
      <c r="B3309">
        <v>5.0751738152338266</v>
      </c>
      <c r="C3309">
        <v>3.6109179126442243</v>
      </c>
    </row>
    <row r="3310" spans="1:3" x14ac:dyDescent="0.25">
      <c r="A3310" s="3">
        <v>20.837197681154464</v>
      </c>
      <c r="B3310">
        <v>5.9914645471079817</v>
      </c>
      <c r="C3310">
        <v>4.6821312271242199</v>
      </c>
    </row>
    <row r="3311" spans="1:3" x14ac:dyDescent="0.25">
      <c r="A3311" s="3">
        <v>20.027089777859604</v>
      </c>
      <c r="B3311">
        <v>4.9416424226093039</v>
      </c>
      <c r="C3311">
        <v>3.1135153092103742</v>
      </c>
    </row>
    <row r="3312" spans="1:3" x14ac:dyDescent="0.25">
      <c r="A3312" s="3">
        <v>20.097550585664155</v>
      </c>
      <c r="B3312">
        <v>5.0751738152338266</v>
      </c>
      <c r="C3312">
        <v>3.6109179126442243</v>
      </c>
    </row>
    <row r="3313" spans="1:3" x14ac:dyDescent="0.25">
      <c r="A3313" s="3">
        <v>19.18195119767131</v>
      </c>
      <c r="B3313">
        <v>4.5747109785033828</v>
      </c>
      <c r="C3313">
        <v>3.6375861597263857</v>
      </c>
    </row>
    <row r="3314" spans="1:3" x14ac:dyDescent="0.25">
      <c r="A3314" s="3">
        <v>19.18195119767131</v>
      </c>
      <c r="B3314">
        <v>4.5747109785033828</v>
      </c>
      <c r="C3314">
        <v>3.6375861597263857</v>
      </c>
    </row>
    <row r="3315" spans="1:3" ht="15.75" thickBot="1" x14ac:dyDescent="0.3">
      <c r="A3315" s="7">
        <v>20.163448315399307</v>
      </c>
      <c r="B3315">
        <v>5.5373342670185366</v>
      </c>
      <c r="C3315">
        <v>4.7004803657924166</v>
      </c>
    </row>
    <row r="3318" spans="1:3" ht="15.75" thickBot="1" x14ac:dyDescent="0.3"/>
    <row r="3319" spans="1:3" x14ac:dyDescent="0.25">
      <c r="A3319" s="1" t="s">
        <v>202</v>
      </c>
    </row>
    <row r="3320" spans="1:3" x14ac:dyDescent="0.25">
      <c r="A3320" s="2">
        <v>20.027089777859604</v>
      </c>
      <c r="B3320">
        <v>4.9416424226093039</v>
      </c>
      <c r="C3320">
        <v>3.1135153092103742</v>
      </c>
    </row>
    <row r="3321" spans="1:3" x14ac:dyDescent="0.25">
      <c r="A3321" s="3">
        <v>20.478688773840432</v>
      </c>
      <c r="B3321" s="5">
        <v>5.2983173670000001</v>
      </c>
      <c r="C3321" s="5">
        <v>2.9957322739999999</v>
      </c>
    </row>
    <row r="3322" spans="1:3" x14ac:dyDescent="0.25">
      <c r="A3322" s="3">
        <v>20.123189455653517</v>
      </c>
      <c r="B3322">
        <v>5.4806389233419912</v>
      </c>
      <c r="C3322">
        <v>3.0910424533583161</v>
      </c>
    </row>
    <row r="3323" spans="1:3" x14ac:dyDescent="0.25">
      <c r="A3323" s="3">
        <v>19.929145492307978</v>
      </c>
      <c r="B3323">
        <v>5.0106352940962555</v>
      </c>
      <c r="C3323">
        <v>2.9957322735539909</v>
      </c>
    </row>
    <row r="3324" spans="1:3" x14ac:dyDescent="0.25">
      <c r="A3324" s="3">
        <v>20.184546440673881</v>
      </c>
      <c r="B3324">
        <v>4.990432586778736</v>
      </c>
      <c r="C3324">
        <v>3.6888794541139363</v>
      </c>
    </row>
    <row r="3325" spans="1:3" x14ac:dyDescent="0.25">
      <c r="A3325" s="3">
        <v>20.837197681154464</v>
      </c>
      <c r="B3325">
        <v>5.9914645471079817</v>
      </c>
      <c r="C3325">
        <v>4.6821312271242199</v>
      </c>
    </row>
    <row r="3326" spans="1:3" x14ac:dyDescent="0.25">
      <c r="A3326" s="3">
        <v>20.027089777859604</v>
      </c>
      <c r="B3326">
        <v>4.9416424226093039</v>
      </c>
      <c r="C3326">
        <v>3.1135153092103742</v>
      </c>
    </row>
    <row r="3327" spans="1:3" x14ac:dyDescent="0.25">
      <c r="A3327" s="3">
        <v>19.18195119767131</v>
      </c>
      <c r="B3327" s="8">
        <v>4.5747109785033828</v>
      </c>
      <c r="C3327" s="8">
        <v>3.6375861597263857</v>
      </c>
    </row>
    <row r="3328" spans="1:3" x14ac:dyDescent="0.25">
      <c r="A3328" s="3">
        <v>20.360234224388144</v>
      </c>
      <c r="B3328">
        <v>5.6167710976665717</v>
      </c>
      <c r="C3328">
        <v>2.9444389791664403</v>
      </c>
    </row>
    <row r="3329" spans="1:3" x14ac:dyDescent="0.25">
      <c r="A3329" s="3">
        <v>19.18195119767131</v>
      </c>
      <c r="B3329">
        <v>4.5747109785033828</v>
      </c>
      <c r="C3329">
        <v>3.6375861597263857</v>
      </c>
    </row>
    <row r="3330" spans="1:3" x14ac:dyDescent="0.25">
      <c r="A3330" s="3">
        <v>20.837197681154464</v>
      </c>
      <c r="B3330">
        <v>5.9914645471079817</v>
      </c>
      <c r="C3330">
        <v>4.6821312271242199</v>
      </c>
    </row>
    <row r="3331" spans="1:3" x14ac:dyDescent="0.25">
      <c r="A3331" s="3">
        <v>20.478688773840432</v>
      </c>
      <c r="B3331" s="5">
        <v>5.2983173670000001</v>
      </c>
      <c r="C3331" s="5">
        <v>2.9957322739999999</v>
      </c>
    </row>
    <row r="3332" spans="1:3" ht="15.75" thickBot="1" x14ac:dyDescent="0.3">
      <c r="A3332" s="7">
        <v>20.027089777859604</v>
      </c>
      <c r="B3332">
        <v>4.9416424226093039</v>
      </c>
      <c r="C3332">
        <v>3.1135153092103742</v>
      </c>
    </row>
    <row r="3335" spans="1:3" ht="15.75" thickBot="1" x14ac:dyDescent="0.3"/>
    <row r="3336" spans="1:3" x14ac:dyDescent="0.25">
      <c r="A3336" s="1" t="s">
        <v>203</v>
      </c>
    </row>
    <row r="3337" spans="1:3" x14ac:dyDescent="0.25">
      <c r="A3337" s="2">
        <v>21.133424112621626</v>
      </c>
      <c r="B3337">
        <v>6.5510803350434044</v>
      </c>
      <c r="C3337">
        <v>5.4380793089231956</v>
      </c>
    </row>
    <row r="3338" spans="1:3" x14ac:dyDescent="0.25">
      <c r="A3338" s="3">
        <v>20.478688773840432</v>
      </c>
      <c r="B3338" s="5">
        <v>5.2983173670000001</v>
      </c>
      <c r="C3338" s="5">
        <v>2.9957322739999999</v>
      </c>
    </row>
    <row r="3339" spans="1:3" x14ac:dyDescent="0.25">
      <c r="A3339" s="3">
        <v>20.163448315399307</v>
      </c>
      <c r="B3339">
        <v>5.5373342670185366</v>
      </c>
      <c r="C3339">
        <v>4.7004803657924166</v>
      </c>
    </row>
    <row r="3340" spans="1:3" x14ac:dyDescent="0.25">
      <c r="A3340" s="3">
        <v>20.097550585664155</v>
      </c>
      <c r="B3340">
        <v>5.0751738152338266</v>
      </c>
      <c r="C3340">
        <v>3.6109179126442243</v>
      </c>
    </row>
    <row r="3341" spans="1:3" x14ac:dyDescent="0.25">
      <c r="A3341" s="3">
        <v>21.133424112621626</v>
      </c>
      <c r="B3341">
        <v>6.5510803350434044</v>
      </c>
      <c r="C3341">
        <v>5.4380793089231956</v>
      </c>
    </row>
    <row r="3342" spans="1:3" x14ac:dyDescent="0.25">
      <c r="A3342" s="3">
        <v>20.097550585664155</v>
      </c>
      <c r="B3342">
        <v>5.0751738152338266</v>
      </c>
      <c r="C3342">
        <v>3.6109179126442243</v>
      </c>
    </row>
    <row r="3343" spans="1:3" x14ac:dyDescent="0.25">
      <c r="A3343" s="3">
        <v>20.478688773840432</v>
      </c>
      <c r="B3343" s="5">
        <v>5.2983173670000001</v>
      </c>
      <c r="C3343" s="5">
        <v>2.9957322739999999</v>
      </c>
    </row>
    <row r="3344" spans="1:3" x14ac:dyDescent="0.25">
      <c r="A3344" s="3">
        <v>20.097550585664155</v>
      </c>
      <c r="B3344">
        <v>5.0751738152338266</v>
      </c>
      <c r="C3344">
        <v>3.6109179126442243</v>
      </c>
    </row>
    <row r="3345" spans="1:3" x14ac:dyDescent="0.25">
      <c r="A3345" s="3">
        <v>20.478688773840432</v>
      </c>
      <c r="B3345" s="5">
        <v>5.2983173670000001</v>
      </c>
      <c r="C3345" s="5">
        <v>2.9957322739999999</v>
      </c>
    </row>
    <row r="3346" spans="1:3" x14ac:dyDescent="0.25">
      <c r="A3346" s="3">
        <v>20.837197681154464</v>
      </c>
      <c r="B3346">
        <v>5.9914645471079817</v>
      </c>
      <c r="C3346">
        <v>4.6821312271242199</v>
      </c>
    </row>
    <row r="3347" spans="1:3" x14ac:dyDescent="0.25">
      <c r="A3347" s="3">
        <v>20.360234224388144</v>
      </c>
      <c r="B3347">
        <v>5.6167710976665717</v>
      </c>
      <c r="C3347">
        <v>2.9444389791664403</v>
      </c>
    </row>
    <row r="3348" spans="1:3" x14ac:dyDescent="0.25">
      <c r="A3348" s="3">
        <v>19.929145492307978</v>
      </c>
      <c r="B3348">
        <v>5.0106352940962555</v>
      </c>
      <c r="C3348">
        <v>2.9957322735539909</v>
      </c>
    </row>
    <row r="3349" spans="1:3" ht="15.75" thickBot="1" x14ac:dyDescent="0.3">
      <c r="A3349" s="7">
        <v>19.18195119767131</v>
      </c>
      <c r="B3349">
        <v>4.5747109785033828</v>
      </c>
      <c r="C3349">
        <v>3.6375861597263857</v>
      </c>
    </row>
    <row r="3351" spans="1:3" ht="15.75" thickBot="1" x14ac:dyDescent="0.3"/>
    <row r="3352" spans="1:3" x14ac:dyDescent="0.25">
      <c r="A3352" s="1" t="s">
        <v>204</v>
      </c>
    </row>
    <row r="3353" spans="1:3" x14ac:dyDescent="0.25">
      <c r="A3353" s="2">
        <v>20.097550585664155</v>
      </c>
      <c r="B3353">
        <v>5.0751738152338266</v>
      </c>
      <c r="C3353">
        <v>3.6109179126442243</v>
      </c>
    </row>
    <row r="3354" spans="1:3" x14ac:dyDescent="0.25">
      <c r="A3354" s="3">
        <v>20.478688773840432</v>
      </c>
      <c r="B3354" s="5">
        <v>5.2983173670000001</v>
      </c>
      <c r="C3354" s="5">
        <v>2.9957322739999999</v>
      </c>
    </row>
    <row r="3355" spans="1:3" x14ac:dyDescent="0.25">
      <c r="A3355" s="3">
        <v>20.123189455653517</v>
      </c>
      <c r="B3355">
        <v>5.4806389233419912</v>
      </c>
      <c r="C3355">
        <v>3.0910424533583161</v>
      </c>
    </row>
    <row r="3356" spans="1:3" x14ac:dyDescent="0.25">
      <c r="A3356" s="3">
        <v>20.163448315399307</v>
      </c>
      <c r="B3356">
        <v>5.5373342670185366</v>
      </c>
      <c r="C3356">
        <v>4.7004803657924166</v>
      </c>
    </row>
    <row r="3357" spans="1:3" x14ac:dyDescent="0.25">
      <c r="A3357" s="3">
        <v>20.360234224388144</v>
      </c>
      <c r="B3357">
        <v>5.6167710976665717</v>
      </c>
      <c r="C3357">
        <v>2.9444389791664403</v>
      </c>
    </row>
    <row r="3358" spans="1:3" x14ac:dyDescent="0.25">
      <c r="A3358" s="3">
        <v>19.985088661080542</v>
      </c>
      <c r="B3358">
        <v>4.7874917427820458</v>
      </c>
      <c r="C3358">
        <v>3.4812400893356918</v>
      </c>
    </row>
    <row r="3359" spans="1:3" x14ac:dyDescent="0.25">
      <c r="A3359" s="3">
        <v>19.719292269758025</v>
      </c>
      <c r="B3359">
        <v>4.7874917430000004</v>
      </c>
      <c r="C3359">
        <v>3.091042453</v>
      </c>
    </row>
    <row r="3360" spans="1:3" x14ac:dyDescent="0.25">
      <c r="A3360" s="3">
        <v>20.097550585664155</v>
      </c>
      <c r="B3360">
        <v>5.0751738152338266</v>
      </c>
      <c r="C3360">
        <v>3.6109179126442243</v>
      </c>
    </row>
    <row r="3361" spans="1:3" x14ac:dyDescent="0.25">
      <c r="A3361" s="3">
        <v>20.837197681154464</v>
      </c>
      <c r="B3361">
        <v>5.9914645471079817</v>
      </c>
      <c r="C3361">
        <v>4.6821312271242199</v>
      </c>
    </row>
    <row r="3362" spans="1:3" x14ac:dyDescent="0.25">
      <c r="A3362" s="3">
        <v>20.027089777859604</v>
      </c>
      <c r="B3362">
        <v>4.9416424226093039</v>
      </c>
      <c r="C3362">
        <v>3.1135153092103742</v>
      </c>
    </row>
    <row r="3363" spans="1:3" x14ac:dyDescent="0.25">
      <c r="A3363" s="3">
        <v>20.097550585664155</v>
      </c>
      <c r="B3363">
        <v>5.0751738152338266</v>
      </c>
      <c r="C3363">
        <v>3.6109179126442243</v>
      </c>
    </row>
    <row r="3364" spans="1:3" x14ac:dyDescent="0.25">
      <c r="A3364" s="3">
        <v>20.184546440673881</v>
      </c>
      <c r="B3364">
        <v>4.990432586778736</v>
      </c>
      <c r="C3364">
        <v>3.6888794541139363</v>
      </c>
    </row>
    <row r="3365" spans="1:3" ht="15.75" thickBot="1" x14ac:dyDescent="0.3">
      <c r="A3365" s="7">
        <v>19.719292269758025</v>
      </c>
      <c r="B3365">
        <v>4.7874917430000004</v>
      </c>
      <c r="C3365">
        <v>3.091042453</v>
      </c>
    </row>
    <row r="3367" spans="1:3" ht="15.75" thickBot="1" x14ac:dyDescent="0.3"/>
    <row r="3368" spans="1:3" x14ac:dyDescent="0.25">
      <c r="A3368" s="1" t="s">
        <v>205</v>
      </c>
    </row>
    <row r="3369" spans="1:3" x14ac:dyDescent="0.25">
      <c r="A3369" s="2">
        <v>20.184546440673881</v>
      </c>
      <c r="B3369">
        <v>4.990432586778736</v>
      </c>
      <c r="C3369">
        <v>3.6888794541139363</v>
      </c>
    </row>
    <row r="3370" spans="1:3" x14ac:dyDescent="0.25">
      <c r="A3370" s="3">
        <v>21.133424112621626</v>
      </c>
      <c r="B3370">
        <v>6.5510803350434044</v>
      </c>
      <c r="C3370">
        <v>5.4380793089231956</v>
      </c>
    </row>
    <row r="3371" spans="1:3" x14ac:dyDescent="0.25">
      <c r="A3371" s="3">
        <v>20.184546440673881</v>
      </c>
      <c r="B3371">
        <v>4.990432586778736</v>
      </c>
      <c r="C3371">
        <v>3.6888794541139363</v>
      </c>
    </row>
    <row r="3372" spans="1:3" x14ac:dyDescent="0.25">
      <c r="A3372" s="3">
        <v>20.097550585664155</v>
      </c>
      <c r="B3372">
        <v>5.0751738152338266</v>
      </c>
      <c r="C3372">
        <v>3.6109179126442243</v>
      </c>
    </row>
    <row r="3373" spans="1:3" x14ac:dyDescent="0.25">
      <c r="A3373" s="3">
        <v>19.18195119767131</v>
      </c>
      <c r="B3373">
        <v>4.5747109785033828</v>
      </c>
      <c r="C3373">
        <v>3.6375861597263857</v>
      </c>
    </row>
    <row r="3374" spans="1:3" x14ac:dyDescent="0.25">
      <c r="A3374" s="3">
        <v>20.478688773840432</v>
      </c>
      <c r="B3374" s="5">
        <v>5.2983173670000001</v>
      </c>
      <c r="C3374" s="5">
        <v>2.9957322739999999</v>
      </c>
    </row>
    <row r="3375" spans="1:3" x14ac:dyDescent="0.25">
      <c r="A3375" s="3">
        <v>20.123189455653517</v>
      </c>
      <c r="B3375">
        <v>5.4806389233419912</v>
      </c>
      <c r="C3375">
        <v>3.0910424533583161</v>
      </c>
    </row>
    <row r="3376" spans="1:3" x14ac:dyDescent="0.25">
      <c r="A3376" s="3">
        <v>20.478688773840432</v>
      </c>
      <c r="B3376" s="5">
        <v>5.2983173670000001</v>
      </c>
      <c r="C3376" s="5">
        <v>2.9957322739999999</v>
      </c>
    </row>
    <row r="3377" spans="1:3" x14ac:dyDescent="0.25">
      <c r="A3377" s="3">
        <v>20.184546440673881</v>
      </c>
      <c r="B3377">
        <v>4.990432586778736</v>
      </c>
      <c r="C3377">
        <v>3.6888794541139363</v>
      </c>
    </row>
    <row r="3378" spans="1:3" x14ac:dyDescent="0.25">
      <c r="A3378" s="3">
        <v>20.027089777859604</v>
      </c>
      <c r="B3378">
        <v>4.9416424226093039</v>
      </c>
      <c r="C3378">
        <v>3.1135153092103742</v>
      </c>
    </row>
    <row r="3379" spans="1:3" x14ac:dyDescent="0.25">
      <c r="A3379" s="3">
        <v>19.719292269758025</v>
      </c>
      <c r="B3379">
        <v>4.7874917430000004</v>
      </c>
      <c r="C3379">
        <v>3.091042453</v>
      </c>
    </row>
    <row r="3380" spans="1:3" x14ac:dyDescent="0.25">
      <c r="A3380" s="3">
        <v>20.837197681154464</v>
      </c>
      <c r="B3380">
        <v>5.9914645471079817</v>
      </c>
      <c r="C3380">
        <v>4.6821312271242199</v>
      </c>
    </row>
    <row r="3381" spans="1:3" ht="15.75" thickBot="1" x14ac:dyDescent="0.3">
      <c r="A3381" s="7">
        <v>20.097550585664155</v>
      </c>
      <c r="B3381">
        <v>5.0751738152338266</v>
      </c>
      <c r="C3381">
        <v>3.6109179126442243</v>
      </c>
    </row>
    <row r="3384" spans="1:3" ht="15.75" thickBot="1" x14ac:dyDescent="0.3"/>
    <row r="3385" spans="1:3" x14ac:dyDescent="0.25">
      <c r="A3385" s="1" t="s">
        <v>206</v>
      </c>
    </row>
    <row r="3386" spans="1:3" x14ac:dyDescent="0.25">
      <c r="A3386" s="2">
        <v>20.360234224388144</v>
      </c>
      <c r="B3386">
        <v>5.6167710976665717</v>
      </c>
      <c r="C3386">
        <v>2.9444389791664403</v>
      </c>
    </row>
    <row r="3387" spans="1:3" x14ac:dyDescent="0.25">
      <c r="A3387" s="3">
        <v>20.027089777859604</v>
      </c>
      <c r="B3387">
        <v>4.9416424226093039</v>
      </c>
      <c r="C3387">
        <v>3.1135153092103742</v>
      </c>
    </row>
    <row r="3388" spans="1:3" x14ac:dyDescent="0.25">
      <c r="A3388" s="3">
        <v>21.133424112621626</v>
      </c>
      <c r="B3388">
        <v>6.5510803350434044</v>
      </c>
      <c r="C3388">
        <v>5.4380793089231956</v>
      </c>
    </row>
    <row r="3389" spans="1:3" x14ac:dyDescent="0.25">
      <c r="A3389" s="3">
        <v>19.18195119767131</v>
      </c>
      <c r="B3389">
        <v>4.5747109785033828</v>
      </c>
      <c r="C3389">
        <v>3.6375861597263857</v>
      </c>
    </row>
    <row r="3390" spans="1:3" x14ac:dyDescent="0.25">
      <c r="A3390" s="3">
        <v>20.097550585664155</v>
      </c>
      <c r="B3390">
        <v>5.0751738152338266</v>
      </c>
      <c r="C3390">
        <v>3.6109179126442243</v>
      </c>
    </row>
    <row r="3391" spans="1:3" x14ac:dyDescent="0.25">
      <c r="A3391" s="3">
        <v>20.097550585664155</v>
      </c>
      <c r="B3391">
        <v>5.0751738152338266</v>
      </c>
      <c r="C3391">
        <v>3.6109179126442243</v>
      </c>
    </row>
    <row r="3392" spans="1:3" x14ac:dyDescent="0.25">
      <c r="A3392" s="3">
        <v>19.929145492307978</v>
      </c>
      <c r="B3392">
        <v>5.0106352940962555</v>
      </c>
      <c r="C3392">
        <v>2.9957322735539909</v>
      </c>
    </row>
    <row r="3393" spans="1:3" x14ac:dyDescent="0.25">
      <c r="A3393" s="3">
        <v>20.097550585664155</v>
      </c>
      <c r="B3393">
        <v>5.0751738152338266</v>
      </c>
      <c r="C3393">
        <v>3.6109179126442243</v>
      </c>
    </row>
    <row r="3394" spans="1:3" x14ac:dyDescent="0.25">
      <c r="A3394" s="3">
        <v>19.985088661080542</v>
      </c>
      <c r="B3394">
        <v>4.7874917427820458</v>
      </c>
      <c r="C3394">
        <v>3.4812400893356918</v>
      </c>
    </row>
    <row r="3395" spans="1:3" x14ac:dyDescent="0.25">
      <c r="A3395" s="3">
        <v>19.719292269758025</v>
      </c>
      <c r="B3395">
        <v>4.7874917430000004</v>
      </c>
      <c r="C3395">
        <v>3.091042453</v>
      </c>
    </row>
    <row r="3396" spans="1:3" x14ac:dyDescent="0.25">
      <c r="A3396" s="3">
        <v>20.163448315399307</v>
      </c>
      <c r="B3396">
        <v>5.5373342670185366</v>
      </c>
      <c r="C3396">
        <v>4.7004803657924166</v>
      </c>
    </row>
    <row r="3397" spans="1:3" x14ac:dyDescent="0.25">
      <c r="A3397" s="3">
        <v>20.184546440673881</v>
      </c>
      <c r="B3397">
        <v>4.990432586778736</v>
      </c>
      <c r="C3397">
        <v>3.6888794541139363</v>
      </c>
    </row>
    <row r="3398" spans="1:3" ht="15.75" thickBot="1" x14ac:dyDescent="0.3">
      <c r="A3398" s="7">
        <v>19.18195119767131</v>
      </c>
      <c r="B3398">
        <v>4.5747109785033828</v>
      </c>
      <c r="C3398">
        <v>3.6375861597263857</v>
      </c>
    </row>
    <row r="3401" spans="1:3" ht="15.75" thickBot="1" x14ac:dyDescent="0.3"/>
    <row r="3402" spans="1:3" x14ac:dyDescent="0.25">
      <c r="A3402" s="1" t="s">
        <v>207</v>
      </c>
    </row>
    <row r="3403" spans="1:3" x14ac:dyDescent="0.25">
      <c r="A3403" s="2">
        <v>20.163448315399307</v>
      </c>
      <c r="B3403">
        <v>5.5373342670185366</v>
      </c>
      <c r="C3403">
        <v>4.7004803657924166</v>
      </c>
    </row>
    <row r="3404" spans="1:3" x14ac:dyDescent="0.25">
      <c r="A3404" s="3">
        <v>19.18195119767131</v>
      </c>
      <c r="B3404">
        <v>4.5747109785033828</v>
      </c>
      <c r="C3404">
        <v>3.6375861597263857</v>
      </c>
    </row>
    <row r="3405" spans="1:3" x14ac:dyDescent="0.25">
      <c r="A3405" s="3">
        <v>20.163448315399307</v>
      </c>
      <c r="B3405">
        <v>5.5373342670185366</v>
      </c>
      <c r="C3405">
        <v>4.7004803657924166</v>
      </c>
    </row>
    <row r="3406" spans="1:3" x14ac:dyDescent="0.25">
      <c r="A3406" s="3">
        <v>20.027089777859604</v>
      </c>
      <c r="B3406">
        <v>4.9416424226093039</v>
      </c>
      <c r="C3406">
        <v>3.1135153092103742</v>
      </c>
    </row>
    <row r="3407" spans="1:3" x14ac:dyDescent="0.25">
      <c r="A3407" s="3">
        <v>19.929145492307978</v>
      </c>
      <c r="B3407">
        <v>5.0106352940962555</v>
      </c>
      <c r="C3407">
        <v>2.9957322735539909</v>
      </c>
    </row>
    <row r="3408" spans="1:3" x14ac:dyDescent="0.25">
      <c r="A3408" s="3">
        <v>20.184546440673881</v>
      </c>
      <c r="B3408">
        <v>4.990432586778736</v>
      </c>
      <c r="C3408">
        <v>3.6888794541139363</v>
      </c>
    </row>
    <row r="3409" spans="1:3" x14ac:dyDescent="0.25">
      <c r="A3409" s="3">
        <v>20.360234224388144</v>
      </c>
      <c r="B3409">
        <v>5.6167710976665717</v>
      </c>
      <c r="C3409">
        <v>2.9444389791664403</v>
      </c>
    </row>
    <row r="3410" spans="1:3" x14ac:dyDescent="0.25">
      <c r="A3410" s="3">
        <v>20.163448315399307</v>
      </c>
      <c r="B3410">
        <v>5.5373342670185366</v>
      </c>
      <c r="C3410">
        <v>4.7004803657924166</v>
      </c>
    </row>
    <row r="3411" spans="1:3" x14ac:dyDescent="0.25">
      <c r="A3411" s="3">
        <v>20.184546440673881</v>
      </c>
      <c r="B3411">
        <v>4.990432586778736</v>
      </c>
      <c r="C3411">
        <v>3.6888794541139363</v>
      </c>
    </row>
    <row r="3412" spans="1:3" x14ac:dyDescent="0.25">
      <c r="A3412" s="3">
        <v>20.478688773840432</v>
      </c>
      <c r="B3412" s="5">
        <v>5.2983173670000001</v>
      </c>
      <c r="C3412" s="5">
        <v>2.9957322739999999</v>
      </c>
    </row>
    <row r="3413" spans="1:3" x14ac:dyDescent="0.25">
      <c r="A3413" s="3">
        <v>20.097550585664155</v>
      </c>
      <c r="B3413">
        <v>5.0751738152338266</v>
      </c>
      <c r="C3413">
        <v>3.6109179126442243</v>
      </c>
    </row>
    <row r="3414" spans="1:3" x14ac:dyDescent="0.25">
      <c r="A3414" s="3">
        <v>19.985088661080542</v>
      </c>
      <c r="B3414">
        <v>4.7874917427820458</v>
      </c>
      <c r="C3414">
        <v>3.4812400893356918</v>
      </c>
    </row>
    <row r="3415" spans="1:3" ht="15.75" thickBot="1" x14ac:dyDescent="0.3">
      <c r="A3415" s="7">
        <v>20.184546440673881</v>
      </c>
      <c r="B3415">
        <v>4.990432586778736</v>
      </c>
      <c r="C3415">
        <v>3.6888794541139363</v>
      </c>
    </row>
    <row r="3417" spans="1:3" ht="15.75" thickBot="1" x14ac:dyDescent="0.3"/>
    <row r="3418" spans="1:3" x14ac:dyDescent="0.25">
      <c r="A3418" s="1" t="s">
        <v>208</v>
      </c>
    </row>
    <row r="3419" spans="1:3" x14ac:dyDescent="0.25">
      <c r="A3419" s="2">
        <v>19.719292269758025</v>
      </c>
      <c r="B3419">
        <v>4.7874917430000004</v>
      </c>
      <c r="C3419">
        <v>3.091042453</v>
      </c>
    </row>
    <row r="3420" spans="1:3" x14ac:dyDescent="0.25">
      <c r="A3420" s="3">
        <v>19.18195119767131</v>
      </c>
      <c r="B3420">
        <v>4.5747109785033828</v>
      </c>
      <c r="C3420">
        <v>3.6375861597263857</v>
      </c>
    </row>
    <row r="3421" spans="1:3" x14ac:dyDescent="0.25">
      <c r="A3421" s="3">
        <v>19.985088661080542</v>
      </c>
      <c r="B3421">
        <v>4.7874917427820458</v>
      </c>
      <c r="C3421">
        <v>3.4812400893356918</v>
      </c>
    </row>
    <row r="3422" spans="1:3" x14ac:dyDescent="0.25">
      <c r="A3422" s="3">
        <v>20.478688773840432</v>
      </c>
      <c r="B3422" s="5">
        <v>5.2983173670000001</v>
      </c>
      <c r="C3422" s="5">
        <v>2.9957322739999999</v>
      </c>
    </row>
    <row r="3423" spans="1:3" x14ac:dyDescent="0.25">
      <c r="A3423" s="3">
        <v>19.929145492307978</v>
      </c>
      <c r="B3423">
        <v>5.0106352940962555</v>
      </c>
      <c r="C3423">
        <v>2.9957322735539909</v>
      </c>
    </row>
    <row r="3424" spans="1:3" x14ac:dyDescent="0.25">
      <c r="A3424" s="3">
        <v>19.985088661080542</v>
      </c>
      <c r="B3424">
        <v>4.7874917427820458</v>
      </c>
      <c r="C3424">
        <v>3.4812400893356918</v>
      </c>
    </row>
    <row r="3425" spans="1:3" x14ac:dyDescent="0.25">
      <c r="A3425" s="3">
        <v>19.929145492307978</v>
      </c>
      <c r="B3425">
        <v>5.0106352940962555</v>
      </c>
      <c r="C3425">
        <v>2.9957322735539909</v>
      </c>
    </row>
    <row r="3426" spans="1:3" x14ac:dyDescent="0.25">
      <c r="A3426" s="3">
        <v>20.027089777859604</v>
      </c>
      <c r="B3426">
        <v>4.9416424226093039</v>
      </c>
      <c r="C3426">
        <v>3.1135153092103742</v>
      </c>
    </row>
    <row r="3427" spans="1:3" x14ac:dyDescent="0.25">
      <c r="A3427" s="3">
        <v>20.163448315399307</v>
      </c>
      <c r="B3427">
        <v>5.5373342670185366</v>
      </c>
      <c r="C3427">
        <v>4.7004803657924166</v>
      </c>
    </row>
    <row r="3428" spans="1:3" x14ac:dyDescent="0.25">
      <c r="A3428" s="3">
        <v>20.163448315399307</v>
      </c>
      <c r="B3428">
        <v>5.5373342670185366</v>
      </c>
      <c r="C3428">
        <v>4.7004803657924166</v>
      </c>
    </row>
    <row r="3429" spans="1:3" x14ac:dyDescent="0.25">
      <c r="A3429" s="3">
        <v>20.184546440673881</v>
      </c>
      <c r="B3429">
        <v>4.990432586778736</v>
      </c>
      <c r="C3429">
        <v>3.6888794541139363</v>
      </c>
    </row>
    <row r="3430" spans="1:3" x14ac:dyDescent="0.25">
      <c r="A3430" s="3">
        <v>20.837197681154464</v>
      </c>
      <c r="B3430">
        <v>5.9914645471079817</v>
      </c>
      <c r="C3430">
        <v>4.6821312271242199</v>
      </c>
    </row>
    <row r="3431" spans="1:3" ht="15.75" thickBot="1" x14ac:dyDescent="0.3">
      <c r="A3431" s="7">
        <v>20.184546440673881</v>
      </c>
      <c r="B3431">
        <v>4.990432586778736</v>
      </c>
      <c r="C3431">
        <v>3.6888794541139363</v>
      </c>
    </row>
    <row r="3433" spans="1:3" ht="15.75" thickBot="1" x14ac:dyDescent="0.3"/>
    <row r="3434" spans="1:3" x14ac:dyDescent="0.25">
      <c r="A3434" s="1" t="s">
        <v>209</v>
      </c>
    </row>
    <row r="3435" spans="1:3" x14ac:dyDescent="0.25">
      <c r="A3435" s="2">
        <v>20.837197681154464</v>
      </c>
      <c r="B3435">
        <v>5.9914645471079817</v>
      </c>
      <c r="C3435">
        <v>4.6821312271242199</v>
      </c>
    </row>
    <row r="3436" spans="1:3" x14ac:dyDescent="0.25">
      <c r="A3436" s="3">
        <v>20.184546440673881</v>
      </c>
      <c r="B3436">
        <v>4.990432586778736</v>
      </c>
      <c r="C3436">
        <v>3.6888794541139363</v>
      </c>
    </row>
    <row r="3437" spans="1:3" x14ac:dyDescent="0.25">
      <c r="A3437" s="3">
        <v>20.360234224388144</v>
      </c>
      <c r="B3437">
        <v>5.6167710976665717</v>
      </c>
      <c r="C3437">
        <v>2.9444389791664403</v>
      </c>
    </row>
    <row r="3438" spans="1:3" x14ac:dyDescent="0.25">
      <c r="A3438" s="3">
        <v>21.133424112621626</v>
      </c>
      <c r="B3438">
        <v>6.5510803350434044</v>
      </c>
      <c r="C3438">
        <v>5.4380793089231956</v>
      </c>
    </row>
    <row r="3439" spans="1:3" x14ac:dyDescent="0.25">
      <c r="A3439" s="3">
        <v>20.097550585664155</v>
      </c>
      <c r="B3439">
        <v>5.0751738152338266</v>
      </c>
      <c r="C3439">
        <v>3.6109179126442243</v>
      </c>
    </row>
    <row r="3440" spans="1:3" x14ac:dyDescent="0.25">
      <c r="A3440" s="3">
        <v>20.478688773840432</v>
      </c>
      <c r="B3440" s="5">
        <v>5.2983173670000001</v>
      </c>
      <c r="C3440" s="5">
        <v>2.9957322739999999</v>
      </c>
    </row>
    <row r="3441" spans="1:3" x14ac:dyDescent="0.25">
      <c r="A3441" s="3">
        <v>20.123189455653517</v>
      </c>
      <c r="B3441">
        <v>5.4806389233419912</v>
      </c>
      <c r="C3441">
        <v>3.0910424533583161</v>
      </c>
    </row>
    <row r="3442" spans="1:3" x14ac:dyDescent="0.25">
      <c r="A3442" s="3">
        <v>19.985088661080542</v>
      </c>
      <c r="B3442">
        <v>4.7874917427820458</v>
      </c>
      <c r="C3442">
        <v>3.4812400893356918</v>
      </c>
    </row>
    <row r="3443" spans="1:3" x14ac:dyDescent="0.25">
      <c r="A3443" s="3">
        <v>19.985088661080542</v>
      </c>
      <c r="B3443">
        <v>4.7874917427820458</v>
      </c>
      <c r="C3443">
        <v>3.4812400893356918</v>
      </c>
    </row>
    <row r="3444" spans="1:3" x14ac:dyDescent="0.25">
      <c r="A3444" s="3">
        <v>21.133424112621626</v>
      </c>
      <c r="B3444">
        <v>6.5510803350434044</v>
      </c>
      <c r="C3444">
        <v>5.4380793089231956</v>
      </c>
    </row>
    <row r="3445" spans="1:3" x14ac:dyDescent="0.25">
      <c r="A3445" s="3">
        <v>21.133424112621626</v>
      </c>
      <c r="B3445">
        <v>6.5510803350434044</v>
      </c>
      <c r="C3445">
        <v>5.4380793089231956</v>
      </c>
    </row>
    <row r="3446" spans="1:3" x14ac:dyDescent="0.25">
      <c r="A3446" s="3">
        <v>20.184546440673881</v>
      </c>
      <c r="B3446">
        <v>4.990432586778736</v>
      </c>
      <c r="C3446">
        <v>3.6888794541139363</v>
      </c>
    </row>
    <row r="3447" spans="1:3" ht="15.75" thickBot="1" x14ac:dyDescent="0.3">
      <c r="A3447" s="7">
        <v>19.18195119767131</v>
      </c>
      <c r="B3447">
        <v>4.5747109785033828</v>
      </c>
      <c r="C3447">
        <v>3.6375861597263857</v>
      </c>
    </row>
    <row r="3450" spans="1:3" ht="15.75" thickBot="1" x14ac:dyDescent="0.3"/>
    <row r="3451" spans="1:3" x14ac:dyDescent="0.25">
      <c r="A3451" s="1" t="s">
        <v>210</v>
      </c>
    </row>
    <row r="3452" spans="1:3" x14ac:dyDescent="0.25">
      <c r="A3452" s="2">
        <v>19.719292269758025</v>
      </c>
      <c r="B3452">
        <v>4.7874917430000004</v>
      </c>
      <c r="C3452">
        <v>3.091042453</v>
      </c>
    </row>
    <row r="3453" spans="1:3" x14ac:dyDescent="0.25">
      <c r="A3453" s="3">
        <v>20.163448315399307</v>
      </c>
      <c r="B3453">
        <v>5.5373342670185366</v>
      </c>
      <c r="C3453">
        <v>4.7004803657924166</v>
      </c>
    </row>
    <row r="3454" spans="1:3" x14ac:dyDescent="0.25">
      <c r="A3454" s="3">
        <v>21.133424112621626</v>
      </c>
      <c r="B3454">
        <v>6.5510803350434044</v>
      </c>
      <c r="C3454">
        <v>5.4380793089231956</v>
      </c>
    </row>
    <row r="3455" spans="1:3" x14ac:dyDescent="0.25">
      <c r="A3455" s="3">
        <v>20.027089777859604</v>
      </c>
      <c r="B3455">
        <v>4.9416424226093039</v>
      </c>
      <c r="C3455">
        <v>3.1135153092103742</v>
      </c>
    </row>
    <row r="3456" spans="1:3" x14ac:dyDescent="0.25">
      <c r="A3456" s="3">
        <v>19.929145492307978</v>
      </c>
      <c r="B3456">
        <v>5.0106352940962555</v>
      </c>
      <c r="C3456">
        <v>2.9957322735539909</v>
      </c>
    </row>
    <row r="3457" spans="1:3" x14ac:dyDescent="0.25">
      <c r="A3457" s="3">
        <v>19.985088661080542</v>
      </c>
      <c r="B3457">
        <v>4.7874917427820458</v>
      </c>
      <c r="C3457">
        <v>3.4812400893356918</v>
      </c>
    </row>
    <row r="3458" spans="1:3" x14ac:dyDescent="0.25">
      <c r="A3458" s="3">
        <v>19.929145492307978</v>
      </c>
      <c r="B3458">
        <v>5.0106352940962555</v>
      </c>
      <c r="C3458">
        <v>2.9957322735539909</v>
      </c>
    </row>
    <row r="3459" spans="1:3" x14ac:dyDescent="0.25">
      <c r="A3459" s="3">
        <v>20.027089777859604</v>
      </c>
      <c r="B3459">
        <v>4.9416424226093039</v>
      </c>
      <c r="C3459">
        <v>3.1135153092103742</v>
      </c>
    </row>
    <row r="3460" spans="1:3" x14ac:dyDescent="0.25">
      <c r="A3460" s="3">
        <v>20.837197681154464</v>
      </c>
      <c r="B3460">
        <v>5.9914645471079817</v>
      </c>
      <c r="C3460">
        <v>4.6821312271242199</v>
      </c>
    </row>
    <row r="3461" spans="1:3" x14ac:dyDescent="0.25">
      <c r="A3461" s="3">
        <v>20.027089777859604</v>
      </c>
      <c r="B3461">
        <v>4.9416424226093039</v>
      </c>
      <c r="C3461">
        <v>3.1135153092103742</v>
      </c>
    </row>
    <row r="3462" spans="1:3" x14ac:dyDescent="0.25">
      <c r="A3462" s="3">
        <v>19.929145492307978</v>
      </c>
      <c r="B3462">
        <v>5.0106352940962555</v>
      </c>
      <c r="C3462">
        <v>2.9957322735539909</v>
      </c>
    </row>
    <row r="3463" spans="1:3" x14ac:dyDescent="0.25">
      <c r="A3463" s="3">
        <v>20.184546440673881</v>
      </c>
      <c r="B3463">
        <v>4.990432586778736</v>
      </c>
      <c r="C3463">
        <v>3.6888794541139363</v>
      </c>
    </row>
    <row r="3464" spans="1:3" ht="15.75" thickBot="1" x14ac:dyDescent="0.3">
      <c r="A3464" s="7">
        <v>19.929145492307978</v>
      </c>
      <c r="B3464">
        <v>5.0106352940962555</v>
      </c>
      <c r="C3464">
        <v>2.9957322735539909</v>
      </c>
    </row>
    <row r="3466" spans="1:3" ht="15.75" thickBot="1" x14ac:dyDescent="0.3"/>
    <row r="3467" spans="1:3" x14ac:dyDescent="0.25">
      <c r="A3467" s="1" t="s">
        <v>211</v>
      </c>
    </row>
    <row r="3468" spans="1:3" x14ac:dyDescent="0.25">
      <c r="A3468" s="2">
        <v>20.360234224388144</v>
      </c>
      <c r="B3468">
        <v>5.6167710976665717</v>
      </c>
      <c r="C3468">
        <v>2.9444389791664403</v>
      </c>
    </row>
    <row r="3469" spans="1:3" x14ac:dyDescent="0.25">
      <c r="A3469" s="3">
        <v>19.719292269758025</v>
      </c>
      <c r="B3469">
        <v>4.7874917430000004</v>
      </c>
      <c r="C3469">
        <v>3.091042453</v>
      </c>
    </row>
    <row r="3470" spans="1:3" x14ac:dyDescent="0.25">
      <c r="A3470" s="3">
        <v>19.985088661080542</v>
      </c>
      <c r="B3470">
        <v>4.7874917427820458</v>
      </c>
      <c r="C3470">
        <v>3.4812400893356918</v>
      </c>
    </row>
    <row r="3471" spans="1:3" x14ac:dyDescent="0.25">
      <c r="A3471" s="3">
        <v>20.097550585664155</v>
      </c>
      <c r="B3471">
        <v>5.0751738152338266</v>
      </c>
      <c r="C3471">
        <v>3.6109179126442243</v>
      </c>
    </row>
    <row r="3472" spans="1:3" x14ac:dyDescent="0.25">
      <c r="A3472" s="3">
        <v>20.123189455653517</v>
      </c>
      <c r="B3472">
        <v>5.4806389233419912</v>
      </c>
      <c r="C3472">
        <v>3.0910424533583161</v>
      </c>
    </row>
    <row r="3473" spans="1:3" x14ac:dyDescent="0.25">
      <c r="A3473" s="3">
        <v>20.360234224388144</v>
      </c>
      <c r="B3473">
        <v>5.6167710976665717</v>
      </c>
      <c r="C3473">
        <v>2.9444389791664403</v>
      </c>
    </row>
    <row r="3474" spans="1:3" x14ac:dyDescent="0.25">
      <c r="A3474" s="3">
        <v>19.985088661080542</v>
      </c>
      <c r="B3474">
        <v>4.7874917427820458</v>
      </c>
      <c r="C3474">
        <v>3.4812400893356918</v>
      </c>
    </row>
    <row r="3475" spans="1:3" x14ac:dyDescent="0.25">
      <c r="A3475" s="3">
        <v>20.123189455653517</v>
      </c>
      <c r="B3475">
        <v>5.4806389233419912</v>
      </c>
      <c r="C3475">
        <v>3.0910424533583161</v>
      </c>
    </row>
    <row r="3476" spans="1:3" x14ac:dyDescent="0.25">
      <c r="A3476" s="3">
        <v>19.985088661080542</v>
      </c>
      <c r="B3476">
        <v>4.7874917427820458</v>
      </c>
      <c r="C3476">
        <v>3.4812400893356918</v>
      </c>
    </row>
    <row r="3477" spans="1:3" x14ac:dyDescent="0.25">
      <c r="A3477" s="3">
        <v>20.027089777859604</v>
      </c>
      <c r="B3477">
        <v>4.9416424226093039</v>
      </c>
      <c r="C3477">
        <v>3.1135153092103742</v>
      </c>
    </row>
    <row r="3478" spans="1:3" x14ac:dyDescent="0.25">
      <c r="A3478" s="3">
        <v>19.929145492307978</v>
      </c>
      <c r="B3478">
        <v>5.0106352940962555</v>
      </c>
      <c r="C3478">
        <v>2.9957322735539909</v>
      </c>
    </row>
    <row r="3479" spans="1:3" x14ac:dyDescent="0.25">
      <c r="A3479" s="3">
        <v>20.097550585664155</v>
      </c>
      <c r="B3479">
        <v>5.0751738152338266</v>
      </c>
      <c r="C3479">
        <v>3.6109179126442243</v>
      </c>
    </row>
    <row r="3480" spans="1:3" ht="15.75" thickBot="1" x14ac:dyDescent="0.3">
      <c r="A3480" s="7">
        <v>20.163448315399307</v>
      </c>
      <c r="B3480">
        <v>5.5373342670185366</v>
      </c>
      <c r="C3480">
        <v>4.7004803657924166</v>
      </c>
    </row>
    <row r="3483" spans="1:3" ht="15.75" thickBot="1" x14ac:dyDescent="0.3"/>
    <row r="3484" spans="1:3" x14ac:dyDescent="0.25">
      <c r="A3484" s="1" t="s">
        <v>212</v>
      </c>
    </row>
    <row r="3485" spans="1:3" x14ac:dyDescent="0.25">
      <c r="A3485" s="2">
        <v>19.985088661080542</v>
      </c>
      <c r="B3485">
        <v>4.7874917427820458</v>
      </c>
      <c r="C3485">
        <v>3.4812400893356918</v>
      </c>
    </row>
    <row r="3486" spans="1:3" x14ac:dyDescent="0.25">
      <c r="A3486" s="3">
        <v>20.360234224388144</v>
      </c>
      <c r="B3486">
        <v>5.6167710976665717</v>
      </c>
      <c r="C3486">
        <v>2.9444389791664403</v>
      </c>
    </row>
    <row r="3487" spans="1:3" x14ac:dyDescent="0.25">
      <c r="A3487" s="3">
        <v>19.18195119767131</v>
      </c>
      <c r="B3487">
        <v>4.5747109785033828</v>
      </c>
      <c r="C3487">
        <v>3.6375861597263857</v>
      </c>
    </row>
    <row r="3488" spans="1:3" x14ac:dyDescent="0.25">
      <c r="A3488" s="3">
        <v>21.133424112621626</v>
      </c>
      <c r="B3488">
        <v>6.5510803350434044</v>
      </c>
      <c r="C3488">
        <v>5.4380793089231956</v>
      </c>
    </row>
    <row r="3489" spans="1:3" x14ac:dyDescent="0.25">
      <c r="A3489" s="3">
        <v>19.719292269758025</v>
      </c>
      <c r="B3489">
        <v>4.7874917430000004</v>
      </c>
      <c r="C3489">
        <v>3.091042453</v>
      </c>
    </row>
    <row r="3490" spans="1:3" x14ac:dyDescent="0.25">
      <c r="A3490" s="3">
        <v>19.929145492307978</v>
      </c>
      <c r="B3490">
        <v>5.0106352940962555</v>
      </c>
      <c r="C3490">
        <v>2.9957322735539909</v>
      </c>
    </row>
    <row r="3491" spans="1:3" x14ac:dyDescent="0.25">
      <c r="A3491" s="3">
        <v>19.929145492307978</v>
      </c>
      <c r="B3491">
        <v>5.0106352940962555</v>
      </c>
      <c r="C3491">
        <v>2.9957322735539909</v>
      </c>
    </row>
    <row r="3492" spans="1:3" x14ac:dyDescent="0.25">
      <c r="A3492" s="3">
        <v>19.985088661080542</v>
      </c>
      <c r="B3492">
        <v>4.7874917427820458</v>
      </c>
      <c r="C3492">
        <v>3.4812400893356918</v>
      </c>
    </row>
    <row r="3493" spans="1:3" x14ac:dyDescent="0.25">
      <c r="A3493" s="3">
        <v>19.18195119767131</v>
      </c>
      <c r="B3493">
        <v>4.5747109785033828</v>
      </c>
      <c r="C3493">
        <v>3.6375861597263857</v>
      </c>
    </row>
    <row r="3494" spans="1:3" x14ac:dyDescent="0.25">
      <c r="A3494" s="3">
        <v>20.360234224388144</v>
      </c>
      <c r="B3494">
        <v>5.6167710976665717</v>
      </c>
      <c r="C3494">
        <v>2.9444389791664403</v>
      </c>
    </row>
    <row r="3495" spans="1:3" x14ac:dyDescent="0.25">
      <c r="A3495" s="3">
        <v>20.163448315399307</v>
      </c>
      <c r="B3495">
        <v>5.5373342670185366</v>
      </c>
      <c r="C3495">
        <v>4.7004803657924166</v>
      </c>
    </row>
    <row r="3496" spans="1:3" x14ac:dyDescent="0.25">
      <c r="A3496" s="3">
        <v>19.929145492307978</v>
      </c>
      <c r="B3496">
        <v>5.0106352940962555</v>
      </c>
      <c r="C3496">
        <v>2.9957322735539909</v>
      </c>
    </row>
    <row r="3497" spans="1:3" ht="15.75" thickBot="1" x14ac:dyDescent="0.3">
      <c r="A3497" s="7">
        <v>19.18195119767131</v>
      </c>
      <c r="B3497">
        <v>4.5747109785033828</v>
      </c>
      <c r="C3497">
        <v>3.6375861597263857</v>
      </c>
    </row>
    <row r="3500" spans="1:3" ht="15.75" thickBot="1" x14ac:dyDescent="0.3"/>
    <row r="3501" spans="1:3" x14ac:dyDescent="0.25">
      <c r="A3501" s="1" t="s">
        <v>213</v>
      </c>
    </row>
    <row r="3502" spans="1:3" x14ac:dyDescent="0.25">
      <c r="A3502" s="2">
        <v>20.163448315399307</v>
      </c>
      <c r="B3502">
        <v>5.5373342670185366</v>
      </c>
      <c r="C3502">
        <v>4.7004803657924166</v>
      </c>
    </row>
    <row r="3503" spans="1:3" x14ac:dyDescent="0.25">
      <c r="A3503" s="3">
        <v>20.097550585664155</v>
      </c>
      <c r="B3503">
        <v>5.0751738152338266</v>
      </c>
      <c r="C3503">
        <v>3.6109179126442243</v>
      </c>
    </row>
    <row r="3504" spans="1:3" x14ac:dyDescent="0.25">
      <c r="A3504" s="3">
        <v>20.360234224388144</v>
      </c>
      <c r="B3504">
        <v>5.6167710976665717</v>
      </c>
      <c r="C3504">
        <v>2.9444389791664403</v>
      </c>
    </row>
    <row r="3505" spans="1:3" x14ac:dyDescent="0.25">
      <c r="A3505" s="3">
        <v>20.478688773840432</v>
      </c>
      <c r="B3505" s="5">
        <v>5.2983173670000001</v>
      </c>
      <c r="C3505" s="5">
        <v>2.9957322739999999</v>
      </c>
    </row>
    <row r="3506" spans="1:3" x14ac:dyDescent="0.25">
      <c r="A3506" s="3">
        <v>21.133424112621626</v>
      </c>
      <c r="B3506">
        <v>6.5510803350434044</v>
      </c>
      <c r="C3506">
        <v>5.4380793089231956</v>
      </c>
    </row>
    <row r="3507" spans="1:3" x14ac:dyDescent="0.25">
      <c r="A3507" s="3">
        <v>20.163448315399307</v>
      </c>
      <c r="B3507">
        <v>5.5373342670185366</v>
      </c>
      <c r="C3507">
        <v>4.7004803657924166</v>
      </c>
    </row>
    <row r="3508" spans="1:3" x14ac:dyDescent="0.25">
      <c r="A3508" s="3">
        <v>20.360234224388144</v>
      </c>
      <c r="B3508">
        <v>5.6167710976665717</v>
      </c>
      <c r="C3508">
        <v>2.9444389791664403</v>
      </c>
    </row>
    <row r="3509" spans="1:3" x14ac:dyDescent="0.25">
      <c r="A3509" s="3">
        <v>19.985088661080542</v>
      </c>
      <c r="B3509">
        <v>4.7874917427820458</v>
      </c>
      <c r="C3509">
        <v>3.4812400893356918</v>
      </c>
    </row>
    <row r="3510" spans="1:3" x14ac:dyDescent="0.25">
      <c r="A3510" s="3">
        <v>20.184546440673881</v>
      </c>
      <c r="B3510">
        <v>4.990432586778736</v>
      </c>
      <c r="C3510">
        <v>3.6888794541139363</v>
      </c>
    </row>
    <row r="3511" spans="1:3" x14ac:dyDescent="0.25">
      <c r="A3511" s="3">
        <v>20.163448315399307</v>
      </c>
      <c r="B3511">
        <v>5.5373342670185366</v>
      </c>
      <c r="C3511">
        <v>4.7004803657924166</v>
      </c>
    </row>
    <row r="3512" spans="1:3" x14ac:dyDescent="0.25">
      <c r="A3512" s="3">
        <v>20.027089777859604</v>
      </c>
      <c r="B3512">
        <v>4.9416424226093039</v>
      </c>
      <c r="C3512">
        <v>3.1135153092103742</v>
      </c>
    </row>
    <row r="3513" spans="1:3" x14ac:dyDescent="0.25">
      <c r="A3513" s="3">
        <v>20.163448315399307</v>
      </c>
      <c r="B3513">
        <v>5.5373342670185366</v>
      </c>
      <c r="C3513">
        <v>4.7004803657924166</v>
      </c>
    </row>
    <row r="3514" spans="1:3" ht="15.75" thickBot="1" x14ac:dyDescent="0.3">
      <c r="A3514" s="7">
        <v>20.837197681154464</v>
      </c>
      <c r="B3514">
        <v>5.9914645471079817</v>
      </c>
      <c r="C3514">
        <v>4.6821312271242199</v>
      </c>
    </row>
    <row r="3516" spans="1:3" ht="15.75" thickBot="1" x14ac:dyDescent="0.3"/>
    <row r="3517" spans="1:3" x14ac:dyDescent="0.25">
      <c r="A3517" s="1" t="s">
        <v>214</v>
      </c>
    </row>
    <row r="3518" spans="1:3" x14ac:dyDescent="0.25">
      <c r="A3518" s="2">
        <v>19.719292269758025</v>
      </c>
      <c r="B3518">
        <v>4.7874917430000004</v>
      </c>
      <c r="C3518">
        <v>3.091042453</v>
      </c>
    </row>
    <row r="3519" spans="1:3" x14ac:dyDescent="0.25">
      <c r="A3519" s="3">
        <v>19.18195119767131</v>
      </c>
      <c r="B3519">
        <v>4.5747109785033828</v>
      </c>
      <c r="C3519">
        <v>3.6375861597263857</v>
      </c>
    </row>
    <row r="3520" spans="1:3" x14ac:dyDescent="0.25">
      <c r="A3520" s="3">
        <v>20.184546440673881</v>
      </c>
      <c r="B3520">
        <v>4.990432586778736</v>
      </c>
      <c r="C3520">
        <v>3.6888794541139363</v>
      </c>
    </row>
    <row r="3521" spans="1:3" x14ac:dyDescent="0.25">
      <c r="A3521" s="3">
        <v>20.123189455653517</v>
      </c>
      <c r="B3521">
        <v>5.4806389233419912</v>
      </c>
      <c r="C3521">
        <v>3.0910424533583161</v>
      </c>
    </row>
    <row r="3522" spans="1:3" x14ac:dyDescent="0.25">
      <c r="A3522" s="3">
        <v>19.985088661080542</v>
      </c>
      <c r="B3522">
        <v>4.7874917427820458</v>
      </c>
      <c r="C3522">
        <v>3.4812400893356918</v>
      </c>
    </row>
    <row r="3523" spans="1:3" x14ac:dyDescent="0.25">
      <c r="A3523" s="3">
        <v>20.097550585664155</v>
      </c>
      <c r="B3523">
        <v>5.0751738152338266</v>
      </c>
      <c r="C3523">
        <v>3.6109179126442243</v>
      </c>
    </row>
    <row r="3524" spans="1:3" x14ac:dyDescent="0.25">
      <c r="A3524" s="3">
        <v>20.478688773840432</v>
      </c>
      <c r="B3524" s="5">
        <v>5.2983173670000001</v>
      </c>
      <c r="C3524" s="5">
        <v>2.9957322739999999</v>
      </c>
    </row>
    <row r="3525" spans="1:3" x14ac:dyDescent="0.25">
      <c r="A3525" s="3">
        <v>19.929145492307978</v>
      </c>
      <c r="B3525">
        <v>5.0106352940962555</v>
      </c>
      <c r="C3525">
        <v>2.9957322735539909</v>
      </c>
    </row>
    <row r="3526" spans="1:3" x14ac:dyDescent="0.25">
      <c r="A3526" s="3">
        <v>20.027089777859604</v>
      </c>
      <c r="B3526">
        <v>4.9416424226093039</v>
      </c>
      <c r="C3526">
        <v>3.1135153092103742</v>
      </c>
    </row>
    <row r="3527" spans="1:3" x14ac:dyDescent="0.25">
      <c r="A3527" s="3">
        <v>19.719292269758025</v>
      </c>
      <c r="B3527">
        <v>4.7874917430000004</v>
      </c>
      <c r="C3527">
        <v>3.091042453</v>
      </c>
    </row>
    <row r="3528" spans="1:3" x14ac:dyDescent="0.25">
      <c r="A3528" s="3">
        <v>19.985088661080542</v>
      </c>
      <c r="B3528">
        <v>4.7874917427820458</v>
      </c>
      <c r="C3528">
        <v>3.4812400893356918</v>
      </c>
    </row>
    <row r="3529" spans="1:3" x14ac:dyDescent="0.25">
      <c r="A3529" s="3">
        <v>19.929145492307978</v>
      </c>
      <c r="B3529">
        <v>5.0106352940962555</v>
      </c>
      <c r="C3529">
        <v>2.9957322735539909</v>
      </c>
    </row>
    <row r="3530" spans="1:3" ht="15.75" thickBot="1" x14ac:dyDescent="0.3">
      <c r="A3530" s="7">
        <v>20.123189455653517</v>
      </c>
      <c r="B3530">
        <v>5.4806389233419912</v>
      </c>
      <c r="C3530">
        <v>3.0910424533583161</v>
      </c>
    </row>
    <row r="3533" spans="1:3" ht="15.75" thickBot="1" x14ac:dyDescent="0.3"/>
    <row r="3534" spans="1:3" x14ac:dyDescent="0.25">
      <c r="A3534" s="1" t="s">
        <v>215</v>
      </c>
    </row>
    <row r="3535" spans="1:3" x14ac:dyDescent="0.25">
      <c r="A3535" s="2">
        <v>19.719292269758025</v>
      </c>
      <c r="B3535">
        <v>4.7874917430000004</v>
      </c>
      <c r="C3535">
        <v>3.091042453</v>
      </c>
    </row>
    <row r="3536" spans="1:3" x14ac:dyDescent="0.25">
      <c r="A3536" s="3">
        <v>20.097550585664155</v>
      </c>
      <c r="B3536">
        <v>5.0751738152338266</v>
      </c>
      <c r="C3536">
        <v>3.6109179126442243</v>
      </c>
    </row>
    <row r="3537" spans="1:3" x14ac:dyDescent="0.25">
      <c r="A3537" s="3">
        <v>19.929145492307978</v>
      </c>
      <c r="B3537">
        <v>5.0106352940962555</v>
      </c>
      <c r="C3537">
        <v>2.9957322735539909</v>
      </c>
    </row>
    <row r="3538" spans="1:3" x14ac:dyDescent="0.25">
      <c r="A3538" s="3">
        <v>20.184546440673881</v>
      </c>
      <c r="B3538">
        <v>4.990432586778736</v>
      </c>
      <c r="C3538">
        <v>3.6888794541139363</v>
      </c>
    </row>
    <row r="3539" spans="1:3" x14ac:dyDescent="0.25">
      <c r="A3539" s="3">
        <v>20.360234224388144</v>
      </c>
      <c r="B3539">
        <v>5.6167710976665717</v>
      </c>
      <c r="C3539">
        <v>2.9444389791664403</v>
      </c>
    </row>
    <row r="3540" spans="1:3" x14ac:dyDescent="0.25">
      <c r="A3540" s="3">
        <v>20.837197681154464</v>
      </c>
      <c r="B3540">
        <v>5.9914645471079817</v>
      </c>
      <c r="C3540">
        <v>4.6821312271242199</v>
      </c>
    </row>
    <row r="3541" spans="1:3" x14ac:dyDescent="0.25">
      <c r="A3541" s="3">
        <v>20.163448315399307</v>
      </c>
      <c r="B3541">
        <v>5.5373342670185366</v>
      </c>
      <c r="C3541">
        <v>4.7004803657924166</v>
      </c>
    </row>
    <row r="3542" spans="1:3" x14ac:dyDescent="0.25">
      <c r="A3542" s="3">
        <v>19.719292269758025</v>
      </c>
      <c r="B3542">
        <v>4.7874917430000004</v>
      </c>
      <c r="C3542">
        <v>3.091042453</v>
      </c>
    </row>
    <row r="3543" spans="1:3" x14ac:dyDescent="0.25">
      <c r="A3543" s="3">
        <v>20.123189455653517</v>
      </c>
      <c r="B3543">
        <v>5.4806389233419912</v>
      </c>
      <c r="C3543">
        <v>3.0910424533583161</v>
      </c>
    </row>
    <row r="3544" spans="1:3" x14ac:dyDescent="0.25">
      <c r="A3544" s="3">
        <v>19.929145492307978</v>
      </c>
      <c r="B3544" s="8">
        <v>5.0106352940962555</v>
      </c>
      <c r="C3544" s="8">
        <v>2.9957322735539909</v>
      </c>
    </row>
    <row r="3545" spans="1:3" x14ac:dyDescent="0.25">
      <c r="A3545" s="3">
        <v>19.719292269758025</v>
      </c>
      <c r="B3545">
        <v>4.7874917430000004</v>
      </c>
      <c r="C3545">
        <v>3.091042453</v>
      </c>
    </row>
    <row r="3546" spans="1:3" x14ac:dyDescent="0.25">
      <c r="A3546" s="3">
        <v>21.133424112621626</v>
      </c>
      <c r="B3546">
        <v>6.5510803350434044</v>
      </c>
      <c r="C3546">
        <v>5.4380793089231956</v>
      </c>
    </row>
    <row r="3547" spans="1:3" ht="15.75" thickBot="1" x14ac:dyDescent="0.3">
      <c r="A3547" s="7">
        <v>20.027089777859604</v>
      </c>
      <c r="B3547">
        <v>4.9416424226093039</v>
      </c>
      <c r="C3547">
        <v>3.1135153092103742</v>
      </c>
    </row>
    <row r="3550" spans="1:3" ht="15.75" thickBot="1" x14ac:dyDescent="0.3"/>
    <row r="3551" spans="1:3" x14ac:dyDescent="0.25">
      <c r="A3551" s="1" t="s">
        <v>216</v>
      </c>
    </row>
    <row r="3552" spans="1:3" x14ac:dyDescent="0.25">
      <c r="A3552" s="2">
        <v>19.985088661080542</v>
      </c>
      <c r="B3552">
        <v>4.7874917427820458</v>
      </c>
      <c r="C3552">
        <v>3.4812400893356918</v>
      </c>
    </row>
    <row r="3553" spans="1:3" x14ac:dyDescent="0.25">
      <c r="A3553" s="3">
        <v>20.837197681154464</v>
      </c>
      <c r="B3553">
        <v>5.9914645471079817</v>
      </c>
      <c r="C3553">
        <v>4.6821312271242199</v>
      </c>
    </row>
    <row r="3554" spans="1:3" x14ac:dyDescent="0.25">
      <c r="A3554" s="3">
        <v>19.929145492307978</v>
      </c>
      <c r="B3554">
        <v>5.0106352940962555</v>
      </c>
      <c r="C3554">
        <v>2.9957322735539909</v>
      </c>
    </row>
    <row r="3555" spans="1:3" x14ac:dyDescent="0.25">
      <c r="A3555" s="3">
        <v>20.163448315399307</v>
      </c>
      <c r="B3555">
        <v>5.5373342670185366</v>
      </c>
      <c r="C3555">
        <v>4.7004803657924166</v>
      </c>
    </row>
    <row r="3556" spans="1:3" x14ac:dyDescent="0.25">
      <c r="A3556" s="3">
        <v>20.360234224388144</v>
      </c>
      <c r="B3556">
        <v>5.6167710976665717</v>
      </c>
      <c r="C3556">
        <v>2.9444389791664403</v>
      </c>
    </row>
    <row r="3557" spans="1:3" x14ac:dyDescent="0.25">
      <c r="A3557" s="3">
        <v>20.123189455653517</v>
      </c>
      <c r="B3557">
        <v>5.4806389233419912</v>
      </c>
      <c r="C3557">
        <v>3.0910424533583161</v>
      </c>
    </row>
    <row r="3558" spans="1:3" x14ac:dyDescent="0.25">
      <c r="A3558" s="3">
        <v>20.163448315399307</v>
      </c>
      <c r="B3558">
        <v>5.5373342670185366</v>
      </c>
      <c r="C3558">
        <v>4.7004803657924166</v>
      </c>
    </row>
    <row r="3559" spans="1:3" x14ac:dyDescent="0.25">
      <c r="A3559" s="3">
        <v>19.929145492307978</v>
      </c>
      <c r="B3559">
        <v>5.0106352940962555</v>
      </c>
      <c r="C3559">
        <v>2.9957322735539909</v>
      </c>
    </row>
    <row r="3560" spans="1:3" x14ac:dyDescent="0.25">
      <c r="A3560" s="3">
        <v>19.719292269758025</v>
      </c>
      <c r="B3560">
        <v>4.7874917430000004</v>
      </c>
      <c r="C3560">
        <v>3.091042453</v>
      </c>
    </row>
    <row r="3561" spans="1:3" x14ac:dyDescent="0.25">
      <c r="A3561" s="3">
        <v>20.837197681154464</v>
      </c>
      <c r="B3561">
        <v>5.9914645471079817</v>
      </c>
      <c r="C3561">
        <v>4.6821312271242199</v>
      </c>
    </row>
    <row r="3562" spans="1:3" x14ac:dyDescent="0.25">
      <c r="A3562" s="3">
        <v>20.837197681154464</v>
      </c>
      <c r="B3562">
        <v>5.9914645471079817</v>
      </c>
      <c r="C3562">
        <v>4.6821312271242199</v>
      </c>
    </row>
    <row r="3563" spans="1:3" x14ac:dyDescent="0.25">
      <c r="A3563" s="3">
        <v>20.184546440673881</v>
      </c>
      <c r="B3563">
        <v>4.990432586778736</v>
      </c>
      <c r="C3563">
        <v>3.6888794541139363</v>
      </c>
    </row>
    <row r="3564" spans="1:3" ht="15.75" thickBot="1" x14ac:dyDescent="0.3">
      <c r="A3564" s="7">
        <v>20.097550585664155</v>
      </c>
      <c r="B3564">
        <v>5.0751738152338266</v>
      </c>
      <c r="C3564">
        <v>3.6109179126442243</v>
      </c>
    </row>
    <row r="3567" spans="1:3" ht="15.75" thickBot="1" x14ac:dyDescent="0.3"/>
    <row r="3568" spans="1:3" x14ac:dyDescent="0.25">
      <c r="A3568" s="1" t="s">
        <v>217</v>
      </c>
    </row>
    <row r="3569" spans="1:3" x14ac:dyDescent="0.25">
      <c r="A3569" s="2">
        <v>20.837197681154464</v>
      </c>
      <c r="B3569">
        <v>5.9914645471079817</v>
      </c>
      <c r="C3569">
        <v>4.6821312271242199</v>
      </c>
    </row>
    <row r="3570" spans="1:3" x14ac:dyDescent="0.25">
      <c r="A3570" s="3">
        <v>20.837197681154464</v>
      </c>
      <c r="B3570">
        <v>5.9914645471079817</v>
      </c>
      <c r="C3570">
        <v>4.6821312271242199</v>
      </c>
    </row>
    <row r="3571" spans="1:3" x14ac:dyDescent="0.25">
      <c r="A3571" s="3">
        <v>20.163448315399307</v>
      </c>
      <c r="B3571">
        <v>5.5373342670185366</v>
      </c>
      <c r="C3571">
        <v>4.7004803657924166</v>
      </c>
    </row>
    <row r="3572" spans="1:3" x14ac:dyDescent="0.25">
      <c r="A3572" s="3">
        <v>20.027089777859604</v>
      </c>
      <c r="B3572">
        <v>4.9416424226093039</v>
      </c>
      <c r="C3572">
        <v>3.1135153092103742</v>
      </c>
    </row>
    <row r="3573" spans="1:3" x14ac:dyDescent="0.25">
      <c r="A3573" s="3">
        <v>19.929145492307978</v>
      </c>
      <c r="B3573">
        <v>5.0106352940962555</v>
      </c>
      <c r="C3573">
        <v>2.9957322735539909</v>
      </c>
    </row>
    <row r="3574" spans="1:3" x14ac:dyDescent="0.25">
      <c r="A3574" s="3">
        <v>20.360234224388144</v>
      </c>
      <c r="B3574">
        <v>5.6167710976665717</v>
      </c>
      <c r="C3574">
        <v>2.9444389791664403</v>
      </c>
    </row>
    <row r="3575" spans="1:3" x14ac:dyDescent="0.25">
      <c r="A3575" s="3">
        <v>20.027089777859604</v>
      </c>
      <c r="B3575">
        <v>4.9416424226093039</v>
      </c>
      <c r="C3575">
        <v>3.1135153092103742</v>
      </c>
    </row>
    <row r="3576" spans="1:3" x14ac:dyDescent="0.25">
      <c r="A3576" s="3">
        <v>20.837197681154464</v>
      </c>
      <c r="B3576">
        <v>5.9914645471079817</v>
      </c>
      <c r="C3576">
        <v>4.6821312271242199</v>
      </c>
    </row>
    <row r="3577" spans="1:3" x14ac:dyDescent="0.25">
      <c r="A3577" s="3">
        <v>19.985088661080542</v>
      </c>
      <c r="B3577">
        <v>4.7874917427820458</v>
      </c>
      <c r="C3577">
        <v>3.4812400893356918</v>
      </c>
    </row>
    <row r="3578" spans="1:3" x14ac:dyDescent="0.25">
      <c r="A3578" s="3">
        <v>19.929145492307978</v>
      </c>
      <c r="B3578">
        <v>5.0106352940962555</v>
      </c>
      <c r="C3578">
        <v>2.9957322735539909</v>
      </c>
    </row>
    <row r="3579" spans="1:3" x14ac:dyDescent="0.25">
      <c r="A3579" s="3">
        <v>20.123189455653517</v>
      </c>
      <c r="B3579">
        <v>5.4806389233419912</v>
      </c>
      <c r="C3579">
        <v>3.0910424533583161</v>
      </c>
    </row>
    <row r="3580" spans="1:3" x14ac:dyDescent="0.25">
      <c r="A3580" s="3">
        <v>20.478688773840432</v>
      </c>
      <c r="B3580" s="5">
        <v>5.2983173670000001</v>
      </c>
      <c r="C3580" s="5">
        <v>2.9957322739999999</v>
      </c>
    </row>
    <row r="3581" spans="1:3" ht="15.75" thickBot="1" x14ac:dyDescent="0.3">
      <c r="A3581" s="7">
        <v>19.929145492307978</v>
      </c>
      <c r="B3581">
        <v>5.0106352940962555</v>
      </c>
      <c r="C3581">
        <v>2.9957322735539909</v>
      </c>
    </row>
    <row r="3583" spans="1:3" ht="15.75" thickBot="1" x14ac:dyDescent="0.3"/>
    <row r="3584" spans="1:3" x14ac:dyDescent="0.25">
      <c r="A3584" s="1" t="s">
        <v>218</v>
      </c>
    </row>
    <row r="3585" spans="1:3" x14ac:dyDescent="0.25">
      <c r="A3585" s="2">
        <v>21.133424112621626</v>
      </c>
      <c r="B3585">
        <v>6.5510803350434044</v>
      </c>
      <c r="C3585">
        <v>5.4380793089231956</v>
      </c>
    </row>
    <row r="3586" spans="1:3" x14ac:dyDescent="0.25">
      <c r="A3586" s="3">
        <v>20.097550585664155</v>
      </c>
      <c r="B3586">
        <v>5.0751738152338266</v>
      </c>
      <c r="C3586">
        <v>3.6109179126442243</v>
      </c>
    </row>
    <row r="3587" spans="1:3" x14ac:dyDescent="0.25">
      <c r="A3587" s="3">
        <v>20.478688773840432</v>
      </c>
      <c r="B3587" s="5">
        <v>5.2983173670000001</v>
      </c>
      <c r="C3587" s="5">
        <v>2.9957322739999999</v>
      </c>
    </row>
    <row r="3588" spans="1:3" x14ac:dyDescent="0.25">
      <c r="A3588" s="3">
        <v>20.097550585664155</v>
      </c>
      <c r="B3588">
        <v>5.0751738152338266</v>
      </c>
      <c r="C3588">
        <v>3.6109179126442243</v>
      </c>
    </row>
    <row r="3589" spans="1:3" x14ac:dyDescent="0.25">
      <c r="A3589" s="3">
        <v>20.163448315399307</v>
      </c>
      <c r="B3589">
        <v>5.5373342670185366</v>
      </c>
      <c r="C3589">
        <v>4.7004803657924166</v>
      </c>
    </row>
    <row r="3590" spans="1:3" x14ac:dyDescent="0.25">
      <c r="A3590" s="3">
        <v>20.478688773840432</v>
      </c>
      <c r="B3590" s="5">
        <v>5.2983173670000001</v>
      </c>
      <c r="C3590" s="5">
        <v>2.9957322739999999</v>
      </c>
    </row>
    <row r="3591" spans="1:3" x14ac:dyDescent="0.25">
      <c r="A3591" s="3">
        <v>20.123189455653517</v>
      </c>
      <c r="B3591">
        <v>5.4806389233419912</v>
      </c>
      <c r="C3591">
        <v>3.0910424533583161</v>
      </c>
    </row>
    <row r="3592" spans="1:3" x14ac:dyDescent="0.25">
      <c r="A3592" s="3">
        <v>19.719292269758025</v>
      </c>
      <c r="B3592">
        <v>4.7874917430000004</v>
      </c>
      <c r="C3592">
        <v>3.091042453</v>
      </c>
    </row>
    <row r="3593" spans="1:3" x14ac:dyDescent="0.25">
      <c r="A3593" s="3">
        <v>19.929145492307978</v>
      </c>
      <c r="B3593">
        <v>5.0106352940962555</v>
      </c>
      <c r="C3593">
        <v>2.9957322735539909</v>
      </c>
    </row>
    <row r="3594" spans="1:3" x14ac:dyDescent="0.25">
      <c r="A3594" s="3">
        <v>21.133424112621626</v>
      </c>
      <c r="B3594">
        <v>6.5510803350434044</v>
      </c>
      <c r="C3594">
        <v>5.4380793089231956</v>
      </c>
    </row>
    <row r="3595" spans="1:3" x14ac:dyDescent="0.25">
      <c r="A3595" s="3">
        <v>19.719292269758025</v>
      </c>
      <c r="B3595">
        <v>4.7874917430000004</v>
      </c>
      <c r="C3595">
        <v>3.091042453</v>
      </c>
    </row>
    <row r="3596" spans="1:3" x14ac:dyDescent="0.25">
      <c r="A3596" s="3">
        <v>19.929145492307978</v>
      </c>
      <c r="B3596">
        <v>5.0106352940962555</v>
      </c>
      <c r="C3596">
        <v>2.9957322735539909</v>
      </c>
    </row>
    <row r="3597" spans="1:3" ht="15.75" thickBot="1" x14ac:dyDescent="0.3">
      <c r="A3597" s="7">
        <v>21.133424112621626</v>
      </c>
      <c r="B3597">
        <v>6.5510803350434044</v>
      </c>
      <c r="C3597">
        <v>5.4380793089231956</v>
      </c>
    </row>
    <row r="3600" spans="1:3" ht="15.75" thickBot="1" x14ac:dyDescent="0.3"/>
    <row r="3601" spans="1:3" x14ac:dyDescent="0.25">
      <c r="A3601" s="1" t="s">
        <v>219</v>
      </c>
    </row>
    <row r="3602" spans="1:3" x14ac:dyDescent="0.25">
      <c r="A3602" s="2">
        <v>19.719292269758025</v>
      </c>
      <c r="B3602">
        <v>4.7874917430000004</v>
      </c>
      <c r="C3602">
        <v>3.091042453</v>
      </c>
    </row>
    <row r="3603" spans="1:3" x14ac:dyDescent="0.25">
      <c r="A3603" s="3">
        <v>19.719292269758025</v>
      </c>
      <c r="B3603">
        <v>4.7874917430000004</v>
      </c>
      <c r="C3603">
        <v>3.091042453</v>
      </c>
    </row>
    <row r="3604" spans="1:3" x14ac:dyDescent="0.25">
      <c r="A3604" s="3">
        <v>20.123189455653517</v>
      </c>
      <c r="B3604">
        <v>5.4806389233419912</v>
      </c>
      <c r="C3604">
        <v>3.0910424533583161</v>
      </c>
    </row>
    <row r="3605" spans="1:3" x14ac:dyDescent="0.25">
      <c r="A3605" s="3">
        <v>20.837197681154464</v>
      </c>
      <c r="B3605">
        <v>5.9914645471079817</v>
      </c>
      <c r="C3605">
        <v>4.6821312271242199</v>
      </c>
    </row>
    <row r="3606" spans="1:3" x14ac:dyDescent="0.25">
      <c r="A3606" s="3">
        <v>21.133424112621626</v>
      </c>
      <c r="B3606">
        <v>6.5510803350434044</v>
      </c>
      <c r="C3606">
        <v>5.4380793089231956</v>
      </c>
    </row>
    <row r="3607" spans="1:3" x14ac:dyDescent="0.25">
      <c r="A3607" s="3">
        <v>19.985088661080542</v>
      </c>
      <c r="B3607">
        <v>4.7874917427820458</v>
      </c>
      <c r="C3607">
        <v>3.4812400893356918</v>
      </c>
    </row>
    <row r="3608" spans="1:3" x14ac:dyDescent="0.25">
      <c r="A3608" s="3">
        <v>20.097550585664155</v>
      </c>
      <c r="B3608">
        <v>5.0751738152338266</v>
      </c>
      <c r="C3608">
        <v>3.6109179126442243</v>
      </c>
    </row>
    <row r="3609" spans="1:3" x14ac:dyDescent="0.25">
      <c r="A3609" s="3">
        <v>20.027089777859604</v>
      </c>
      <c r="B3609">
        <v>4.9416424226093039</v>
      </c>
      <c r="C3609">
        <v>3.1135153092103742</v>
      </c>
    </row>
    <row r="3610" spans="1:3" x14ac:dyDescent="0.25">
      <c r="A3610" s="3">
        <v>20.123189455653517</v>
      </c>
      <c r="B3610">
        <v>5.4806389233419912</v>
      </c>
      <c r="C3610">
        <v>3.0910424533583161</v>
      </c>
    </row>
    <row r="3611" spans="1:3" x14ac:dyDescent="0.25">
      <c r="A3611" s="3">
        <v>19.929145492307978</v>
      </c>
      <c r="B3611">
        <v>5.0106352940962555</v>
      </c>
      <c r="C3611">
        <v>2.9957322735539909</v>
      </c>
    </row>
    <row r="3612" spans="1:3" x14ac:dyDescent="0.25">
      <c r="A3612" s="3">
        <v>20.027089777859604</v>
      </c>
      <c r="B3612">
        <v>4.9416424226093039</v>
      </c>
      <c r="C3612">
        <v>3.1135153092103742</v>
      </c>
    </row>
    <row r="3613" spans="1:3" x14ac:dyDescent="0.25">
      <c r="A3613" s="3">
        <v>20.478688773840432</v>
      </c>
      <c r="B3613" s="5">
        <v>5.2983173670000001</v>
      </c>
      <c r="C3613" s="5">
        <v>2.9957322739999999</v>
      </c>
    </row>
    <row r="3614" spans="1:3" ht="15.75" thickBot="1" x14ac:dyDescent="0.3">
      <c r="A3614" s="7">
        <v>19.929145492307978</v>
      </c>
      <c r="B3614">
        <v>5.0106352940962555</v>
      </c>
      <c r="C3614">
        <v>2.9957322735539909</v>
      </c>
    </row>
    <row r="3616" spans="1:3" ht="15.75" thickBot="1" x14ac:dyDescent="0.3"/>
    <row r="3617" spans="1:3" x14ac:dyDescent="0.25">
      <c r="A3617" s="1" t="s">
        <v>220</v>
      </c>
    </row>
    <row r="3618" spans="1:3" x14ac:dyDescent="0.25">
      <c r="A3618" s="2">
        <v>20.837197681154464</v>
      </c>
      <c r="B3618">
        <v>5.9914645471079817</v>
      </c>
      <c r="C3618">
        <v>4.6821312271242199</v>
      </c>
    </row>
    <row r="3619" spans="1:3" x14ac:dyDescent="0.25">
      <c r="A3619" s="3">
        <v>19.18195119767131</v>
      </c>
      <c r="B3619">
        <v>4.5747109785033828</v>
      </c>
      <c r="C3619">
        <v>3.6375861597263857</v>
      </c>
    </row>
    <row r="3620" spans="1:3" x14ac:dyDescent="0.25">
      <c r="A3620" s="3">
        <v>20.163448315399307</v>
      </c>
      <c r="B3620">
        <v>5.5373342670185366</v>
      </c>
      <c r="C3620">
        <v>4.7004803657924166</v>
      </c>
    </row>
    <row r="3621" spans="1:3" x14ac:dyDescent="0.25">
      <c r="A3621" s="3">
        <v>20.163448315399307</v>
      </c>
      <c r="B3621">
        <v>5.5373342670185366</v>
      </c>
      <c r="C3621">
        <v>4.7004803657924166</v>
      </c>
    </row>
    <row r="3622" spans="1:3" x14ac:dyDescent="0.25">
      <c r="A3622" s="3">
        <v>21.133424112621626</v>
      </c>
      <c r="B3622">
        <v>6.5510803350434044</v>
      </c>
      <c r="C3622">
        <v>5.4380793089231956</v>
      </c>
    </row>
    <row r="3623" spans="1:3" x14ac:dyDescent="0.25">
      <c r="A3623" s="3">
        <v>20.360234224388144</v>
      </c>
      <c r="B3623">
        <v>5.6167710976665717</v>
      </c>
      <c r="C3623">
        <v>2.9444389791664403</v>
      </c>
    </row>
    <row r="3624" spans="1:3" x14ac:dyDescent="0.25">
      <c r="A3624" s="3">
        <v>19.929145492307978</v>
      </c>
      <c r="B3624">
        <v>5.0106352940962555</v>
      </c>
      <c r="C3624">
        <v>2.9957322735539909</v>
      </c>
    </row>
    <row r="3625" spans="1:3" x14ac:dyDescent="0.25">
      <c r="A3625" s="3">
        <v>20.097550585664155</v>
      </c>
      <c r="B3625">
        <v>5.0751738152338266</v>
      </c>
      <c r="C3625">
        <v>3.6109179126442243</v>
      </c>
    </row>
    <row r="3626" spans="1:3" x14ac:dyDescent="0.25">
      <c r="A3626" s="3">
        <v>19.18195119767131</v>
      </c>
      <c r="B3626">
        <v>4.5747109785033828</v>
      </c>
      <c r="C3626">
        <v>3.6375861597263857</v>
      </c>
    </row>
    <row r="3627" spans="1:3" x14ac:dyDescent="0.25">
      <c r="A3627" s="3">
        <v>19.929145492307978</v>
      </c>
      <c r="B3627">
        <v>5.0106352940962555</v>
      </c>
      <c r="C3627">
        <v>2.9957322735539909</v>
      </c>
    </row>
    <row r="3628" spans="1:3" x14ac:dyDescent="0.25">
      <c r="A3628" s="3">
        <v>20.360234224388144</v>
      </c>
      <c r="B3628">
        <v>5.6167710976665717</v>
      </c>
      <c r="C3628">
        <v>2.9444389791664403</v>
      </c>
    </row>
    <row r="3629" spans="1:3" x14ac:dyDescent="0.25">
      <c r="A3629" s="3">
        <v>19.719292269758025</v>
      </c>
      <c r="B3629">
        <v>4.7874917430000004</v>
      </c>
      <c r="C3629">
        <v>3.091042453</v>
      </c>
    </row>
    <row r="3630" spans="1:3" ht="15.75" thickBot="1" x14ac:dyDescent="0.3">
      <c r="A3630" s="7">
        <v>20.184546440673881</v>
      </c>
      <c r="B3630">
        <v>4.990432586778736</v>
      </c>
      <c r="C3630">
        <v>3.6888794541139363</v>
      </c>
    </row>
    <row r="3633" spans="1:3" ht="15.75" thickBot="1" x14ac:dyDescent="0.3"/>
    <row r="3634" spans="1:3" x14ac:dyDescent="0.25">
      <c r="A3634" s="1" t="s">
        <v>221</v>
      </c>
    </row>
    <row r="3635" spans="1:3" x14ac:dyDescent="0.25">
      <c r="A3635" s="2">
        <v>19.18195119767131</v>
      </c>
      <c r="B3635">
        <v>4.5747109785033828</v>
      </c>
      <c r="C3635">
        <v>3.6375861597263857</v>
      </c>
    </row>
    <row r="3636" spans="1:3" x14ac:dyDescent="0.25">
      <c r="A3636" s="3">
        <v>20.184546440673881</v>
      </c>
      <c r="B3636">
        <v>4.990432586778736</v>
      </c>
      <c r="C3636">
        <v>3.6888794541139363</v>
      </c>
    </row>
    <row r="3637" spans="1:3" x14ac:dyDescent="0.25">
      <c r="A3637" s="3">
        <v>20.360234224388144</v>
      </c>
      <c r="B3637">
        <v>5.6167710976665717</v>
      </c>
      <c r="C3637">
        <v>2.9444389791664403</v>
      </c>
    </row>
    <row r="3638" spans="1:3" x14ac:dyDescent="0.25">
      <c r="A3638" s="3">
        <v>20.360234224388144</v>
      </c>
      <c r="B3638">
        <v>5.6167710976665717</v>
      </c>
      <c r="C3638">
        <v>2.9444389791664403</v>
      </c>
    </row>
    <row r="3639" spans="1:3" x14ac:dyDescent="0.25">
      <c r="A3639" s="3">
        <v>20.360234224388144</v>
      </c>
      <c r="B3639">
        <v>5.6167710976665717</v>
      </c>
      <c r="C3639">
        <v>2.9444389791664403</v>
      </c>
    </row>
    <row r="3640" spans="1:3" x14ac:dyDescent="0.25">
      <c r="A3640" s="3">
        <v>20.478688773840432</v>
      </c>
      <c r="B3640" s="5">
        <v>5.2983173670000001</v>
      </c>
      <c r="C3640" s="5">
        <v>2.9957322739999999</v>
      </c>
    </row>
    <row r="3641" spans="1:3" x14ac:dyDescent="0.25">
      <c r="A3641" s="3">
        <v>19.929145492307978</v>
      </c>
      <c r="B3641">
        <v>5.0106352940962555</v>
      </c>
      <c r="C3641">
        <v>2.9957322735539909</v>
      </c>
    </row>
    <row r="3642" spans="1:3" x14ac:dyDescent="0.25">
      <c r="A3642" s="3">
        <v>21.133424112621626</v>
      </c>
      <c r="B3642">
        <v>6.5510803350434044</v>
      </c>
      <c r="C3642">
        <v>5.4380793089231956</v>
      </c>
    </row>
    <row r="3643" spans="1:3" x14ac:dyDescent="0.25">
      <c r="A3643" s="3">
        <v>19.719292269758025</v>
      </c>
      <c r="B3643">
        <v>4.7874917430000004</v>
      </c>
      <c r="C3643">
        <v>3.091042453</v>
      </c>
    </row>
    <row r="3644" spans="1:3" x14ac:dyDescent="0.25">
      <c r="A3644" s="3">
        <v>19.985088661080542</v>
      </c>
      <c r="B3644">
        <v>4.7874917427820458</v>
      </c>
      <c r="C3644">
        <v>3.4812400893356918</v>
      </c>
    </row>
    <row r="3645" spans="1:3" x14ac:dyDescent="0.25">
      <c r="A3645" s="3">
        <v>21.133424112621626</v>
      </c>
      <c r="B3645">
        <v>6.5510803350434044</v>
      </c>
      <c r="C3645">
        <v>5.4380793089231956</v>
      </c>
    </row>
    <row r="3646" spans="1:3" x14ac:dyDescent="0.25">
      <c r="A3646" s="3">
        <v>19.985088661080542</v>
      </c>
      <c r="B3646">
        <v>4.7874917427820458</v>
      </c>
      <c r="C3646">
        <v>3.4812400893356918</v>
      </c>
    </row>
    <row r="3647" spans="1:3" ht="15.75" thickBot="1" x14ac:dyDescent="0.3">
      <c r="A3647" s="7">
        <v>20.163448315399307</v>
      </c>
      <c r="B3647">
        <v>5.5373342670185366</v>
      </c>
      <c r="C3647">
        <v>4.7004803657924166</v>
      </c>
    </row>
    <row r="3650" spans="1:3" ht="15.75" thickBot="1" x14ac:dyDescent="0.3"/>
    <row r="3651" spans="1:3" x14ac:dyDescent="0.25">
      <c r="A3651" s="1" t="s">
        <v>222</v>
      </c>
    </row>
    <row r="3652" spans="1:3" x14ac:dyDescent="0.25">
      <c r="A3652" s="2">
        <v>20.027089777859604</v>
      </c>
      <c r="B3652">
        <v>4.9416424226093039</v>
      </c>
      <c r="C3652">
        <v>3.1135153092103742</v>
      </c>
    </row>
    <row r="3653" spans="1:3" x14ac:dyDescent="0.25">
      <c r="A3653" s="3">
        <v>20.097550585664155</v>
      </c>
      <c r="B3653">
        <v>5.0751738152338266</v>
      </c>
      <c r="C3653">
        <v>3.6109179126442243</v>
      </c>
    </row>
    <row r="3654" spans="1:3" x14ac:dyDescent="0.25">
      <c r="A3654" s="3">
        <v>19.985088661080542</v>
      </c>
      <c r="B3654">
        <v>4.7874917427820458</v>
      </c>
      <c r="C3654">
        <v>3.4812400893356918</v>
      </c>
    </row>
    <row r="3655" spans="1:3" x14ac:dyDescent="0.25">
      <c r="A3655" s="3">
        <v>20.184546440673881</v>
      </c>
      <c r="B3655">
        <v>4.990432586778736</v>
      </c>
      <c r="C3655">
        <v>3.6888794541139363</v>
      </c>
    </row>
    <row r="3656" spans="1:3" x14ac:dyDescent="0.25">
      <c r="A3656" s="3">
        <v>19.929145492307978</v>
      </c>
      <c r="B3656">
        <v>5.0106352940962555</v>
      </c>
      <c r="C3656">
        <v>2.9957322735539909</v>
      </c>
    </row>
    <row r="3657" spans="1:3" x14ac:dyDescent="0.25">
      <c r="A3657" s="3">
        <v>20.184546440673881</v>
      </c>
      <c r="B3657">
        <v>4.990432586778736</v>
      </c>
      <c r="C3657">
        <v>3.6888794541139363</v>
      </c>
    </row>
    <row r="3658" spans="1:3" x14ac:dyDescent="0.25">
      <c r="A3658" s="3">
        <v>19.719292269758025</v>
      </c>
      <c r="B3658">
        <v>4.7874917430000004</v>
      </c>
      <c r="C3658">
        <v>3.091042453</v>
      </c>
    </row>
    <row r="3659" spans="1:3" x14ac:dyDescent="0.25">
      <c r="A3659" s="3">
        <v>19.719292269758025</v>
      </c>
      <c r="B3659">
        <v>4.7874917430000004</v>
      </c>
      <c r="C3659">
        <v>3.091042453</v>
      </c>
    </row>
    <row r="3660" spans="1:3" x14ac:dyDescent="0.25">
      <c r="A3660" s="3">
        <v>20.184546440673881</v>
      </c>
      <c r="B3660">
        <v>4.990432586778736</v>
      </c>
      <c r="C3660">
        <v>3.6888794541139363</v>
      </c>
    </row>
    <row r="3661" spans="1:3" x14ac:dyDescent="0.25">
      <c r="A3661" s="3">
        <v>20.123189455653517</v>
      </c>
      <c r="B3661">
        <v>5.4806389233419912</v>
      </c>
      <c r="C3661">
        <v>3.0910424533583161</v>
      </c>
    </row>
    <row r="3662" spans="1:3" x14ac:dyDescent="0.25">
      <c r="A3662" s="3">
        <v>21.133424112621626</v>
      </c>
      <c r="B3662">
        <v>6.5510803350434044</v>
      </c>
      <c r="C3662">
        <v>5.4380793089231956</v>
      </c>
    </row>
    <row r="3663" spans="1:3" x14ac:dyDescent="0.25">
      <c r="A3663" s="3">
        <v>20.163448315399307</v>
      </c>
      <c r="B3663">
        <v>5.5373342670185366</v>
      </c>
      <c r="C3663">
        <v>4.7004803657924166</v>
      </c>
    </row>
    <row r="3664" spans="1:3" ht="15.75" thickBot="1" x14ac:dyDescent="0.3">
      <c r="A3664" s="7">
        <v>20.027089777859604</v>
      </c>
      <c r="B3664">
        <v>4.9416424226093039</v>
      </c>
      <c r="C3664">
        <v>3.1135153092103742</v>
      </c>
    </row>
    <row r="3667" spans="1:3" ht="15.75" thickBot="1" x14ac:dyDescent="0.3"/>
    <row r="3668" spans="1:3" x14ac:dyDescent="0.25">
      <c r="A3668" s="1" t="s">
        <v>223</v>
      </c>
    </row>
    <row r="3669" spans="1:3" x14ac:dyDescent="0.25">
      <c r="A3669" s="2">
        <v>20.184546440673881</v>
      </c>
      <c r="B3669">
        <v>4.990432586778736</v>
      </c>
      <c r="C3669">
        <v>3.6888794541139363</v>
      </c>
    </row>
    <row r="3670" spans="1:3" x14ac:dyDescent="0.25">
      <c r="A3670" s="3">
        <v>19.719292269758025</v>
      </c>
      <c r="B3670">
        <v>4.7874917430000004</v>
      </c>
      <c r="C3670">
        <v>3.091042453</v>
      </c>
    </row>
    <row r="3671" spans="1:3" x14ac:dyDescent="0.25">
      <c r="A3671" s="3">
        <v>21.133424112621626</v>
      </c>
      <c r="B3671">
        <v>6.5510803350434044</v>
      </c>
      <c r="C3671">
        <v>5.4380793089231956</v>
      </c>
    </row>
    <row r="3672" spans="1:3" x14ac:dyDescent="0.25">
      <c r="A3672" s="3">
        <v>20.184546440673881</v>
      </c>
      <c r="B3672">
        <v>4.990432586778736</v>
      </c>
      <c r="C3672">
        <v>3.6888794541139363</v>
      </c>
    </row>
    <row r="3673" spans="1:3" x14ac:dyDescent="0.25">
      <c r="A3673" s="3">
        <v>19.929145492307978</v>
      </c>
      <c r="B3673">
        <v>5.0106352940962555</v>
      </c>
      <c r="C3673">
        <v>2.9957322735539909</v>
      </c>
    </row>
    <row r="3674" spans="1:3" x14ac:dyDescent="0.25">
      <c r="A3674" s="3">
        <v>19.18195119767131</v>
      </c>
      <c r="B3674">
        <v>4.5747109785033828</v>
      </c>
      <c r="C3674">
        <v>3.6375861597263857</v>
      </c>
    </row>
    <row r="3675" spans="1:3" x14ac:dyDescent="0.25">
      <c r="A3675" s="3">
        <v>20.837197681154464</v>
      </c>
      <c r="B3675">
        <v>5.9914645471079817</v>
      </c>
      <c r="C3675">
        <v>4.6821312271242199</v>
      </c>
    </row>
    <row r="3676" spans="1:3" x14ac:dyDescent="0.25">
      <c r="A3676" s="3">
        <v>20.027089777859604</v>
      </c>
      <c r="B3676">
        <v>4.9416424226093039</v>
      </c>
      <c r="C3676">
        <v>3.1135153092103742</v>
      </c>
    </row>
    <row r="3677" spans="1:3" x14ac:dyDescent="0.25">
      <c r="A3677" s="3">
        <v>19.18195119767131</v>
      </c>
      <c r="B3677">
        <v>4.5747109785033828</v>
      </c>
      <c r="C3677">
        <v>3.6375861597263857</v>
      </c>
    </row>
    <row r="3678" spans="1:3" x14ac:dyDescent="0.25">
      <c r="A3678" s="3">
        <v>20.097550585664155</v>
      </c>
      <c r="B3678">
        <v>5.0751738152338266</v>
      </c>
      <c r="C3678">
        <v>3.6109179126442243</v>
      </c>
    </row>
    <row r="3679" spans="1:3" x14ac:dyDescent="0.25">
      <c r="A3679" s="3">
        <v>19.719292269758025</v>
      </c>
      <c r="B3679">
        <v>4.7874917430000004</v>
      </c>
      <c r="C3679">
        <v>3.091042453</v>
      </c>
    </row>
    <row r="3680" spans="1:3" x14ac:dyDescent="0.25">
      <c r="A3680" s="3">
        <v>20.097550585664155</v>
      </c>
      <c r="B3680">
        <v>5.0751738152338266</v>
      </c>
      <c r="C3680">
        <v>3.6109179126442243</v>
      </c>
    </row>
    <row r="3681" spans="1:3" ht="15.75" thickBot="1" x14ac:dyDescent="0.3">
      <c r="A3681" s="7">
        <v>20.184546440673881</v>
      </c>
      <c r="B3681">
        <v>4.990432586778736</v>
      </c>
      <c r="C3681">
        <v>3.6888794541139363</v>
      </c>
    </row>
    <row r="3683" spans="1:3" ht="15.75" thickBot="1" x14ac:dyDescent="0.3"/>
    <row r="3684" spans="1:3" x14ac:dyDescent="0.25">
      <c r="A3684" s="1" t="s">
        <v>224</v>
      </c>
    </row>
    <row r="3685" spans="1:3" x14ac:dyDescent="0.25">
      <c r="A3685" s="2">
        <v>20.123189455653517</v>
      </c>
      <c r="B3685">
        <v>5.4806389233419912</v>
      </c>
      <c r="C3685">
        <v>3.0910424533583161</v>
      </c>
    </row>
    <row r="3686" spans="1:3" x14ac:dyDescent="0.25">
      <c r="A3686" s="3">
        <v>20.163448315399307</v>
      </c>
      <c r="B3686">
        <v>5.5373342670185366</v>
      </c>
      <c r="C3686">
        <v>4.7004803657924166</v>
      </c>
    </row>
    <row r="3687" spans="1:3" x14ac:dyDescent="0.25">
      <c r="A3687" s="3">
        <v>19.18195119767131</v>
      </c>
      <c r="B3687">
        <v>4.5747109785033828</v>
      </c>
      <c r="C3687">
        <v>3.6375861597263857</v>
      </c>
    </row>
    <row r="3688" spans="1:3" x14ac:dyDescent="0.25">
      <c r="A3688" s="3">
        <v>21.133424112621626</v>
      </c>
      <c r="B3688">
        <v>6.5510803350434044</v>
      </c>
      <c r="C3688">
        <v>5.4380793089231956</v>
      </c>
    </row>
    <row r="3689" spans="1:3" x14ac:dyDescent="0.25">
      <c r="A3689" s="3">
        <v>20.184546440673881</v>
      </c>
      <c r="B3689">
        <v>4.990432586778736</v>
      </c>
      <c r="C3689">
        <v>3.6888794541139363</v>
      </c>
    </row>
    <row r="3690" spans="1:3" x14ac:dyDescent="0.25">
      <c r="A3690" s="3">
        <v>20.184546440673881</v>
      </c>
      <c r="B3690">
        <v>4.990432586778736</v>
      </c>
      <c r="C3690">
        <v>3.6888794541139363</v>
      </c>
    </row>
    <row r="3691" spans="1:3" x14ac:dyDescent="0.25">
      <c r="A3691" s="3">
        <v>20.478688773840432</v>
      </c>
      <c r="B3691" s="5">
        <v>5.2983173670000001</v>
      </c>
      <c r="C3691" s="5">
        <v>2.9957322739999999</v>
      </c>
    </row>
    <row r="3692" spans="1:3" x14ac:dyDescent="0.25">
      <c r="A3692" s="3">
        <v>20.027089777859604</v>
      </c>
      <c r="B3692">
        <v>4.9416424226093039</v>
      </c>
      <c r="C3692">
        <v>3.1135153092103742</v>
      </c>
    </row>
    <row r="3693" spans="1:3" x14ac:dyDescent="0.25">
      <c r="A3693" s="3">
        <v>20.163448315399307</v>
      </c>
      <c r="B3693">
        <v>5.5373342670185366</v>
      </c>
      <c r="C3693">
        <v>4.7004803657924166</v>
      </c>
    </row>
    <row r="3694" spans="1:3" x14ac:dyDescent="0.25">
      <c r="A3694" s="3">
        <v>19.719292269758025</v>
      </c>
      <c r="B3694">
        <v>4.7874917430000004</v>
      </c>
      <c r="C3694">
        <v>3.091042453</v>
      </c>
    </row>
    <row r="3695" spans="1:3" x14ac:dyDescent="0.25">
      <c r="A3695" s="3">
        <v>19.18195119767131</v>
      </c>
      <c r="B3695">
        <v>4.5747109785033828</v>
      </c>
      <c r="C3695">
        <v>3.6375861597263857</v>
      </c>
    </row>
    <row r="3696" spans="1:3" x14ac:dyDescent="0.25">
      <c r="A3696" s="3">
        <v>19.18195119767131</v>
      </c>
      <c r="B3696">
        <v>4.5747109785033828</v>
      </c>
      <c r="C3696">
        <v>3.6375861597263857</v>
      </c>
    </row>
    <row r="3697" spans="1:3" ht="15.75" thickBot="1" x14ac:dyDescent="0.3">
      <c r="A3697" s="7">
        <v>19.18195119767131</v>
      </c>
      <c r="B3697">
        <v>4.5747109785033828</v>
      </c>
      <c r="C3697">
        <v>3.6375861597263857</v>
      </c>
    </row>
    <row r="3699" spans="1:3" ht="15.75" thickBot="1" x14ac:dyDescent="0.3"/>
    <row r="3700" spans="1:3" x14ac:dyDescent="0.25">
      <c r="A3700" s="1" t="s">
        <v>225</v>
      </c>
    </row>
    <row r="3701" spans="1:3" x14ac:dyDescent="0.25">
      <c r="A3701" s="2">
        <v>20.027089777859604</v>
      </c>
      <c r="B3701">
        <v>4.9416424226093039</v>
      </c>
      <c r="C3701">
        <v>3.1135153092103742</v>
      </c>
    </row>
    <row r="3702" spans="1:3" x14ac:dyDescent="0.25">
      <c r="A3702" s="3">
        <v>20.837197681154464</v>
      </c>
      <c r="B3702">
        <v>5.9914645471079817</v>
      </c>
      <c r="C3702">
        <v>4.6821312271242199</v>
      </c>
    </row>
    <row r="3703" spans="1:3" x14ac:dyDescent="0.25">
      <c r="A3703" s="3">
        <v>19.985088661080542</v>
      </c>
      <c r="B3703">
        <v>4.7874917427820458</v>
      </c>
      <c r="C3703">
        <v>3.4812400893356918</v>
      </c>
    </row>
    <row r="3704" spans="1:3" x14ac:dyDescent="0.25">
      <c r="A3704" s="3">
        <v>20.184546440673881</v>
      </c>
      <c r="B3704">
        <v>4.990432586778736</v>
      </c>
      <c r="C3704">
        <v>3.6888794541139363</v>
      </c>
    </row>
    <row r="3705" spans="1:3" x14ac:dyDescent="0.25">
      <c r="A3705" s="3">
        <v>19.719292269758025</v>
      </c>
      <c r="B3705">
        <v>4.7874917430000004</v>
      </c>
      <c r="C3705">
        <v>3.091042453</v>
      </c>
    </row>
    <row r="3706" spans="1:3" x14ac:dyDescent="0.25">
      <c r="A3706" s="3">
        <v>20.097550585664155</v>
      </c>
      <c r="B3706">
        <v>5.0751738152338266</v>
      </c>
      <c r="C3706">
        <v>3.6109179126442243</v>
      </c>
    </row>
    <row r="3707" spans="1:3" x14ac:dyDescent="0.25">
      <c r="A3707" s="3">
        <v>20.184546440673881</v>
      </c>
      <c r="B3707">
        <v>4.990432586778736</v>
      </c>
      <c r="C3707">
        <v>3.6888794541139363</v>
      </c>
    </row>
    <row r="3708" spans="1:3" x14ac:dyDescent="0.25">
      <c r="A3708" s="3">
        <v>20.097550585664155</v>
      </c>
      <c r="B3708">
        <v>5.0751738152338266</v>
      </c>
      <c r="C3708">
        <v>3.6109179126442243</v>
      </c>
    </row>
    <row r="3709" spans="1:3" x14ac:dyDescent="0.25">
      <c r="A3709" s="3">
        <v>19.18195119767131</v>
      </c>
      <c r="B3709">
        <v>4.5747109785033828</v>
      </c>
      <c r="C3709">
        <v>3.6375861597263857</v>
      </c>
    </row>
    <row r="3710" spans="1:3" x14ac:dyDescent="0.25">
      <c r="A3710" s="3">
        <v>20.360234224388144</v>
      </c>
      <c r="B3710">
        <v>5.6167710976665717</v>
      </c>
      <c r="C3710">
        <v>2.9444389791664403</v>
      </c>
    </row>
    <row r="3711" spans="1:3" x14ac:dyDescent="0.25">
      <c r="A3711" s="3">
        <v>20.478688773840432</v>
      </c>
      <c r="B3711" s="5">
        <v>5.2983173670000001</v>
      </c>
      <c r="C3711" s="5">
        <v>2.9957322739999999</v>
      </c>
    </row>
    <row r="3712" spans="1:3" x14ac:dyDescent="0.25">
      <c r="A3712" s="3">
        <v>20.097550585664155</v>
      </c>
      <c r="B3712">
        <v>5.0751738152338266</v>
      </c>
      <c r="C3712">
        <v>3.6109179126442243</v>
      </c>
    </row>
    <row r="3713" spans="1:3" ht="15.75" thickBot="1" x14ac:dyDescent="0.3">
      <c r="A3713" s="7">
        <v>20.163448315399307</v>
      </c>
      <c r="B3713">
        <v>5.5373342670185366</v>
      </c>
      <c r="C3713">
        <v>4.7004803657924166</v>
      </c>
    </row>
    <row r="3715" spans="1:3" ht="15.75" thickBot="1" x14ac:dyDescent="0.3"/>
    <row r="3716" spans="1:3" x14ac:dyDescent="0.25">
      <c r="A3716" s="1" t="s">
        <v>226</v>
      </c>
    </row>
    <row r="3717" spans="1:3" x14ac:dyDescent="0.25">
      <c r="A3717" s="2">
        <v>20.027089777859604</v>
      </c>
      <c r="B3717">
        <v>4.9416424226093039</v>
      </c>
      <c r="C3717">
        <v>3.1135153092103742</v>
      </c>
    </row>
    <row r="3718" spans="1:3" x14ac:dyDescent="0.25">
      <c r="A3718" s="3">
        <v>21.133424112621626</v>
      </c>
      <c r="B3718">
        <v>6.5510803350434044</v>
      </c>
      <c r="C3718">
        <v>5.4380793089231956</v>
      </c>
    </row>
    <row r="3719" spans="1:3" x14ac:dyDescent="0.25">
      <c r="A3719" s="3">
        <v>20.097550585664155</v>
      </c>
      <c r="B3719">
        <v>5.0751738152338266</v>
      </c>
      <c r="C3719">
        <v>3.6109179126442243</v>
      </c>
    </row>
    <row r="3720" spans="1:3" x14ac:dyDescent="0.25">
      <c r="A3720" s="3">
        <v>19.985088661080542</v>
      </c>
      <c r="B3720">
        <v>4.7874917427820458</v>
      </c>
      <c r="C3720">
        <v>3.4812400893356918</v>
      </c>
    </row>
    <row r="3721" spans="1:3" x14ac:dyDescent="0.25">
      <c r="A3721" s="3">
        <v>20.027089777859604</v>
      </c>
      <c r="B3721">
        <v>4.9416424226093039</v>
      </c>
      <c r="C3721">
        <v>3.1135153092103742</v>
      </c>
    </row>
    <row r="3722" spans="1:3" x14ac:dyDescent="0.25">
      <c r="A3722" s="3">
        <v>20.184546440673881</v>
      </c>
      <c r="B3722">
        <v>4.990432586778736</v>
      </c>
      <c r="C3722">
        <v>3.6888794541139363</v>
      </c>
    </row>
    <row r="3723" spans="1:3" x14ac:dyDescent="0.25">
      <c r="A3723" s="3">
        <v>20.837197681154464</v>
      </c>
      <c r="B3723">
        <v>5.9914645471079817</v>
      </c>
      <c r="C3723">
        <v>4.6821312271242199</v>
      </c>
    </row>
    <row r="3724" spans="1:3" x14ac:dyDescent="0.25">
      <c r="A3724" s="3">
        <v>20.163448315399307</v>
      </c>
      <c r="B3724">
        <v>5.5373342670185366</v>
      </c>
      <c r="C3724">
        <v>4.7004803657924166</v>
      </c>
    </row>
    <row r="3725" spans="1:3" x14ac:dyDescent="0.25">
      <c r="A3725" s="3">
        <v>20.123189455653517</v>
      </c>
      <c r="B3725">
        <v>5.4806389233419912</v>
      </c>
      <c r="C3725">
        <v>3.0910424533583161</v>
      </c>
    </row>
    <row r="3726" spans="1:3" x14ac:dyDescent="0.25">
      <c r="A3726" s="3">
        <v>19.929145492307978</v>
      </c>
      <c r="B3726">
        <v>5.0106352940962555</v>
      </c>
      <c r="C3726">
        <v>2.9957322735539909</v>
      </c>
    </row>
    <row r="3727" spans="1:3" x14ac:dyDescent="0.25">
      <c r="A3727" s="3">
        <v>20.360234224388144</v>
      </c>
      <c r="B3727">
        <v>5.6167710976665717</v>
      </c>
      <c r="C3727">
        <v>2.9444389791664403</v>
      </c>
    </row>
    <row r="3728" spans="1:3" x14ac:dyDescent="0.25">
      <c r="A3728" s="3">
        <v>19.719292269758025</v>
      </c>
      <c r="B3728">
        <v>4.7874917430000004</v>
      </c>
      <c r="C3728">
        <v>3.091042453</v>
      </c>
    </row>
    <row r="3729" spans="1:3" ht="15.75" thickBot="1" x14ac:dyDescent="0.3">
      <c r="A3729" s="7">
        <v>20.184546440673881</v>
      </c>
      <c r="B3729">
        <v>4.990432586778736</v>
      </c>
      <c r="C3729">
        <v>3.6888794541139363</v>
      </c>
    </row>
    <row r="3731" spans="1:3" ht="15.75" thickBot="1" x14ac:dyDescent="0.3"/>
    <row r="3732" spans="1:3" x14ac:dyDescent="0.25">
      <c r="A3732" s="1" t="s">
        <v>227</v>
      </c>
    </row>
    <row r="3733" spans="1:3" x14ac:dyDescent="0.25">
      <c r="A3733" s="2">
        <v>20.163448315399307</v>
      </c>
      <c r="B3733">
        <v>5.5373342670185366</v>
      </c>
      <c r="C3733">
        <v>4.7004803657924166</v>
      </c>
    </row>
    <row r="3734" spans="1:3" x14ac:dyDescent="0.25">
      <c r="A3734" s="3">
        <v>19.929145492307978</v>
      </c>
      <c r="B3734">
        <v>5.0106352940962555</v>
      </c>
      <c r="C3734">
        <v>2.9957322735539909</v>
      </c>
    </row>
    <row r="3735" spans="1:3" x14ac:dyDescent="0.25">
      <c r="A3735" s="3">
        <v>20.097550585664155</v>
      </c>
      <c r="B3735">
        <v>5.0751738152338266</v>
      </c>
      <c r="C3735">
        <v>3.6109179126442243</v>
      </c>
    </row>
    <row r="3736" spans="1:3" x14ac:dyDescent="0.25">
      <c r="A3736" s="3">
        <v>20.123189455653517</v>
      </c>
      <c r="B3736">
        <v>5.4806389233419912</v>
      </c>
      <c r="C3736">
        <v>3.0910424533583161</v>
      </c>
    </row>
    <row r="3737" spans="1:3" x14ac:dyDescent="0.25">
      <c r="A3737" s="3">
        <v>19.985088661080542</v>
      </c>
      <c r="B3737">
        <v>4.7874917427820458</v>
      </c>
      <c r="C3737">
        <v>3.4812400893356918</v>
      </c>
    </row>
    <row r="3738" spans="1:3" x14ac:dyDescent="0.25">
      <c r="A3738" s="3">
        <v>19.929145492307978</v>
      </c>
      <c r="B3738">
        <v>5.0106352940962555</v>
      </c>
      <c r="C3738">
        <v>2.9957322735539909</v>
      </c>
    </row>
    <row r="3739" spans="1:3" x14ac:dyDescent="0.25">
      <c r="A3739" s="3">
        <v>19.18195119767131</v>
      </c>
      <c r="B3739">
        <v>4.5747109785033828</v>
      </c>
      <c r="C3739">
        <v>3.6375861597263857</v>
      </c>
    </row>
    <row r="3740" spans="1:3" x14ac:dyDescent="0.25">
      <c r="A3740" s="3">
        <v>19.719292269758025</v>
      </c>
      <c r="B3740">
        <v>4.7874917430000004</v>
      </c>
      <c r="C3740">
        <v>3.091042453</v>
      </c>
    </row>
    <row r="3741" spans="1:3" x14ac:dyDescent="0.25">
      <c r="A3741" s="3">
        <v>20.478688773840432</v>
      </c>
      <c r="B3741" s="5">
        <v>5.2983173670000001</v>
      </c>
      <c r="C3741" s="5">
        <v>2.9957322739999999</v>
      </c>
    </row>
    <row r="3742" spans="1:3" x14ac:dyDescent="0.25">
      <c r="A3742" s="3">
        <v>20.163448315399307</v>
      </c>
      <c r="B3742">
        <v>5.5373342670185366</v>
      </c>
      <c r="C3742">
        <v>4.7004803657924166</v>
      </c>
    </row>
    <row r="3743" spans="1:3" x14ac:dyDescent="0.25">
      <c r="A3743" s="3">
        <v>20.478688773840432</v>
      </c>
      <c r="B3743" s="5">
        <v>5.2983173670000001</v>
      </c>
      <c r="C3743" s="5">
        <v>2.9957322739999999</v>
      </c>
    </row>
    <row r="3744" spans="1:3" x14ac:dyDescent="0.25">
      <c r="A3744" s="3">
        <v>19.18195119767131</v>
      </c>
      <c r="B3744">
        <v>4.5747109785033828</v>
      </c>
      <c r="C3744">
        <v>3.6375861597263857</v>
      </c>
    </row>
    <row r="3745" spans="1:3" ht="15.75" thickBot="1" x14ac:dyDescent="0.3">
      <c r="A3745" s="7">
        <v>20.360234224388144</v>
      </c>
      <c r="B3745">
        <v>5.6167710976665717</v>
      </c>
      <c r="C3745">
        <v>2.9444389791664403</v>
      </c>
    </row>
    <row r="3747" spans="1:3" ht="15.75" thickBot="1" x14ac:dyDescent="0.3"/>
    <row r="3748" spans="1:3" x14ac:dyDescent="0.25">
      <c r="A3748" s="1" t="s">
        <v>228</v>
      </c>
    </row>
    <row r="3749" spans="1:3" x14ac:dyDescent="0.25">
      <c r="A3749" s="2">
        <v>20.097550585664155</v>
      </c>
      <c r="B3749">
        <v>5.0751738152338266</v>
      </c>
      <c r="C3749">
        <v>3.6109179126442243</v>
      </c>
    </row>
    <row r="3750" spans="1:3" x14ac:dyDescent="0.25">
      <c r="A3750" s="3">
        <v>21.133424112621626</v>
      </c>
      <c r="B3750">
        <v>6.5510803350434044</v>
      </c>
      <c r="C3750">
        <v>5.4380793089231956</v>
      </c>
    </row>
    <row r="3751" spans="1:3" x14ac:dyDescent="0.25">
      <c r="A3751" s="3">
        <v>20.027089777859604</v>
      </c>
      <c r="B3751">
        <v>4.9416424226093039</v>
      </c>
      <c r="C3751">
        <v>3.1135153092103742</v>
      </c>
    </row>
    <row r="3752" spans="1:3" x14ac:dyDescent="0.25">
      <c r="A3752" s="3">
        <v>20.478688773840432</v>
      </c>
      <c r="B3752" s="5">
        <v>5.2983173670000001</v>
      </c>
      <c r="C3752" s="5">
        <v>2.9957322739999999</v>
      </c>
    </row>
    <row r="3753" spans="1:3" x14ac:dyDescent="0.25">
      <c r="A3753" s="3">
        <v>19.719292269758025</v>
      </c>
      <c r="B3753">
        <v>4.7874917430000004</v>
      </c>
      <c r="C3753">
        <v>3.091042453</v>
      </c>
    </row>
    <row r="3754" spans="1:3" x14ac:dyDescent="0.25">
      <c r="A3754" s="3">
        <v>20.163448315399307</v>
      </c>
      <c r="B3754">
        <v>5.5373342670185366</v>
      </c>
      <c r="C3754">
        <v>4.7004803657924166</v>
      </c>
    </row>
    <row r="3755" spans="1:3" x14ac:dyDescent="0.25">
      <c r="A3755" s="3">
        <v>20.360234224388144</v>
      </c>
      <c r="B3755">
        <v>5.6167710976665717</v>
      </c>
      <c r="C3755">
        <v>2.9444389791664403</v>
      </c>
    </row>
    <row r="3756" spans="1:3" x14ac:dyDescent="0.25">
      <c r="A3756" s="3">
        <v>19.719292269758025</v>
      </c>
      <c r="B3756">
        <v>4.7874917430000004</v>
      </c>
      <c r="C3756">
        <v>3.091042453</v>
      </c>
    </row>
    <row r="3757" spans="1:3" x14ac:dyDescent="0.25">
      <c r="A3757" s="3">
        <v>20.837197681154464</v>
      </c>
      <c r="B3757">
        <v>5.9914645471079817</v>
      </c>
      <c r="C3757">
        <v>4.6821312271242199</v>
      </c>
    </row>
    <row r="3758" spans="1:3" x14ac:dyDescent="0.25">
      <c r="A3758" s="3">
        <v>19.18195119767131</v>
      </c>
      <c r="B3758">
        <v>4.5747109785033828</v>
      </c>
      <c r="C3758">
        <v>3.6375861597263857</v>
      </c>
    </row>
    <row r="3759" spans="1:3" x14ac:dyDescent="0.25">
      <c r="A3759" s="3">
        <v>20.027089777859604</v>
      </c>
      <c r="B3759">
        <v>4.9416424226093039</v>
      </c>
      <c r="C3759">
        <v>3.1135153092103742</v>
      </c>
    </row>
    <row r="3760" spans="1:3" x14ac:dyDescent="0.25">
      <c r="A3760" s="3">
        <v>20.184546440673881</v>
      </c>
      <c r="B3760">
        <v>4.990432586778736</v>
      </c>
      <c r="C3760">
        <v>3.6888794541139363</v>
      </c>
    </row>
    <row r="3761" spans="1:3" ht="15.75" thickBot="1" x14ac:dyDescent="0.3">
      <c r="A3761" s="7">
        <v>19.985088661080542</v>
      </c>
      <c r="B3761">
        <v>4.7874917427820458</v>
      </c>
      <c r="C3761">
        <v>3.4812400893356918</v>
      </c>
    </row>
    <row r="3764" spans="1:3" ht="15.75" thickBot="1" x14ac:dyDescent="0.3"/>
    <row r="3765" spans="1:3" x14ac:dyDescent="0.25">
      <c r="A3765" s="1" t="s">
        <v>229</v>
      </c>
    </row>
    <row r="3766" spans="1:3" x14ac:dyDescent="0.25">
      <c r="A3766" s="2">
        <v>19.18195119767131</v>
      </c>
      <c r="B3766">
        <v>4.5747109785033828</v>
      </c>
      <c r="C3766">
        <v>3.6375861597263857</v>
      </c>
    </row>
    <row r="3767" spans="1:3" x14ac:dyDescent="0.25">
      <c r="A3767" s="3">
        <v>19.18195119767131</v>
      </c>
      <c r="B3767">
        <v>4.5747109785033828</v>
      </c>
      <c r="C3767">
        <v>3.6375861597263857</v>
      </c>
    </row>
    <row r="3768" spans="1:3" x14ac:dyDescent="0.25">
      <c r="A3768" s="3">
        <v>19.985088661080542</v>
      </c>
      <c r="B3768">
        <v>4.7874917427820458</v>
      </c>
      <c r="C3768">
        <v>3.4812400893356918</v>
      </c>
    </row>
    <row r="3769" spans="1:3" x14ac:dyDescent="0.25">
      <c r="A3769" s="3">
        <v>20.837197681154464</v>
      </c>
      <c r="B3769">
        <v>5.9914645471079817</v>
      </c>
      <c r="C3769">
        <v>4.6821312271242199</v>
      </c>
    </row>
    <row r="3770" spans="1:3" x14ac:dyDescent="0.25">
      <c r="A3770" s="3">
        <v>19.18195119767131</v>
      </c>
      <c r="B3770">
        <v>4.5747109785033828</v>
      </c>
      <c r="C3770">
        <v>3.6375861597263857</v>
      </c>
    </row>
    <row r="3771" spans="1:3" x14ac:dyDescent="0.25">
      <c r="A3771" s="3">
        <v>20.184546440673881</v>
      </c>
      <c r="B3771">
        <v>4.990432586778736</v>
      </c>
      <c r="C3771">
        <v>3.6888794541139363</v>
      </c>
    </row>
    <row r="3772" spans="1:3" x14ac:dyDescent="0.25">
      <c r="A3772" s="3">
        <v>21.133424112621626</v>
      </c>
      <c r="B3772">
        <v>6.5510803350434044</v>
      </c>
      <c r="C3772">
        <v>5.4380793089231956</v>
      </c>
    </row>
    <row r="3773" spans="1:3" x14ac:dyDescent="0.25">
      <c r="A3773" s="3">
        <v>21.133424112621626</v>
      </c>
      <c r="B3773">
        <v>6.5510803350434044</v>
      </c>
      <c r="C3773">
        <v>5.4380793089231956</v>
      </c>
    </row>
    <row r="3774" spans="1:3" x14ac:dyDescent="0.25">
      <c r="A3774" s="3">
        <v>19.929145492307978</v>
      </c>
      <c r="B3774">
        <v>5.0106352940962555</v>
      </c>
      <c r="C3774">
        <v>2.9957322735539909</v>
      </c>
    </row>
    <row r="3775" spans="1:3" x14ac:dyDescent="0.25">
      <c r="A3775" s="3">
        <v>19.18195119767131</v>
      </c>
      <c r="B3775">
        <v>4.5747109785033828</v>
      </c>
      <c r="C3775">
        <v>3.6375861597263857</v>
      </c>
    </row>
    <row r="3776" spans="1:3" x14ac:dyDescent="0.25">
      <c r="A3776" s="3">
        <v>20.837197681154464</v>
      </c>
      <c r="B3776">
        <v>5.9914645471079817</v>
      </c>
      <c r="C3776">
        <v>4.6821312271242199</v>
      </c>
    </row>
    <row r="3777" spans="1:3" x14ac:dyDescent="0.25">
      <c r="A3777" s="3">
        <v>20.163448315399307</v>
      </c>
      <c r="B3777">
        <v>5.5373342670185366</v>
      </c>
      <c r="C3777">
        <v>4.7004803657924166</v>
      </c>
    </row>
    <row r="3778" spans="1:3" ht="15.75" thickBot="1" x14ac:dyDescent="0.3">
      <c r="A3778" s="7">
        <v>20.123189455653517</v>
      </c>
      <c r="B3778">
        <v>5.4806389233419912</v>
      </c>
      <c r="C3778">
        <v>3.0910424533583161</v>
      </c>
    </row>
    <row r="3780" spans="1:3" ht="15.75" thickBot="1" x14ac:dyDescent="0.3"/>
    <row r="3781" spans="1:3" x14ac:dyDescent="0.25">
      <c r="A3781" s="1" t="s">
        <v>230</v>
      </c>
    </row>
    <row r="3782" spans="1:3" x14ac:dyDescent="0.25">
      <c r="A3782" s="2">
        <v>19.719292269758025</v>
      </c>
      <c r="B3782">
        <v>4.7874917430000004</v>
      </c>
      <c r="C3782">
        <v>3.091042453</v>
      </c>
    </row>
    <row r="3783" spans="1:3" x14ac:dyDescent="0.25">
      <c r="A3783" s="3">
        <v>20.360234224388144</v>
      </c>
      <c r="B3783">
        <v>5.6167710976665717</v>
      </c>
      <c r="C3783">
        <v>2.9444389791664403</v>
      </c>
    </row>
    <row r="3784" spans="1:3" x14ac:dyDescent="0.25">
      <c r="A3784" s="3">
        <v>19.985088661080542</v>
      </c>
      <c r="B3784">
        <v>4.7874917427820458</v>
      </c>
      <c r="C3784">
        <v>3.4812400893356918</v>
      </c>
    </row>
    <row r="3785" spans="1:3" x14ac:dyDescent="0.25">
      <c r="A3785" s="3">
        <v>19.719292269758025</v>
      </c>
      <c r="B3785">
        <v>4.7874917430000004</v>
      </c>
      <c r="C3785">
        <v>3.091042453</v>
      </c>
    </row>
    <row r="3786" spans="1:3" x14ac:dyDescent="0.25">
      <c r="A3786" s="3">
        <v>20.478688773840432</v>
      </c>
      <c r="B3786" s="5">
        <v>5.2983173670000001</v>
      </c>
      <c r="C3786" s="5">
        <v>2.9957322739999999</v>
      </c>
    </row>
    <row r="3787" spans="1:3" x14ac:dyDescent="0.25">
      <c r="A3787" s="3">
        <v>19.719292269758025</v>
      </c>
      <c r="B3787">
        <v>4.7874917430000004</v>
      </c>
      <c r="C3787">
        <v>3.091042453</v>
      </c>
    </row>
    <row r="3788" spans="1:3" x14ac:dyDescent="0.25">
      <c r="A3788" s="3">
        <v>20.123189455653517</v>
      </c>
      <c r="B3788">
        <v>5.4806389233419912</v>
      </c>
      <c r="C3788">
        <v>3.0910424533583161</v>
      </c>
    </row>
    <row r="3789" spans="1:3" x14ac:dyDescent="0.25">
      <c r="A3789" s="3">
        <v>21.133424112621626</v>
      </c>
      <c r="B3789">
        <v>6.5510803350434044</v>
      </c>
      <c r="C3789">
        <v>5.4380793089231956</v>
      </c>
    </row>
    <row r="3790" spans="1:3" x14ac:dyDescent="0.25">
      <c r="A3790" s="3">
        <v>21.133424112621626</v>
      </c>
      <c r="B3790">
        <v>6.5510803350434044</v>
      </c>
      <c r="C3790">
        <v>5.4380793089231956</v>
      </c>
    </row>
    <row r="3791" spans="1:3" x14ac:dyDescent="0.25">
      <c r="A3791" s="3">
        <v>20.027089777859604</v>
      </c>
      <c r="B3791">
        <v>4.9416424226093039</v>
      </c>
      <c r="C3791">
        <v>3.1135153092103742</v>
      </c>
    </row>
    <row r="3792" spans="1:3" x14ac:dyDescent="0.25">
      <c r="A3792" s="3">
        <v>20.123189455653517</v>
      </c>
      <c r="B3792">
        <v>5.4806389233419912</v>
      </c>
      <c r="C3792">
        <v>3.0910424533583161</v>
      </c>
    </row>
    <row r="3793" spans="1:3" x14ac:dyDescent="0.25">
      <c r="A3793" s="3">
        <v>19.929145492307978</v>
      </c>
      <c r="B3793">
        <v>5.0106352940962555</v>
      </c>
      <c r="C3793">
        <v>2.9957322735539909</v>
      </c>
    </row>
    <row r="3794" spans="1:3" ht="15.75" thickBot="1" x14ac:dyDescent="0.3">
      <c r="A3794" s="7">
        <v>19.929145492307978</v>
      </c>
      <c r="B3794">
        <v>5.0106352940962555</v>
      </c>
      <c r="C3794">
        <v>2.9957322735539909</v>
      </c>
    </row>
    <row r="3796" spans="1:3" ht="15.75" thickBot="1" x14ac:dyDescent="0.3"/>
    <row r="3797" spans="1:3" x14ac:dyDescent="0.25">
      <c r="A3797" s="1" t="s">
        <v>231</v>
      </c>
    </row>
    <row r="3798" spans="1:3" x14ac:dyDescent="0.25">
      <c r="A3798" s="2">
        <v>20.123189455653517</v>
      </c>
      <c r="B3798">
        <v>5.4806389233419912</v>
      </c>
      <c r="C3798">
        <v>3.0910424533583161</v>
      </c>
    </row>
    <row r="3799" spans="1:3" x14ac:dyDescent="0.25">
      <c r="A3799" s="3">
        <v>20.360234224388144</v>
      </c>
      <c r="B3799">
        <v>5.6167710976665717</v>
      </c>
      <c r="C3799">
        <v>2.9444389791664403</v>
      </c>
    </row>
    <row r="3800" spans="1:3" x14ac:dyDescent="0.25">
      <c r="A3800" s="3">
        <v>20.163448315399307</v>
      </c>
      <c r="B3800">
        <v>5.5373342670185366</v>
      </c>
      <c r="C3800">
        <v>4.7004803657924166</v>
      </c>
    </row>
    <row r="3801" spans="1:3" x14ac:dyDescent="0.25">
      <c r="A3801" s="3">
        <v>20.123189455653517</v>
      </c>
      <c r="B3801">
        <v>5.4806389233419912</v>
      </c>
      <c r="C3801">
        <v>3.0910424533583161</v>
      </c>
    </row>
    <row r="3802" spans="1:3" x14ac:dyDescent="0.25">
      <c r="A3802" s="3">
        <v>20.097550585664155</v>
      </c>
      <c r="B3802">
        <v>5.0751738152338266</v>
      </c>
      <c r="C3802">
        <v>3.6109179126442243</v>
      </c>
    </row>
    <row r="3803" spans="1:3" x14ac:dyDescent="0.25">
      <c r="A3803" s="3">
        <v>20.123189455653517</v>
      </c>
      <c r="B3803">
        <v>5.4806389233419912</v>
      </c>
      <c r="C3803">
        <v>3.0910424533583161</v>
      </c>
    </row>
    <row r="3804" spans="1:3" x14ac:dyDescent="0.25">
      <c r="A3804" s="3">
        <v>19.719292269758025</v>
      </c>
      <c r="B3804">
        <v>4.7874917430000004</v>
      </c>
      <c r="C3804">
        <v>3.091042453</v>
      </c>
    </row>
    <row r="3805" spans="1:3" x14ac:dyDescent="0.25">
      <c r="A3805" s="3">
        <v>20.163448315399307</v>
      </c>
      <c r="B3805">
        <v>5.5373342670185366</v>
      </c>
      <c r="C3805">
        <v>4.7004803657924166</v>
      </c>
    </row>
    <row r="3806" spans="1:3" x14ac:dyDescent="0.25">
      <c r="A3806" s="3">
        <v>20.837197681154464</v>
      </c>
      <c r="B3806">
        <v>5.9914645471079817</v>
      </c>
      <c r="C3806">
        <v>4.6821312271242199</v>
      </c>
    </row>
    <row r="3807" spans="1:3" x14ac:dyDescent="0.25">
      <c r="A3807" s="3">
        <v>19.719292269758025</v>
      </c>
      <c r="B3807">
        <v>4.7874917430000004</v>
      </c>
      <c r="C3807">
        <v>3.091042453</v>
      </c>
    </row>
    <row r="3808" spans="1:3" x14ac:dyDescent="0.25">
      <c r="A3808" s="3">
        <v>20.027089777859604</v>
      </c>
      <c r="B3808">
        <v>4.9416424226093039</v>
      </c>
      <c r="C3808">
        <v>3.1135153092103742</v>
      </c>
    </row>
    <row r="3809" spans="1:3" x14ac:dyDescent="0.25">
      <c r="A3809" s="3">
        <v>21.133424112621626</v>
      </c>
      <c r="B3809">
        <v>6.5510803350434044</v>
      </c>
      <c r="C3809">
        <v>5.4380793089231956</v>
      </c>
    </row>
    <row r="3810" spans="1:3" ht="15.75" thickBot="1" x14ac:dyDescent="0.3">
      <c r="A3810" s="7">
        <v>20.478688773840432</v>
      </c>
      <c r="B3810" s="5">
        <v>5.2983173670000001</v>
      </c>
      <c r="C3810" s="5">
        <v>2.9957322739999999</v>
      </c>
    </row>
    <row r="3812" spans="1:3" ht="15.75" thickBot="1" x14ac:dyDescent="0.3"/>
    <row r="3813" spans="1:3" x14ac:dyDescent="0.25">
      <c r="A3813" s="1" t="s">
        <v>232</v>
      </c>
    </row>
    <row r="3814" spans="1:3" x14ac:dyDescent="0.25">
      <c r="A3814" s="2">
        <v>20.027089777859604</v>
      </c>
      <c r="B3814">
        <v>4.9416424226093039</v>
      </c>
      <c r="C3814">
        <v>3.1135153092103742</v>
      </c>
    </row>
    <row r="3815" spans="1:3" x14ac:dyDescent="0.25">
      <c r="A3815" s="3">
        <v>20.184546440673881</v>
      </c>
      <c r="B3815">
        <v>4.990432586778736</v>
      </c>
      <c r="C3815">
        <v>3.6888794541139363</v>
      </c>
    </row>
    <row r="3816" spans="1:3" x14ac:dyDescent="0.25">
      <c r="A3816" s="3">
        <v>19.985088661080542</v>
      </c>
      <c r="B3816">
        <v>4.7874917427820458</v>
      </c>
      <c r="C3816">
        <v>3.4812400893356918</v>
      </c>
    </row>
    <row r="3817" spans="1:3" x14ac:dyDescent="0.25">
      <c r="A3817" s="3">
        <v>20.478688773840432</v>
      </c>
      <c r="B3817" s="5">
        <v>5.2983173670000001</v>
      </c>
      <c r="C3817" s="5">
        <v>2.9957322739999999</v>
      </c>
    </row>
    <row r="3818" spans="1:3" x14ac:dyDescent="0.25">
      <c r="A3818" s="3">
        <v>19.18195119767131</v>
      </c>
      <c r="B3818">
        <v>4.5747109785033828</v>
      </c>
      <c r="C3818">
        <v>3.6375861597263857</v>
      </c>
    </row>
    <row r="3819" spans="1:3" x14ac:dyDescent="0.25">
      <c r="A3819" s="3">
        <v>20.027089777859604</v>
      </c>
      <c r="B3819">
        <v>4.9416424226093039</v>
      </c>
      <c r="C3819">
        <v>3.1135153092103742</v>
      </c>
    </row>
    <row r="3820" spans="1:3" x14ac:dyDescent="0.25">
      <c r="A3820" s="3">
        <v>20.123189455653517</v>
      </c>
      <c r="B3820">
        <v>5.4806389233419912</v>
      </c>
      <c r="C3820">
        <v>3.0910424533583161</v>
      </c>
    </row>
    <row r="3821" spans="1:3" x14ac:dyDescent="0.25">
      <c r="A3821" s="3">
        <v>20.184546440673881</v>
      </c>
      <c r="B3821">
        <v>4.990432586778736</v>
      </c>
      <c r="C3821">
        <v>3.6888794541139363</v>
      </c>
    </row>
    <row r="3822" spans="1:3" x14ac:dyDescent="0.25">
      <c r="A3822" s="3">
        <v>19.18195119767131</v>
      </c>
      <c r="B3822">
        <v>4.5747109785033828</v>
      </c>
      <c r="C3822">
        <v>3.6375861597263857</v>
      </c>
    </row>
    <row r="3823" spans="1:3" x14ac:dyDescent="0.25">
      <c r="A3823" s="3">
        <v>21.133424112621626</v>
      </c>
      <c r="B3823">
        <v>6.5510803350434044</v>
      </c>
      <c r="C3823">
        <v>5.4380793089231956</v>
      </c>
    </row>
    <row r="3824" spans="1:3" x14ac:dyDescent="0.25">
      <c r="A3824" s="3">
        <v>19.719292269758025</v>
      </c>
      <c r="B3824">
        <v>4.7874917430000004</v>
      </c>
      <c r="C3824">
        <v>3.091042453</v>
      </c>
    </row>
    <row r="3825" spans="1:3" x14ac:dyDescent="0.25">
      <c r="A3825" s="3">
        <v>20.478688773840432</v>
      </c>
      <c r="B3825" s="5">
        <v>5.2983173670000001</v>
      </c>
      <c r="C3825" s="5">
        <v>2.9957322739999999</v>
      </c>
    </row>
    <row r="3826" spans="1:3" ht="15.75" thickBot="1" x14ac:dyDescent="0.3">
      <c r="A3826" s="7">
        <v>19.985088661080542</v>
      </c>
      <c r="B3826">
        <v>4.7874917427820458</v>
      </c>
      <c r="C3826">
        <v>3.4812400893356918</v>
      </c>
    </row>
    <row r="3828" spans="1:3" ht="15.75" thickBot="1" x14ac:dyDescent="0.3"/>
    <row r="3829" spans="1:3" x14ac:dyDescent="0.25">
      <c r="A3829" s="1" t="s">
        <v>233</v>
      </c>
    </row>
    <row r="3830" spans="1:3" x14ac:dyDescent="0.25">
      <c r="A3830" s="2">
        <v>20.184546440673881</v>
      </c>
      <c r="B3830">
        <v>4.990432586778736</v>
      </c>
      <c r="C3830">
        <v>3.6888794541139363</v>
      </c>
    </row>
    <row r="3831" spans="1:3" x14ac:dyDescent="0.25">
      <c r="A3831" s="3">
        <v>20.163448315399307</v>
      </c>
      <c r="B3831">
        <v>5.5373342670185366</v>
      </c>
      <c r="C3831">
        <v>4.7004803657924166</v>
      </c>
    </row>
    <row r="3832" spans="1:3" x14ac:dyDescent="0.25">
      <c r="A3832" s="3">
        <v>20.027089777859604</v>
      </c>
      <c r="B3832">
        <v>4.9416424226093039</v>
      </c>
      <c r="C3832">
        <v>3.1135153092103742</v>
      </c>
    </row>
    <row r="3833" spans="1:3" x14ac:dyDescent="0.25">
      <c r="A3833" s="3">
        <v>20.360234224388144</v>
      </c>
      <c r="B3833">
        <v>5.6167710976665717</v>
      </c>
      <c r="C3833">
        <v>2.9444389791664403</v>
      </c>
    </row>
    <row r="3834" spans="1:3" x14ac:dyDescent="0.25">
      <c r="A3834" s="3">
        <v>20.163448315399307</v>
      </c>
      <c r="B3834">
        <v>5.5373342670185366</v>
      </c>
      <c r="C3834">
        <v>4.7004803657924166</v>
      </c>
    </row>
    <row r="3835" spans="1:3" x14ac:dyDescent="0.25">
      <c r="A3835" s="3">
        <v>21.133424112621626</v>
      </c>
      <c r="B3835">
        <v>6.5510803350434044</v>
      </c>
      <c r="C3835">
        <v>5.4380793089231956</v>
      </c>
    </row>
    <row r="3836" spans="1:3" x14ac:dyDescent="0.25">
      <c r="A3836" s="3">
        <v>21.133424112621626</v>
      </c>
      <c r="B3836">
        <v>6.5510803350434044</v>
      </c>
      <c r="C3836">
        <v>5.4380793089231956</v>
      </c>
    </row>
    <row r="3837" spans="1:3" x14ac:dyDescent="0.25">
      <c r="A3837" s="3">
        <v>20.027089777859604</v>
      </c>
      <c r="B3837">
        <v>4.9416424226093039</v>
      </c>
      <c r="C3837">
        <v>3.1135153092103742</v>
      </c>
    </row>
    <row r="3838" spans="1:3" x14ac:dyDescent="0.25">
      <c r="A3838" s="3">
        <v>20.478688773840432</v>
      </c>
      <c r="B3838" s="5">
        <v>5.2983173670000001</v>
      </c>
      <c r="C3838" s="5">
        <v>2.9957322739999999</v>
      </c>
    </row>
    <row r="3839" spans="1:3" x14ac:dyDescent="0.25">
      <c r="A3839" s="3">
        <v>19.18195119767131</v>
      </c>
      <c r="B3839">
        <v>4.5747109785033828</v>
      </c>
      <c r="C3839">
        <v>3.6375861597263857</v>
      </c>
    </row>
    <row r="3840" spans="1:3" x14ac:dyDescent="0.25">
      <c r="A3840" s="3">
        <v>20.184546440673881</v>
      </c>
      <c r="B3840">
        <v>4.990432586778736</v>
      </c>
      <c r="C3840">
        <v>3.6888794541139363</v>
      </c>
    </row>
    <row r="3841" spans="1:3" x14ac:dyDescent="0.25">
      <c r="A3841" s="3">
        <v>20.027089777859604</v>
      </c>
      <c r="B3841">
        <v>4.9416424226093039</v>
      </c>
      <c r="C3841">
        <v>3.1135153092103742</v>
      </c>
    </row>
    <row r="3842" spans="1:3" ht="15.75" thickBot="1" x14ac:dyDescent="0.3">
      <c r="A3842" s="7">
        <v>20.027089777859604</v>
      </c>
      <c r="B3842">
        <v>4.9416424226093039</v>
      </c>
      <c r="C3842">
        <v>3.1135153092103742</v>
      </c>
    </row>
    <row r="3844" spans="1:3" ht="15.75" thickBot="1" x14ac:dyDescent="0.3"/>
    <row r="3845" spans="1:3" x14ac:dyDescent="0.25">
      <c r="A3845" s="1" t="s">
        <v>234</v>
      </c>
    </row>
    <row r="3846" spans="1:3" x14ac:dyDescent="0.25">
      <c r="A3846" s="2">
        <v>20.097550585664155</v>
      </c>
      <c r="B3846">
        <v>5.0751738152338266</v>
      </c>
      <c r="C3846">
        <v>3.6109179126442243</v>
      </c>
    </row>
    <row r="3847" spans="1:3" x14ac:dyDescent="0.25">
      <c r="A3847" s="3">
        <v>20.478688773840432</v>
      </c>
      <c r="B3847" s="5">
        <v>5.2983173670000001</v>
      </c>
      <c r="C3847" s="5">
        <v>2.9957322739999999</v>
      </c>
    </row>
    <row r="3848" spans="1:3" x14ac:dyDescent="0.25">
      <c r="A3848" s="3">
        <v>20.478688773840432</v>
      </c>
      <c r="B3848" s="5">
        <v>5.2983173670000001</v>
      </c>
      <c r="C3848" s="5">
        <v>2.9957322739999999</v>
      </c>
    </row>
    <row r="3849" spans="1:3" x14ac:dyDescent="0.25">
      <c r="A3849" s="3">
        <v>20.163448315399307</v>
      </c>
      <c r="B3849">
        <v>5.5373342670185366</v>
      </c>
      <c r="C3849">
        <v>4.7004803657924166</v>
      </c>
    </row>
    <row r="3850" spans="1:3" x14ac:dyDescent="0.25">
      <c r="A3850" s="3">
        <v>20.163448315399307</v>
      </c>
      <c r="B3850">
        <v>5.5373342670185366</v>
      </c>
      <c r="C3850">
        <v>4.7004803657924166</v>
      </c>
    </row>
    <row r="3851" spans="1:3" x14ac:dyDescent="0.25">
      <c r="A3851" s="3">
        <v>20.163448315399307</v>
      </c>
      <c r="B3851">
        <v>5.5373342670185366</v>
      </c>
      <c r="C3851">
        <v>4.7004803657924166</v>
      </c>
    </row>
    <row r="3852" spans="1:3" x14ac:dyDescent="0.25">
      <c r="A3852" s="3">
        <v>20.027089777859604</v>
      </c>
      <c r="B3852">
        <v>4.9416424226093039</v>
      </c>
      <c r="C3852">
        <v>3.1135153092103742</v>
      </c>
    </row>
    <row r="3853" spans="1:3" x14ac:dyDescent="0.25">
      <c r="A3853" s="3">
        <v>20.478688773840432</v>
      </c>
      <c r="B3853" s="5">
        <v>5.2983173670000001</v>
      </c>
      <c r="C3853" s="5">
        <v>2.9957322739999999</v>
      </c>
    </row>
    <row r="3854" spans="1:3" x14ac:dyDescent="0.25">
      <c r="A3854" s="3">
        <v>20.123189455653517</v>
      </c>
      <c r="B3854">
        <v>5.4806389233419912</v>
      </c>
      <c r="C3854">
        <v>3.0910424533583161</v>
      </c>
    </row>
    <row r="3855" spans="1:3" x14ac:dyDescent="0.25">
      <c r="A3855" s="3">
        <v>21.133424112621626</v>
      </c>
      <c r="B3855">
        <v>6.5510803350434044</v>
      </c>
      <c r="C3855">
        <v>5.4380793089231956</v>
      </c>
    </row>
    <row r="3856" spans="1:3" x14ac:dyDescent="0.25">
      <c r="A3856" s="3">
        <v>20.097550585664155</v>
      </c>
      <c r="B3856">
        <v>5.0751738152338266</v>
      </c>
      <c r="C3856">
        <v>3.6109179126442243</v>
      </c>
    </row>
    <row r="3857" spans="1:3" x14ac:dyDescent="0.25">
      <c r="A3857" s="3">
        <v>21.133424112621626</v>
      </c>
      <c r="B3857">
        <v>6.5510803350434044</v>
      </c>
      <c r="C3857">
        <v>5.4380793089231956</v>
      </c>
    </row>
    <row r="3858" spans="1:3" ht="15.75" thickBot="1" x14ac:dyDescent="0.3">
      <c r="A3858" s="7">
        <v>20.478688773840432</v>
      </c>
      <c r="B3858" s="5">
        <v>5.2983173670000001</v>
      </c>
      <c r="C3858" s="5">
        <v>2.9957322739999999</v>
      </c>
    </row>
    <row r="3860" spans="1:3" ht="15.75" thickBot="1" x14ac:dyDescent="0.3"/>
    <row r="3861" spans="1:3" x14ac:dyDescent="0.25">
      <c r="A3861" s="1" t="s">
        <v>235</v>
      </c>
    </row>
    <row r="3862" spans="1:3" x14ac:dyDescent="0.25">
      <c r="A3862" s="2">
        <v>20.163448315399307</v>
      </c>
      <c r="B3862">
        <v>5.5373342670185366</v>
      </c>
      <c r="C3862">
        <v>4.7004803657924166</v>
      </c>
    </row>
    <row r="3863" spans="1:3" x14ac:dyDescent="0.25">
      <c r="A3863" s="3">
        <v>20.163448315399307</v>
      </c>
      <c r="B3863">
        <v>5.5373342670185366</v>
      </c>
      <c r="C3863">
        <v>4.7004803657924166</v>
      </c>
    </row>
    <row r="3864" spans="1:3" x14ac:dyDescent="0.25">
      <c r="A3864" s="3">
        <v>20.360234224388144</v>
      </c>
      <c r="B3864">
        <v>5.6167710976665717</v>
      </c>
      <c r="C3864">
        <v>2.9444389791664403</v>
      </c>
    </row>
    <row r="3865" spans="1:3" x14ac:dyDescent="0.25">
      <c r="A3865" s="3">
        <v>19.18195119767131</v>
      </c>
      <c r="B3865" s="8">
        <v>4.5747109785033828</v>
      </c>
      <c r="C3865" s="8">
        <v>3.6375861597263857</v>
      </c>
    </row>
    <row r="3866" spans="1:3" x14ac:dyDescent="0.25">
      <c r="A3866" s="3">
        <v>20.478688773840432</v>
      </c>
      <c r="B3866" s="5">
        <v>5.2983173670000001</v>
      </c>
      <c r="C3866" s="5">
        <v>2.9957322739999999</v>
      </c>
    </row>
    <row r="3867" spans="1:3" x14ac:dyDescent="0.25">
      <c r="A3867" s="3">
        <v>19.929145492307978</v>
      </c>
      <c r="B3867">
        <v>5.0106352940962555</v>
      </c>
      <c r="C3867">
        <v>2.9957322735539909</v>
      </c>
    </row>
    <row r="3868" spans="1:3" x14ac:dyDescent="0.25">
      <c r="A3868" s="3">
        <v>20.184546440673881</v>
      </c>
      <c r="B3868">
        <v>4.990432586778736</v>
      </c>
      <c r="C3868">
        <v>3.6888794541139363</v>
      </c>
    </row>
    <row r="3869" spans="1:3" x14ac:dyDescent="0.25">
      <c r="A3869" s="3">
        <v>19.18195119767131</v>
      </c>
      <c r="B3869">
        <v>4.5747109785033828</v>
      </c>
      <c r="C3869">
        <v>3.6375861597263857</v>
      </c>
    </row>
    <row r="3870" spans="1:3" x14ac:dyDescent="0.25">
      <c r="A3870" s="3">
        <v>19.929145492307978</v>
      </c>
      <c r="B3870">
        <v>5.0106352940962555</v>
      </c>
      <c r="C3870">
        <v>2.9957322735539909</v>
      </c>
    </row>
    <row r="3871" spans="1:3" x14ac:dyDescent="0.25">
      <c r="A3871" s="3">
        <v>20.027089777859604</v>
      </c>
      <c r="B3871">
        <v>4.9416424226093039</v>
      </c>
      <c r="C3871">
        <v>3.1135153092103742</v>
      </c>
    </row>
    <row r="3872" spans="1:3" x14ac:dyDescent="0.25">
      <c r="A3872" s="3">
        <v>20.163448315399307</v>
      </c>
      <c r="B3872">
        <v>5.5373342670185366</v>
      </c>
      <c r="C3872">
        <v>4.7004803657924166</v>
      </c>
    </row>
    <row r="3873" spans="1:3" x14ac:dyDescent="0.25">
      <c r="A3873" s="3">
        <v>19.929145492307978</v>
      </c>
      <c r="B3873">
        <v>5.0106352940962555</v>
      </c>
      <c r="C3873">
        <v>2.9957322735539909</v>
      </c>
    </row>
    <row r="3874" spans="1:3" ht="15.75" thickBot="1" x14ac:dyDescent="0.3">
      <c r="A3874" s="7">
        <v>20.478688773840432</v>
      </c>
      <c r="B3874" s="5">
        <v>5.2983173670000001</v>
      </c>
      <c r="C3874" s="5">
        <v>2.9957322739999999</v>
      </c>
    </row>
    <row r="3876" spans="1:3" ht="15.75" thickBot="1" x14ac:dyDescent="0.3"/>
    <row r="3877" spans="1:3" x14ac:dyDescent="0.25">
      <c r="A3877" s="1" t="s">
        <v>236</v>
      </c>
    </row>
    <row r="3878" spans="1:3" x14ac:dyDescent="0.25">
      <c r="A3878" s="2">
        <v>20.163448315399307</v>
      </c>
      <c r="B3878">
        <v>5.5373342670185366</v>
      </c>
      <c r="C3878">
        <v>4.7004803657924166</v>
      </c>
    </row>
    <row r="3879" spans="1:3" x14ac:dyDescent="0.25">
      <c r="A3879" s="3">
        <v>19.18195119767131</v>
      </c>
      <c r="B3879">
        <v>4.5747109785033828</v>
      </c>
      <c r="C3879">
        <v>3.6375861597263857</v>
      </c>
    </row>
    <row r="3880" spans="1:3" x14ac:dyDescent="0.25">
      <c r="A3880" s="3">
        <v>20.163448315399307</v>
      </c>
      <c r="B3880">
        <v>5.5373342670185366</v>
      </c>
      <c r="C3880">
        <v>4.7004803657924166</v>
      </c>
    </row>
    <row r="3881" spans="1:3" x14ac:dyDescent="0.25">
      <c r="A3881" s="3">
        <v>20.837197681154464</v>
      </c>
      <c r="B3881">
        <v>5.9914645471079817</v>
      </c>
      <c r="C3881">
        <v>4.6821312271242199</v>
      </c>
    </row>
    <row r="3882" spans="1:3" x14ac:dyDescent="0.25">
      <c r="A3882" s="3">
        <v>20.478688773840432</v>
      </c>
      <c r="B3882" s="5">
        <v>5.2983173670000001</v>
      </c>
      <c r="C3882" s="5">
        <v>2.9957322739999999</v>
      </c>
    </row>
    <row r="3883" spans="1:3" x14ac:dyDescent="0.25">
      <c r="A3883" s="3">
        <v>21.133424112621626</v>
      </c>
      <c r="B3883">
        <v>6.5510803350434044</v>
      </c>
      <c r="C3883">
        <v>5.4380793089231956</v>
      </c>
    </row>
    <row r="3884" spans="1:3" x14ac:dyDescent="0.25">
      <c r="A3884" s="3">
        <v>20.837197681154464</v>
      </c>
      <c r="B3884">
        <v>5.9914645471079817</v>
      </c>
      <c r="C3884">
        <v>4.6821312271242199</v>
      </c>
    </row>
    <row r="3885" spans="1:3" x14ac:dyDescent="0.25">
      <c r="A3885" s="3">
        <v>20.027089777859604</v>
      </c>
      <c r="B3885">
        <v>4.9416424226093039</v>
      </c>
      <c r="C3885">
        <v>3.1135153092103742</v>
      </c>
    </row>
    <row r="3886" spans="1:3" x14ac:dyDescent="0.25">
      <c r="A3886" s="3">
        <v>21.133424112621626</v>
      </c>
      <c r="B3886">
        <v>6.5510803350434044</v>
      </c>
      <c r="C3886">
        <v>5.4380793089231956</v>
      </c>
    </row>
    <row r="3887" spans="1:3" x14ac:dyDescent="0.25">
      <c r="A3887" s="3">
        <v>20.163448315399307</v>
      </c>
      <c r="B3887">
        <v>5.5373342670185366</v>
      </c>
      <c r="C3887">
        <v>4.7004803657924166</v>
      </c>
    </row>
    <row r="3888" spans="1:3" x14ac:dyDescent="0.25">
      <c r="A3888" s="3">
        <v>19.985088661080542</v>
      </c>
      <c r="B3888">
        <v>4.7874917427820458</v>
      </c>
      <c r="C3888">
        <v>3.4812400893356918</v>
      </c>
    </row>
    <row r="3889" spans="1:3" x14ac:dyDescent="0.25">
      <c r="A3889" s="3">
        <v>20.837197681154464</v>
      </c>
      <c r="B3889">
        <v>5.9914645471079817</v>
      </c>
      <c r="C3889">
        <v>4.6821312271242199</v>
      </c>
    </row>
    <row r="3890" spans="1:3" ht="15.75" thickBot="1" x14ac:dyDescent="0.3">
      <c r="A3890" s="7">
        <v>20.123189455653517</v>
      </c>
      <c r="B3890">
        <v>5.4806389233419912</v>
      </c>
      <c r="C3890">
        <v>3.0910424533583161</v>
      </c>
    </row>
    <row r="3893" spans="1:3" ht="15.75" thickBot="1" x14ac:dyDescent="0.3"/>
    <row r="3894" spans="1:3" x14ac:dyDescent="0.25">
      <c r="A3894" s="1" t="s">
        <v>237</v>
      </c>
    </row>
    <row r="3895" spans="1:3" x14ac:dyDescent="0.25">
      <c r="A3895" s="2">
        <v>19.18195119767131</v>
      </c>
      <c r="B3895">
        <v>4.5747109785033828</v>
      </c>
      <c r="C3895">
        <v>3.6375861597263857</v>
      </c>
    </row>
    <row r="3896" spans="1:3" x14ac:dyDescent="0.25">
      <c r="A3896" s="3">
        <v>21.133424112621626</v>
      </c>
      <c r="B3896">
        <v>6.5510803350434044</v>
      </c>
      <c r="C3896">
        <v>5.4380793089231956</v>
      </c>
    </row>
    <row r="3897" spans="1:3" x14ac:dyDescent="0.25">
      <c r="A3897" s="3">
        <v>19.18195119767131</v>
      </c>
      <c r="B3897">
        <v>4.5747109785033828</v>
      </c>
      <c r="C3897">
        <v>3.6375861597263857</v>
      </c>
    </row>
    <row r="3898" spans="1:3" x14ac:dyDescent="0.25">
      <c r="A3898" s="3">
        <v>20.360234224388144</v>
      </c>
      <c r="B3898">
        <v>5.6167710976665717</v>
      </c>
      <c r="C3898">
        <v>2.9444389791664403</v>
      </c>
    </row>
    <row r="3899" spans="1:3" x14ac:dyDescent="0.25">
      <c r="A3899" s="3">
        <v>20.163448315399307</v>
      </c>
      <c r="B3899">
        <v>5.5373342670185366</v>
      </c>
      <c r="C3899">
        <v>4.7004803657924166</v>
      </c>
    </row>
    <row r="3900" spans="1:3" x14ac:dyDescent="0.25">
      <c r="A3900" s="3">
        <v>20.123189455653517</v>
      </c>
      <c r="B3900">
        <v>5.4806389233419912</v>
      </c>
      <c r="C3900">
        <v>3.0910424533583161</v>
      </c>
    </row>
    <row r="3901" spans="1:3" x14ac:dyDescent="0.25">
      <c r="A3901" s="3">
        <v>20.027089777859604</v>
      </c>
      <c r="B3901">
        <v>4.9416424226093039</v>
      </c>
      <c r="C3901">
        <v>3.1135153092103742</v>
      </c>
    </row>
    <row r="3902" spans="1:3" x14ac:dyDescent="0.25">
      <c r="A3902" s="3">
        <v>19.985088661080542</v>
      </c>
      <c r="B3902">
        <v>4.7874917427820458</v>
      </c>
      <c r="C3902">
        <v>3.4812400893356918</v>
      </c>
    </row>
    <row r="3903" spans="1:3" x14ac:dyDescent="0.25">
      <c r="A3903" s="3">
        <v>20.027089777859604</v>
      </c>
      <c r="B3903">
        <v>4.9416424226093039</v>
      </c>
      <c r="C3903">
        <v>3.1135153092103742</v>
      </c>
    </row>
    <row r="3904" spans="1:3" x14ac:dyDescent="0.25">
      <c r="A3904" s="3">
        <v>19.929145492307978</v>
      </c>
      <c r="B3904">
        <v>5.0106352940962555</v>
      </c>
      <c r="C3904">
        <v>2.9957322735539909</v>
      </c>
    </row>
    <row r="3905" spans="1:3" x14ac:dyDescent="0.25">
      <c r="A3905" s="3">
        <v>21.133424112621626</v>
      </c>
      <c r="B3905">
        <v>6.5510803350434044</v>
      </c>
      <c r="C3905">
        <v>5.4380793089231956</v>
      </c>
    </row>
    <row r="3906" spans="1:3" x14ac:dyDescent="0.25">
      <c r="A3906" s="3">
        <v>20.123189455653517</v>
      </c>
      <c r="B3906">
        <v>5.4806389233419912</v>
      </c>
      <c r="C3906">
        <v>3.0910424533583161</v>
      </c>
    </row>
    <row r="3907" spans="1:3" ht="15.75" thickBot="1" x14ac:dyDescent="0.3">
      <c r="A3907" s="7">
        <v>20.360234224388144</v>
      </c>
      <c r="B3907">
        <v>5.6167710976665717</v>
      </c>
      <c r="C3907">
        <v>2.9444389791664403</v>
      </c>
    </row>
    <row r="3910" spans="1:3" ht="15.75" thickBot="1" x14ac:dyDescent="0.3"/>
    <row r="3911" spans="1:3" x14ac:dyDescent="0.25">
      <c r="A3911" s="1" t="s">
        <v>238</v>
      </c>
    </row>
    <row r="3912" spans="1:3" x14ac:dyDescent="0.25">
      <c r="A3912" s="2">
        <v>21.133424112621626</v>
      </c>
      <c r="B3912">
        <v>6.5510803350434044</v>
      </c>
      <c r="C3912">
        <v>5.4380793089231956</v>
      </c>
    </row>
    <row r="3913" spans="1:3" x14ac:dyDescent="0.25">
      <c r="A3913" s="3">
        <v>20.123189455653517</v>
      </c>
      <c r="B3913">
        <v>5.4806389233419912</v>
      </c>
      <c r="C3913">
        <v>3.0910424533583161</v>
      </c>
    </row>
    <row r="3914" spans="1:3" x14ac:dyDescent="0.25">
      <c r="A3914" s="3">
        <v>21.133424112621626</v>
      </c>
      <c r="B3914">
        <v>6.5510803350434044</v>
      </c>
      <c r="C3914">
        <v>5.4380793089231956</v>
      </c>
    </row>
    <row r="3915" spans="1:3" x14ac:dyDescent="0.25">
      <c r="A3915" s="3">
        <v>19.985088661080542</v>
      </c>
      <c r="B3915">
        <v>4.7874917427820458</v>
      </c>
      <c r="C3915">
        <v>3.4812400893356918</v>
      </c>
    </row>
    <row r="3916" spans="1:3" x14ac:dyDescent="0.25">
      <c r="A3916" s="3">
        <v>20.360234224388144</v>
      </c>
      <c r="B3916">
        <v>5.6167710976665717</v>
      </c>
      <c r="C3916">
        <v>2.9444389791664403</v>
      </c>
    </row>
    <row r="3917" spans="1:3" x14ac:dyDescent="0.25">
      <c r="A3917" s="3">
        <v>21.133424112621626</v>
      </c>
      <c r="B3917">
        <v>6.5510803350434044</v>
      </c>
      <c r="C3917">
        <v>5.4380793089231956</v>
      </c>
    </row>
    <row r="3918" spans="1:3" x14ac:dyDescent="0.25">
      <c r="A3918" s="3">
        <v>20.360234224388144</v>
      </c>
      <c r="B3918">
        <v>5.6167710976665717</v>
      </c>
      <c r="C3918">
        <v>2.9444389791664403</v>
      </c>
    </row>
    <row r="3919" spans="1:3" x14ac:dyDescent="0.25">
      <c r="A3919" s="3">
        <v>19.719292269758025</v>
      </c>
      <c r="B3919">
        <v>4.7874917430000004</v>
      </c>
      <c r="C3919">
        <v>3.091042453</v>
      </c>
    </row>
    <row r="3920" spans="1:3" x14ac:dyDescent="0.25">
      <c r="A3920" s="3">
        <v>19.18195119767131</v>
      </c>
      <c r="B3920">
        <v>4.5747109785033828</v>
      </c>
      <c r="C3920">
        <v>3.6375861597263857</v>
      </c>
    </row>
    <row r="3921" spans="1:3" x14ac:dyDescent="0.25">
      <c r="A3921" s="3">
        <v>19.719292269758025</v>
      </c>
      <c r="B3921">
        <v>4.7874917430000004</v>
      </c>
      <c r="C3921">
        <v>3.091042453</v>
      </c>
    </row>
    <row r="3922" spans="1:3" x14ac:dyDescent="0.25">
      <c r="A3922" s="3">
        <v>19.929145492307978</v>
      </c>
      <c r="B3922">
        <v>5.0106352940962555</v>
      </c>
      <c r="C3922">
        <v>2.9957322735539909</v>
      </c>
    </row>
    <row r="3923" spans="1:3" x14ac:dyDescent="0.25">
      <c r="A3923" s="3">
        <v>19.929145492307978</v>
      </c>
      <c r="B3923">
        <v>5.0106352940962555</v>
      </c>
      <c r="C3923">
        <v>2.9957322735539909</v>
      </c>
    </row>
    <row r="3924" spans="1:3" ht="15.75" thickBot="1" x14ac:dyDescent="0.3">
      <c r="A3924" s="7">
        <v>20.027089777859604</v>
      </c>
      <c r="B3924">
        <v>4.9416424226093039</v>
      </c>
      <c r="C3924">
        <v>3.1135153092103742</v>
      </c>
    </row>
    <row r="3927" spans="1:3" ht="15.75" thickBot="1" x14ac:dyDescent="0.3"/>
    <row r="3928" spans="1:3" x14ac:dyDescent="0.25">
      <c r="A3928" s="1" t="s">
        <v>239</v>
      </c>
    </row>
    <row r="3929" spans="1:3" x14ac:dyDescent="0.25">
      <c r="A3929" s="2">
        <v>19.929145492307978</v>
      </c>
      <c r="B3929">
        <v>5.0106352940962555</v>
      </c>
      <c r="C3929">
        <v>2.9957322735539909</v>
      </c>
    </row>
    <row r="3930" spans="1:3" x14ac:dyDescent="0.25">
      <c r="A3930" s="3">
        <v>21.133424112621626</v>
      </c>
      <c r="B3930">
        <v>6.5510803350434044</v>
      </c>
      <c r="C3930">
        <v>5.4380793089231956</v>
      </c>
    </row>
    <row r="3931" spans="1:3" x14ac:dyDescent="0.25">
      <c r="A3931" s="3">
        <v>20.123189455653517</v>
      </c>
      <c r="B3931">
        <v>5.4806389233419912</v>
      </c>
      <c r="C3931">
        <v>3.0910424533583161</v>
      </c>
    </row>
    <row r="3932" spans="1:3" x14ac:dyDescent="0.25">
      <c r="A3932" s="3">
        <v>20.027089777859604</v>
      </c>
      <c r="B3932">
        <v>4.9416424226093039</v>
      </c>
      <c r="C3932">
        <v>3.1135153092103742</v>
      </c>
    </row>
    <row r="3933" spans="1:3" x14ac:dyDescent="0.25">
      <c r="A3933" s="3">
        <v>20.027089777859604</v>
      </c>
      <c r="B3933">
        <v>4.9416424226093039</v>
      </c>
      <c r="C3933">
        <v>3.1135153092103742</v>
      </c>
    </row>
    <row r="3934" spans="1:3" x14ac:dyDescent="0.25">
      <c r="A3934" s="3">
        <v>19.929145492307978</v>
      </c>
      <c r="B3934">
        <v>5.0106352940962555</v>
      </c>
      <c r="C3934">
        <v>2.9957322735539909</v>
      </c>
    </row>
    <row r="3935" spans="1:3" x14ac:dyDescent="0.25">
      <c r="A3935" s="3">
        <v>20.097550585664155</v>
      </c>
      <c r="B3935">
        <v>5.0751738152338266</v>
      </c>
      <c r="C3935">
        <v>3.6109179126442243</v>
      </c>
    </row>
    <row r="3936" spans="1:3" x14ac:dyDescent="0.25">
      <c r="A3936" s="3">
        <v>20.027089777859604</v>
      </c>
      <c r="B3936">
        <v>4.9416424226093039</v>
      </c>
      <c r="C3936">
        <v>3.1135153092103742</v>
      </c>
    </row>
    <row r="3937" spans="1:3" x14ac:dyDescent="0.25">
      <c r="A3937" s="3">
        <v>20.163448315399307</v>
      </c>
      <c r="B3937">
        <v>5.5373342670185366</v>
      </c>
      <c r="C3937">
        <v>4.7004803657924166</v>
      </c>
    </row>
    <row r="3938" spans="1:3" x14ac:dyDescent="0.25">
      <c r="A3938" s="3">
        <v>19.929145492307978</v>
      </c>
      <c r="B3938">
        <v>5.0106352940962555</v>
      </c>
      <c r="C3938">
        <v>2.9957322735539909</v>
      </c>
    </row>
    <row r="3939" spans="1:3" x14ac:dyDescent="0.25">
      <c r="A3939" s="3">
        <v>20.837197681154464</v>
      </c>
      <c r="B3939">
        <v>5.9914645471079817</v>
      </c>
      <c r="C3939">
        <v>4.6821312271242199</v>
      </c>
    </row>
    <row r="3940" spans="1:3" x14ac:dyDescent="0.25">
      <c r="A3940" s="3">
        <v>20.184546440673881</v>
      </c>
      <c r="B3940">
        <v>4.990432586778736</v>
      </c>
      <c r="C3940">
        <v>3.6888794541139363</v>
      </c>
    </row>
    <row r="3941" spans="1:3" ht="15.75" thickBot="1" x14ac:dyDescent="0.3">
      <c r="A3941" s="7">
        <v>20.837197681154464</v>
      </c>
      <c r="B3941">
        <v>5.9914645471079817</v>
      </c>
      <c r="C3941">
        <v>4.6821312271242199</v>
      </c>
    </row>
    <row r="3943" spans="1:3" ht="15.75" thickBot="1" x14ac:dyDescent="0.3"/>
    <row r="3944" spans="1:3" x14ac:dyDescent="0.25">
      <c r="A3944" s="1" t="s">
        <v>240</v>
      </c>
    </row>
    <row r="3945" spans="1:3" x14ac:dyDescent="0.25">
      <c r="A3945" s="2">
        <v>19.929145492307978</v>
      </c>
      <c r="B3945">
        <v>5.0106352940962555</v>
      </c>
      <c r="C3945">
        <v>2.9957322735539909</v>
      </c>
    </row>
    <row r="3946" spans="1:3" x14ac:dyDescent="0.25">
      <c r="A3946" s="3">
        <v>20.027089777859604</v>
      </c>
      <c r="B3946">
        <v>4.9416424226093039</v>
      </c>
      <c r="C3946">
        <v>3.1135153092103742</v>
      </c>
    </row>
    <row r="3947" spans="1:3" x14ac:dyDescent="0.25">
      <c r="A3947" s="3">
        <v>20.163448315399307</v>
      </c>
      <c r="B3947">
        <v>5.5373342670185366</v>
      </c>
      <c r="C3947">
        <v>4.7004803657924166</v>
      </c>
    </row>
    <row r="3948" spans="1:3" x14ac:dyDescent="0.25">
      <c r="A3948" s="3">
        <v>19.719292269758025</v>
      </c>
      <c r="B3948">
        <v>4.7874917430000004</v>
      </c>
      <c r="C3948">
        <v>3.091042453</v>
      </c>
    </row>
    <row r="3949" spans="1:3" x14ac:dyDescent="0.25">
      <c r="A3949" s="3">
        <v>20.478688773840432</v>
      </c>
      <c r="B3949" s="5">
        <v>5.2983173670000001</v>
      </c>
      <c r="C3949" s="5">
        <v>2.9957322739999999</v>
      </c>
    </row>
    <row r="3950" spans="1:3" x14ac:dyDescent="0.25">
      <c r="A3950" s="3">
        <v>20.123189455653517</v>
      </c>
      <c r="B3950">
        <v>5.4806389233419912</v>
      </c>
      <c r="C3950">
        <v>3.0910424533583161</v>
      </c>
    </row>
    <row r="3951" spans="1:3" x14ac:dyDescent="0.25">
      <c r="A3951" s="3">
        <v>20.184546440673881</v>
      </c>
      <c r="B3951">
        <v>4.990432586778736</v>
      </c>
      <c r="C3951">
        <v>3.6888794541139363</v>
      </c>
    </row>
    <row r="3952" spans="1:3" x14ac:dyDescent="0.25">
      <c r="A3952" s="3">
        <v>20.360234224388144</v>
      </c>
      <c r="B3952">
        <v>5.6167710976665717</v>
      </c>
      <c r="C3952">
        <v>2.9444389791664403</v>
      </c>
    </row>
    <row r="3953" spans="1:3" x14ac:dyDescent="0.25">
      <c r="A3953" s="3">
        <v>19.18195119767131</v>
      </c>
      <c r="B3953">
        <v>4.5747109785033828</v>
      </c>
      <c r="C3953">
        <v>3.6375861597263857</v>
      </c>
    </row>
    <row r="3954" spans="1:3" x14ac:dyDescent="0.25">
      <c r="A3954" s="3">
        <v>19.985088661080542</v>
      </c>
      <c r="B3954">
        <v>4.7874917427820458</v>
      </c>
      <c r="C3954">
        <v>3.4812400893356918</v>
      </c>
    </row>
    <row r="3955" spans="1:3" x14ac:dyDescent="0.25">
      <c r="A3955" s="3">
        <v>20.163448315399307</v>
      </c>
      <c r="B3955">
        <v>5.5373342670185366</v>
      </c>
      <c r="C3955">
        <v>4.7004803657924166</v>
      </c>
    </row>
    <row r="3956" spans="1:3" x14ac:dyDescent="0.25">
      <c r="A3956" s="3">
        <v>20.184546440673881</v>
      </c>
      <c r="B3956">
        <v>4.990432586778736</v>
      </c>
      <c r="C3956">
        <v>3.6888794541139363</v>
      </c>
    </row>
    <row r="3957" spans="1:3" ht="15.75" thickBot="1" x14ac:dyDescent="0.3">
      <c r="A3957" s="7">
        <v>19.719292269758025</v>
      </c>
      <c r="B3957">
        <v>4.7874917430000004</v>
      </c>
      <c r="C3957">
        <v>3.091042453</v>
      </c>
    </row>
    <row r="3959" spans="1:3" ht="15.75" thickBot="1" x14ac:dyDescent="0.3"/>
    <row r="3960" spans="1:3" x14ac:dyDescent="0.25">
      <c r="A3960" s="1" t="s">
        <v>241</v>
      </c>
    </row>
    <row r="3961" spans="1:3" x14ac:dyDescent="0.25">
      <c r="A3961" s="2">
        <v>20.027089777859604</v>
      </c>
      <c r="B3961">
        <v>4.9416424226093039</v>
      </c>
      <c r="C3961">
        <v>3.1135153092103742</v>
      </c>
    </row>
    <row r="3962" spans="1:3" x14ac:dyDescent="0.25">
      <c r="A3962" s="3">
        <v>20.360234224388144</v>
      </c>
      <c r="B3962">
        <v>5.6167710976665717</v>
      </c>
      <c r="C3962">
        <v>2.9444389791664403</v>
      </c>
    </row>
    <row r="3963" spans="1:3" x14ac:dyDescent="0.25">
      <c r="A3963" s="3">
        <v>20.478688773840432</v>
      </c>
      <c r="B3963" s="5">
        <v>5.2983173670000001</v>
      </c>
      <c r="C3963" s="5">
        <v>2.9957322739999999</v>
      </c>
    </row>
    <row r="3964" spans="1:3" x14ac:dyDescent="0.25">
      <c r="A3964" s="3">
        <v>21.133424112621626</v>
      </c>
      <c r="B3964">
        <v>6.5510803350434044</v>
      </c>
      <c r="C3964">
        <v>5.4380793089231956</v>
      </c>
    </row>
    <row r="3965" spans="1:3" x14ac:dyDescent="0.25">
      <c r="A3965" s="3">
        <v>19.18195119767131</v>
      </c>
      <c r="B3965">
        <v>4.5747109785033828</v>
      </c>
      <c r="C3965">
        <v>3.6375861597263857</v>
      </c>
    </row>
    <row r="3966" spans="1:3" x14ac:dyDescent="0.25">
      <c r="A3966" s="3">
        <v>20.163448315399307</v>
      </c>
      <c r="B3966">
        <v>5.5373342670185366</v>
      </c>
      <c r="C3966">
        <v>4.7004803657924166</v>
      </c>
    </row>
    <row r="3967" spans="1:3" x14ac:dyDescent="0.25">
      <c r="A3967" s="3">
        <v>20.027089777859604</v>
      </c>
      <c r="B3967">
        <v>4.9416424226093039</v>
      </c>
      <c r="C3967">
        <v>3.1135153092103742</v>
      </c>
    </row>
    <row r="3968" spans="1:3" x14ac:dyDescent="0.25">
      <c r="A3968" s="3">
        <v>20.837197681154464</v>
      </c>
      <c r="B3968">
        <v>5.9914645471079817</v>
      </c>
      <c r="C3968">
        <v>4.6821312271242199</v>
      </c>
    </row>
    <row r="3969" spans="1:3" x14ac:dyDescent="0.25">
      <c r="A3969" s="3">
        <v>20.360234224388144</v>
      </c>
      <c r="B3969">
        <v>5.6167710976665717</v>
      </c>
      <c r="C3969">
        <v>2.9444389791664403</v>
      </c>
    </row>
    <row r="3970" spans="1:3" x14ac:dyDescent="0.25">
      <c r="A3970" s="3">
        <v>20.478688773840432</v>
      </c>
      <c r="B3970" s="5">
        <v>5.2983173670000001</v>
      </c>
      <c r="C3970" s="5">
        <v>2.9957322739999999</v>
      </c>
    </row>
    <row r="3971" spans="1:3" x14ac:dyDescent="0.25">
      <c r="A3971" s="3">
        <v>19.18195119767131</v>
      </c>
      <c r="B3971">
        <v>4.5747109785033828</v>
      </c>
      <c r="C3971">
        <v>3.6375861597263857</v>
      </c>
    </row>
    <row r="3972" spans="1:3" x14ac:dyDescent="0.25">
      <c r="A3972" s="3">
        <v>20.837197681154464</v>
      </c>
      <c r="B3972">
        <v>5.9914645471079817</v>
      </c>
      <c r="C3972">
        <v>4.6821312271242199</v>
      </c>
    </row>
    <row r="3973" spans="1:3" ht="15.75" thickBot="1" x14ac:dyDescent="0.3">
      <c r="A3973" s="7">
        <v>20.027089777859604</v>
      </c>
      <c r="B3973">
        <v>4.9416424226093039</v>
      </c>
      <c r="C3973">
        <v>3.1135153092103742</v>
      </c>
    </row>
    <row r="3975" spans="1:3" ht="15.75" thickBot="1" x14ac:dyDescent="0.3"/>
    <row r="3976" spans="1:3" x14ac:dyDescent="0.25">
      <c r="A3976" s="1" t="s">
        <v>242</v>
      </c>
    </row>
    <row r="3977" spans="1:3" x14ac:dyDescent="0.25">
      <c r="A3977" s="2">
        <v>19.18195119767131</v>
      </c>
      <c r="B3977">
        <v>4.5747109785033828</v>
      </c>
      <c r="C3977">
        <v>3.6375861597263857</v>
      </c>
    </row>
    <row r="3978" spans="1:3" x14ac:dyDescent="0.25">
      <c r="A3978" s="3">
        <v>19.719292269758025</v>
      </c>
      <c r="B3978">
        <v>4.7874917430000004</v>
      </c>
      <c r="C3978">
        <v>3.091042453</v>
      </c>
    </row>
    <row r="3979" spans="1:3" x14ac:dyDescent="0.25">
      <c r="A3979" s="3">
        <v>20.163448315399307</v>
      </c>
      <c r="B3979">
        <v>5.5373342670185366</v>
      </c>
      <c r="C3979">
        <v>4.7004803657924166</v>
      </c>
    </row>
    <row r="3980" spans="1:3" x14ac:dyDescent="0.25">
      <c r="A3980" s="3">
        <v>20.097550585664155</v>
      </c>
      <c r="B3980">
        <v>5.0751738152338266</v>
      </c>
      <c r="C3980">
        <v>3.6109179126442243</v>
      </c>
    </row>
    <row r="3981" spans="1:3" x14ac:dyDescent="0.25">
      <c r="A3981" s="3">
        <v>20.027089777859604</v>
      </c>
      <c r="B3981">
        <v>4.9416424226093039</v>
      </c>
      <c r="C3981">
        <v>3.1135153092103742</v>
      </c>
    </row>
    <row r="3982" spans="1:3" x14ac:dyDescent="0.25">
      <c r="A3982" s="3">
        <v>19.929145492307978</v>
      </c>
      <c r="B3982">
        <v>5.0106352940962555</v>
      </c>
      <c r="C3982">
        <v>2.9957322735539909</v>
      </c>
    </row>
    <row r="3983" spans="1:3" x14ac:dyDescent="0.25">
      <c r="A3983" s="3">
        <v>20.027089777859604</v>
      </c>
      <c r="B3983">
        <v>4.9416424226093039</v>
      </c>
      <c r="C3983">
        <v>3.1135153092103742</v>
      </c>
    </row>
    <row r="3984" spans="1:3" x14ac:dyDescent="0.25">
      <c r="A3984" s="3">
        <v>20.360234224388144</v>
      </c>
      <c r="B3984">
        <v>5.6167710976665717</v>
      </c>
      <c r="C3984">
        <v>2.9444389791664403</v>
      </c>
    </row>
    <row r="3985" spans="1:3" x14ac:dyDescent="0.25">
      <c r="A3985" s="3">
        <v>20.163448315399307</v>
      </c>
      <c r="B3985">
        <v>5.5373342670185366</v>
      </c>
      <c r="C3985">
        <v>4.7004803657924166</v>
      </c>
    </row>
    <row r="3986" spans="1:3" x14ac:dyDescent="0.25">
      <c r="A3986" s="3">
        <v>20.184546440673881</v>
      </c>
      <c r="B3986">
        <v>4.990432586778736</v>
      </c>
      <c r="C3986">
        <v>3.6888794541139363</v>
      </c>
    </row>
    <row r="3987" spans="1:3" x14ac:dyDescent="0.25">
      <c r="A3987" s="3">
        <v>20.837197681154464</v>
      </c>
      <c r="B3987">
        <v>5.9914645471079817</v>
      </c>
      <c r="C3987">
        <v>4.6821312271242199</v>
      </c>
    </row>
    <row r="3988" spans="1:3" x14ac:dyDescent="0.25">
      <c r="A3988" s="3">
        <v>19.719292269758025</v>
      </c>
      <c r="B3988">
        <v>4.7874917430000004</v>
      </c>
      <c r="C3988">
        <v>3.091042453</v>
      </c>
    </row>
    <row r="3989" spans="1:3" ht="15.75" thickBot="1" x14ac:dyDescent="0.3">
      <c r="A3989" s="7">
        <v>20.478688773840432</v>
      </c>
      <c r="B3989" s="5">
        <v>5.2983173670000001</v>
      </c>
      <c r="C3989" s="5">
        <v>2.9957322739999999</v>
      </c>
    </row>
    <row r="3992" spans="1:3" ht="15.75" thickBot="1" x14ac:dyDescent="0.3"/>
    <row r="3993" spans="1:3" x14ac:dyDescent="0.25">
      <c r="A3993" s="1" t="s">
        <v>243</v>
      </c>
    </row>
    <row r="3994" spans="1:3" x14ac:dyDescent="0.25">
      <c r="A3994" s="2">
        <v>20.184546440673881</v>
      </c>
      <c r="B3994">
        <v>4.990432586778736</v>
      </c>
      <c r="C3994">
        <v>3.6888794541139363</v>
      </c>
    </row>
    <row r="3995" spans="1:3" x14ac:dyDescent="0.25">
      <c r="A3995" s="3">
        <v>19.18195119767131</v>
      </c>
      <c r="B3995">
        <v>4.5747109785033828</v>
      </c>
      <c r="C3995">
        <v>3.6375861597263857</v>
      </c>
    </row>
    <row r="3996" spans="1:3" x14ac:dyDescent="0.25">
      <c r="A3996" s="3">
        <v>20.360234224388144</v>
      </c>
      <c r="B3996">
        <v>5.6167710976665717</v>
      </c>
      <c r="C3996">
        <v>2.9444389791664403</v>
      </c>
    </row>
    <row r="3997" spans="1:3" x14ac:dyDescent="0.25">
      <c r="A3997" s="3">
        <v>19.985088661080542</v>
      </c>
      <c r="B3997">
        <v>4.7874917427820458</v>
      </c>
      <c r="C3997">
        <v>3.4812400893356918</v>
      </c>
    </row>
    <row r="3998" spans="1:3" x14ac:dyDescent="0.25">
      <c r="A3998" s="3">
        <v>20.027089777859604</v>
      </c>
      <c r="B3998">
        <v>4.9416424226093039</v>
      </c>
      <c r="C3998">
        <v>3.1135153092103742</v>
      </c>
    </row>
    <row r="3999" spans="1:3" x14ac:dyDescent="0.25">
      <c r="A3999" s="3">
        <v>20.097550585664155</v>
      </c>
      <c r="B3999">
        <v>5.0751738152338266</v>
      </c>
      <c r="C3999">
        <v>3.6109179126442243</v>
      </c>
    </row>
    <row r="4000" spans="1:3" x14ac:dyDescent="0.25">
      <c r="A4000" s="3">
        <v>20.360234224388144</v>
      </c>
      <c r="B4000">
        <v>5.6167710976665717</v>
      </c>
      <c r="C4000">
        <v>2.9444389791664403</v>
      </c>
    </row>
    <row r="4001" spans="1:3" x14ac:dyDescent="0.25">
      <c r="A4001" s="3">
        <v>20.360234224388144</v>
      </c>
      <c r="B4001">
        <v>5.6167710976665717</v>
      </c>
      <c r="C4001">
        <v>2.9444389791664403</v>
      </c>
    </row>
    <row r="4002" spans="1:3" x14ac:dyDescent="0.25">
      <c r="A4002" s="3">
        <v>20.027089777859604</v>
      </c>
      <c r="B4002">
        <v>4.9416424226093039</v>
      </c>
      <c r="C4002">
        <v>3.1135153092103742</v>
      </c>
    </row>
    <row r="4003" spans="1:3" x14ac:dyDescent="0.25">
      <c r="A4003" s="3">
        <v>19.719292269758025</v>
      </c>
      <c r="B4003">
        <v>4.7874917430000004</v>
      </c>
      <c r="C4003">
        <v>3.091042453</v>
      </c>
    </row>
    <row r="4004" spans="1:3" x14ac:dyDescent="0.25">
      <c r="A4004" s="3">
        <v>19.719292269758025</v>
      </c>
      <c r="B4004">
        <v>4.7874917430000004</v>
      </c>
      <c r="C4004">
        <v>3.091042453</v>
      </c>
    </row>
    <row r="4005" spans="1:3" x14ac:dyDescent="0.25">
      <c r="A4005" s="3">
        <v>20.027089777859604</v>
      </c>
      <c r="B4005">
        <v>4.9416424226093039</v>
      </c>
      <c r="C4005">
        <v>3.1135153092103742</v>
      </c>
    </row>
    <row r="4006" spans="1:3" ht="15.75" thickBot="1" x14ac:dyDescent="0.3">
      <c r="A4006" s="7">
        <v>20.360234224388144</v>
      </c>
      <c r="B4006">
        <v>5.6167710976665717</v>
      </c>
      <c r="C4006">
        <v>2.9444389791664403</v>
      </c>
    </row>
    <row r="4008" spans="1:3" ht="15.75" thickBot="1" x14ac:dyDescent="0.3"/>
    <row r="4009" spans="1:3" x14ac:dyDescent="0.25">
      <c r="A4009" s="1" t="s">
        <v>244</v>
      </c>
    </row>
    <row r="4010" spans="1:3" x14ac:dyDescent="0.25">
      <c r="A4010" s="2">
        <v>19.985088661080542</v>
      </c>
      <c r="B4010">
        <v>4.7874917427820458</v>
      </c>
      <c r="C4010">
        <v>3.4812400893356918</v>
      </c>
    </row>
    <row r="4011" spans="1:3" x14ac:dyDescent="0.25">
      <c r="A4011" s="3">
        <v>20.027089777859604</v>
      </c>
      <c r="B4011">
        <v>4.9416424226093039</v>
      </c>
      <c r="C4011">
        <v>3.1135153092103742</v>
      </c>
    </row>
    <row r="4012" spans="1:3" x14ac:dyDescent="0.25">
      <c r="A4012" s="3">
        <v>19.929145492307978</v>
      </c>
      <c r="B4012">
        <v>5.0106352940962555</v>
      </c>
      <c r="C4012">
        <v>2.9957322735539909</v>
      </c>
    </row>
    <row r="4013" spans="1:3" x14ac:dyDescent="0.25">
      <c r="A4013" s="3">
        <v>19.719292269758025</v>
      </c>
      <c r="B4013" s="8">
        <v>4.7874917427820458</v>
      </c>
      <c r="C4013" s="8">
        <v>3.0910424533583161</v>
      </c>
    </row>
    <row r="4014" spans="1:3" x14ac:dyDescent="0.25">
      <c r="A4014" s="3">
        <v>20.837197681154464</v>
      </c>
      <c r="B4014">
        <v>5.9914645471079817</v>
      </c>
      <c r="C4014">
        <v>4.6821312271242199</v>
      </c>
    </row>
    <row r="4015" spans="1:3" x14ac:dyDescent="0.25">
      <c r="A4015" s="3">
        <v>21.133424112621626</v>
      </c>
      <c r="B4015">
        <v>6.5510803350434044</v>
      </c>
      <c r="C4015">
        <v>5.4380793089231956</v>
      </c>
    </row>
    <row r="4016" spans="1:3" x14ac:dyDescent="0.25">
      <c r="A4016" s="3">
        <v>20.163448315399307</v>
      </c>
      <c r="B4016">
        <v>5.5373342670185366</v>
      </c>
      <c r="C4016">
        <v>4.7004803657924166</v>
      </c>
    </row>
    <row r="4017" spans="1:3" x14ac:dyDescent="0.25">
      <c r="A4017" s="3">
        <v>20.478688773840432</v>
      </c>
      <c r="B4017" s="5">
        <v>5.2983173670000001</v>
      </c>
      <c r="C4017" s="5">
        <v>2.9957322739999999</v>
      </c>
    </row>
    <row r="4018" spans="1:3" x14ac:dyDescent="0.25">
      <c r="A4018" s="3">
        <v>20.478688773840432</v>
      </c>
      <c r="B4018" s="5">
        <v>5.2983173670000001</v>
      </c>
      <c r="C4018" s="5">
        <v>2.9957322739999999</v>
      </c>
    </row>
    <row r="4019" spans="1:3" x14ac:dyDescent="0.25">
      <c r="A4019" s="3">
        <v>19.985088661080542</v>
      </c>
      <c r="B4019">
        <v>4.7874917427820458</v>
      </c>
      <c r="C4019">
        <v>3.4812400893356918</v>
      </c>
    </row>
    <row r="4020" spans="1:3" x14ac:dyDescent="0.25">
      <c r="A4020" s="3">
        <v>20.163448315399307</v>
      </c>
      <c r="B4020">
        <v>5.5373342670185366</v>
      </c>
      <c r="C4020">
        <v>4.7004803657924166</v>
      </c>
    </row>
    <row r="4021" spans="1:3" x14ac:dyDescent="0.25">
      <c r="A4021" s="3">
        <v>19.985088661080542</v>
      </c>
      <c r="B4021">
        <v>4.7874917427820458</v>
      </c>
      <c r="C4021">
        <v>3.4812400893356918</v>
      </c>
    </row>
    <row r="4022" spans="1:3" ht="15.75" thickBot="1" x14ac:dyDescent="0.3">
      <c r="A4022" s="7">
        <v>20.163448315399307</v>
      </c>
      <c r="B4022">
        <v>5.5373342670185366</v>
      </c>
      <c r="C4022">
        <v>4.7004803657924166</v>
      </c>
    </row>
    <row r="4025" spans="1:3" ht="15.75" thickBot="1" x14ac:dyDescent="0.3"/>
    <row r="4026" spans="1:3" x14ac:dyDescent="0.25">
      <c r="A4026" s="1" t="s">
        <v>245</v>
      </c>
    </row>
    <row r="4027" spans="1:3" x14ac:dyDescent="0.25">
      <c r="A4027" s="2">
        <v>19.929145492307978</v>
      </c>
      <c r="B4027">
        <v>5.0106352940962555</v>
      </c>
      <c r="C4027">
        <v>2.9957322735539909</v>
      </c>
    </row>
    <row r="4028" spans="1:3" x14ac:dyDescent="0.25">
      <c r="A4028" s="3">
        <v>20.837197681154464</v>
      </c>
      <c r="B4028">
        <v>5.9914645471079817</v>
      </c>
      <c r="C4028">
        <v>4.6821312271242199</v>
      </c>
    </row>
    <row r="4029" spans="1:3" x14ac:dyDescent="0.25">
      <c r="A4029" s="3">
        <v>20.837197681154464</v>
      </c>
      <c r="B4029">
        <v>5.9914645471079817</v>
      </c>
      <c r="C4029">
        <v>4.6821312271242199</v>
      </c>
    </row>
    <row r="4030" spans="1:3" x14ac:dyDescent="0.25">
      <c r="A4030" s="3">
        <v>19.929145492307978</v>
      </c>
      <c r="B4030">
        <v>5.0106352940962555</v>
      </c>
      <c r="C4030">
        <v>2.9957322735539909</v>
      </c>
    </row>
    <row r="4031" spans="1:3" x14ac:dyDescent="0.25">
      <c r="A4031" s="3">
        <v>20.123189455653517</v>
      </c>
      <c r="B4031">
        <v>5.4806389233419912</v>
      </c>
      <c r="C4031">
        <v>3.0910424533583161</v>
      </c>
    </row>
    <row r="4032" spans="1:3" x14ac:dyDescent="0.25">
      <c r="A4032" s="3">
        <v>20.027089777859604</v>
      </c>
      <c r="B4032">
        <v>4.9416424226093039</v>
      </c>
      <c r="C4032">
        <v>3.1135153092103742</v>
      </c>
    </row>
    <row r="4033" spans="1:3" x14ac:dyDescent="0.25">
      <c r="A4033" s="3">
        <v>20.184546440673881</v>
      </c>
      <c r="B4033">
        <v>4.990432586778736</v>
      </c>
      <c r="C4033">
        <v>3.6888794541139363</v>
      </c>
    </row>
    <row r="4034" spans="1:3" x14ac:dyDescent="0.25">
      <c r="A4034" s="3">
        <v>19.985088661080542</v>
      </c>
      <c r="B4034">
        <v>4.7874917427820458</v>
      </c>
      <c r="C4034">
        <v>3.4812400893356918</v>
      </c>
    </row>
    <row r="4035" spans="1:3" x14ac:dyDescent="0.25">
      <c r="A4035" s="3">
        <v>20.097550585664155</v>
      </c>
      <c r="B4035">
        <v>5.0751738152338266</v>
      </c>
      <c r="C4035">
        <v>3.6109179126442243</v>
      </c>
    </row>
    <row r="4036" spans="1:3" x14ac:dyDescent="0.25">
      <c r="A4036" s="3">
        <v>20.027089777859604</v>
      </c>
      <c r="B4036">
        <v>4.9416424226093039</v>
      </c>
      <c r="C4036">
        <v>3.1135153092103742</v>
      </c>
    </row>
    <row r="4037" spans="1:3" x14ac:dyDescent="0.25">
      <c r="A4037" s="3">
        <v>20.123189455653517</v>
      </c>
      <c r="B4037">
        <v>5.4806389233419912</v>
      </c>
      <c r="C4037">
        <v>3.0910424533583161</v>
      </c>
    </row>
    <row r="4038" spans="1:3" x14ac:dyDescent="0.25">
      <c r="A4038" s="3">
        <v>19.985088661080542</v>
      </c>
      <c r="B4038">
        <v>4.7874917427820458</v>
      </c>
      <c r="C4038">
        <v>3.4812400893356918</v>
      </c>
    </row>
    <row r="4039" spans="1:3" ht="15.75" thickBot="1" x14ac:dyDescent="0.3">
      <c r="A4039" s="7">
        <v>20.163448315399307</v>
      </c>
      <c r="B4039">
        <v>5.5373342670185366</v>
      </c>
      <c r="C4039">
        <v>4.7004803657924166</v>
      </c>
    </row>
    <row r="4042" spans="1:3" ht="15.75" thickBot="1" x14ac:dyDescent="0.3"/>
    <row r="4043" spans="1:3" x14ac:dyDescent="0.25">
      <c r="A4043" s="1" t="s">
        <v>246</v>
      </c>
    </row>
    <row r="4044" spans="1:3" x14ac:dyDescent="0.25">
      <c r="A4044" s="2">
        <v>20.123189455653517</v>
      </c>
      <c r="B4044">
        <v>5.4806389233419912</v>
      </c>
      <c r="C4044">
        <v>3.0910424533583161</v>
      </c>
    </row>
    <row r="4045" spans="1:3" x14ac:dyDescent="0.25">
      <c r="A4045" s="3">
        <v>20.184546440673881</v>
      </c>
      <c r="B4045">
        <v>4.990432586778736</v>
      </c>
      <c r="C4045">
        <v>3.6888794541139363</v>
      </c>
    </row>
    <row r="4046" spans="1:3" x14ac:dyDescent="0.25">
      <c r="A4046" s="3">
        <v>19.719292269758025</v>
      </c>
      <c r="B4046">
        <v>4.7874917430000004</v>
      </c>
      <c r="C4046">
        <v>3.091042453</v>
      </c>
    </row>
    <row r="4047" spans="1:3" x14ac:dyDescent="0.25">
      <c r="A4047" s="3">
        <v>20.123189455653517</v>
      </c>
      <c r="B4047">
        <v>5.4806389233419912</v>
      </c>
      <c r="C4047">
        <v>3.0910424533583161</v>
      </c>
    </row>
    <row r="4048" spans="1:3" x14ac:dyDescent="0.25">
      <c r="A4048" s="3">
        <v>20.163448315399307</v>
      </c>
      <c r="B4048">
        <v>5.5373342670185366</v>
      </c>
      <c r="C4048">
        <v>4.7004803657924166</v>
      </c>
    </row>
    <row r="4049" spans="1:3" x14ac:dyDescent="0.25">
      <c r="A4049" s="3">
        <v>19.719292269758025</v>
      </c>
      <c r="B4049">
        <v>4.7874917430000004</v>
      </c>
      <c r="C4049">
        <v>3.091042453</v>
      </c>
    </row>
    <row r="4050" spans="1:3" x14ac:dyDescent="0.25">
      <c r="A4050" s="3">
        <v>19.18195119767131</v>
      </c>
      <c r="B4050">
        <v>4.5747109785033828</v>
      </c>
      <c r="C4050">
        <v>3.6375861597263857</v>
      </c>
    </row>
    <row r="4051" spans="1:3" x14ac:dyDescent="0.25">
      <c r="A4051" s="3">
        <v>19.719292269758025</v>
      </c>
      <c r="B4051">
        <v>4.7874917430000004</v>
      </c>
      <c r="C4051">
        <v>3.091042453</v>
      </c>
    </row>
    <row r="4052" spans="1:3" x14ac:dyDescent="0.25">
      <c r="A4052" s="3">
        <v>21.133424112621626</v>
      </c>
      <c r="B4052">
        <v>6.5510803350434044</v>
      </c>
      <c r="C4052">
        <v>5.4380793089231956</v>
      </c>
    </row>
    <row r="4053" spans="1:3" x14ac:dyDescent="0.25">
      <c r="A4053" s="3">
        <v>19.18195119767131</v>
      </c>
      <c r="B4053">
        <v>4.5747109785033828</v>
      </c>
      <c r="C4053">
        <v>3.6375861597263857</v>
      </c>
    </row>
    <row r="4054" spans="1:3" x14ac:dyDescent="0.25">
      <c r="A4054" s="3">
        <v>20.123189455653517</v>
      </c>
      <c r="B4054">
        <v>5.4806389233419912</v>
      </c>
      <c r="C4054">
        <v>3.0910424533583161</v>
      </c>
    </row>
    <row r="4055" spans="1:3" x14ac:dyDescent="0.25">
      <c r="A4055" s="3">
        <v>19.719292269758025</v>
      </c>
      <c r="B4055">
        <v>4.7874917430000004</v>
      </c>
      <c r="C4055">
        <v>3.091042453</v>
      </c>
    </row>
    <row r="4056" spans="1:3" ht="15.75" thickBot="1" x14ac:dyDescent="0.3">
      <c r="A4056" s="7">
        <v>20.163448315399307</v>
      </c>
      <c r="B4056">
        <v>5.5373342670185366</v>
      </c>
      <c r="C4056">
        <v>4.7004803657924166</v>
      </c>
    </row>
    <row r="4058" spans="1:3" ht="15.75" thickBot="1" x14ac:dyDescent="0.3"/>
    <row r="4059" spans="1:3" x14ac:dyDescent="0.25">
      <c r="A4059" s="1" t="s">
        <v>247</v>
      </c>
    </row>
    <row r="4060" spans="1:3" x14ac:dyDescent="0.25">
      <c r="A4060" s="2">
        <v>20.478688773840432</v>
      </c>
      <c r="B4060" s="5">
        <v>5.2983173670000001</v>
      </c>
      <c r="C4060" s="5">
        <v>2.9957322739999999</v>
      </c>
    </row>
    <row r="4061" spans="1:3" x14ac:dyDescent="0.25">
      <c r="A4061" s="3">
        <v>21.133424112621626</v>
      </c>
      <c r="B4061">
        <v>6.5510803350434044</v>
      </c>
      <c r="C4061">
        <v>5.4380793089231956</v>
      </c>
    </row>
    <row r="4062" spans="1:3" x14ac:dyDescent="0.25">
      <c r="A4062" s="3">
        <v>20.478688773840432</v>
      </c>
      <c r="B4062" s="5">
        <v>5.2983173670000001</v>
      </c>
      <c r="C4062" s="5">
        <v>2.9957322739999999</v>
      </c>
    </row>
    <row r="4063" spans="1:3" x14ac:dyDescent="0.25">
      <c r="A4063" s="3">
        <v>20.478688773840432</v>
      </c>
      <c r="B4063" s="5">
        <v>5.2983173670000001</v>
      </c>
      <c r="C4063" s="5">
        <v>2.9957322739999999</v>
      </c>
    </row>
    <row r="4064" spans="1:3" x14ac:dyDescent="0.25">
      <c r="A4064" s="3">
        <v>19.985088661080542</v>
      </c>
      <c r="B4064">
        <v>4.7874917427820458</v>
      </c>
      <c r="C4064">
        <v>3.4812400893356918</v>
      </c>
    </row>
    <row r="4065" spans="1:3" x14ac:dyDescent="0.25">
      <c r="A4065" s="3">
        <v>20.184546440673881</v>
      </c>
      <c r="B4065">
        <v>4.990432586778736</v>
      </c>
      <c r="C4065">
        <v>3.6888794541139363</v>
      </c>
    </row>
    <row r="4066" spans="1:3" x14ac:dyDescent="0.25">
      <c r="A4066" s="3">
        <v>19.985088661080542</v>
      </c>
      <c r="B4066">
        <v>4.7874917427820458</v>
      </c>
      <c r="C4066">
        <v>3.4812400893356918</v>
      </c>
    </row>
    <row r="4067" spans="1:3" x14ac:dyDescent="0.25">
      <c r="A4067" s="3">
        <v>20.163448315399307</v>
      </c>
      <c r="B4067">
        <v>5.5373342670185366</v>
      </c>
      <c r="C4067">
        <v>4.7004803657924166</v>
      </c>
    </row>
    <row r="4068" spans="1:3" x14ac:dyDescent="0.25">
      <c r="A4068" s="3">
        <v>19.719292269758025</v>
      </c>
      <c r="B4068">
        <v>4.7874917430000004</v>
      </c>
      <c r="C4068">
        <v>3.091042453</v>
      </c>
    </row>
    <row r="4069" spans="1:3" x14ac:dyDescent="0.25">
      <c r="A4069" s="3">
        <v>20.123189455653517</v>
      </c>
      <c r="B4069">
        <v>5.4806389233419912</v>
      </c>
      <c r="C4069">
        <v>3.0910424533583161</v>
      </c>
    </row>
    <row r="4070" spans="1:3" x14ac:dyDescent="0.25">
      <c r="A4070" s="3">
        <v>20.123189455653517</v>
      </c>
      <c r="B4070">
        <v>5.4806389233419912</v>
      </c>
      <c r="C4070">
        <v>3.0910424533583161</v>
      </c>
    </row>
    <row r="4071" spans="1:3" x14ac:dyDescent="0.25">
      <c r="A4071" s="3">
        <v>19.929145492307978</v>
      </c>
      <c r="B4071">
        <v>5.0106352940962555</v>
      </c>
      <c r="C4071">
        <v>2.9957322735539909</v>
      </c>
    </row>
    <row r="4072" spans="1:3" ht="15.75" thickBot="1" x14ac:dyDescent="0.3">
      <c r="A4072" s="7">
        <v>20.123189455653517</v>
      </c>
      <c r="B4072">
        <v>5.4806389233419912</v>
      </c>
      <c r="C4072">
        <v>3.0910424533583161</v>
      </c>
    </row>
    <row r="4075" spans="1:3" ht="15.75" thickBot="1" x14ac:dyDescent="0.3"/>
    <row r="4076" spans="1:3" x14ac:dyDescent="0.25">
      <c r="A4076" s="1" t="s">
        <v>248</v>
      </c>
    </row>
    <row r="4077" spans="1:3" x14ac:dyDescent="0.25">
      <c r="A4077" s="2">
        <v>19.929145492307978</v>
      </c>
      <c r="B4077">
        <v>5.0106352940962555</v>
      </c>
      <c r="C4077">
        <v>2.9957322735539909</v>
      </c>
    </row>
    <row r="4078" spans="1:3" x14ac:dyDescent="0.25">
      <c r="A4078" s="3">
        <v>20.184546440673881</v>
      </c>
      <c r="B4078">
        <v>4.990432586778736</v>
      </c>
      <c r="C4078">
        <v>3.6888794541139363</v>
      </c>
    </row>
    <row r="4079" spans="1:3" x14ac:dyDescent="0.25">
      <c r="A4079" s="3">
        <v>20.837197681154464</v>
      </c>
      <c r="B4079">
        <v>5.9914645471079817</v>
      </c>
      <c r="C4079">
        <v>4.6821312271242199</v>
      </c>
    </row>
    <row r="4080" spans="1:3" x14ac:dyDescent="0.25">
      <c r="A4080" s="3">
        <v>19.929145492307978</v>
      </c>
      <c r="B4080">
        <v>5.0106352940962555</v>
      </c>
      <c r="C4080">
        <v>2.9957322735539909</v>
      </c>
    </row>
    <row r="4081" spans="1:3" x14ac:dyDescent="0.25">
      <c r="A4081" s="3">
        <v>21.133424112621626</v>
      </c>
      <c r="B4081">
        <v>6.5510803350434044</v>
      </c>
      <c r="C4081">
        <v>5.4380793089231956</v>
      </c>
    </row>
    <row r="4082" spans="1:3" x14ac:dyDescent="0.25">
      <c r="A4082" s="3">
        <v>20.360234224388144</v>
      </c>
      <c r="B4082">
        <v>5.6167710976665717</v>
      </c>
      <c r="C4082">
        <v>2.9444389791664403</v>
      </c>
    </row>
    <row r="4083" spans="1:3" x14ac:dyDescent="0.25">
      <c r="A4083" s="3">
        <v>20.163448315399307</v>
      </c>
      <c r="B4083">
        <v>5.5373342670185366</v>
      </c>
      <c r="C4083">
        <v>4.7004803657924166</v>
      </c>
    </row>
    <row r="4084" spans="1:3" x14ac:dyDescent="0.25">
      <c r="A4084" s="3">
        <v>20.184546440673881</v>
      </c>
      <c r="B4084">
        <v>4.990432586778736</v>
      </c>
      <c r="C4084">
        <v>3.6888794541139363</v>
      </c>
    </row>
    <row r="4085" spans="1:3" x14ac:dyDescent="0.25">
      <c r="A4085" s="3">
        <v>19.18195119767131</v>
      </c>
      <c r="B4085">
        <v>4.5747109785033828</v>
      </c>
      <c r="C4085">
        <v>3.6375861597263857</v>
      </c>
    </row>
    <row r="4086" spans="1:3" x14ac:dyDescent="0.25">
      <c r="A4086" s="3">
        <v>20.837197681154464</v>
      </c>
      <c r="B4086">
        <v>5.9914645471079817</v>
      </c>
      <c r="C4086">
        <v>4.6821312271242199</v>
      </c>
    </row>
    <row r="4087" spans="1:3" x14ac:dyDescent="0.25">
      <c r="A4087" s="3">
        <v>20.163448315399307</v>
      </c>
      <c r="B4087">
        <v>5.5373342670185366</v>
      </c>
      <c r="C4087">
        <v>4.7004803657924166</v>
      </c>
    </row>
    <row r="4088" spans="1:3" x14ac:dyDescent="0.25">
      <c r="A4088" s="3">
        <v>20.097550585664155</v>
      </c>
      <c r="B4088">
        <v>5.0751738152338266</v>
      </c>
      <c r="C4088">
        <v>3.6109179126442243</v>
      </c>
    </row>
    <row r="4089" spans="1:3" ht="15.75" thickBot="1" x14ac:dyDescent="0.3">
      <c r="A4089" s="7">
        <v>20.478688773840432</v>
      </c>
      <c r="B4089" s="5">
        <v>5.2983173670000001</v>
      </c>
      <c r="C4089" s="5">
        <v>2.9957322739999999</v>
      </c>
    </row>
    <row r="4092" spans="1:3" ht="15.75" thickBot="1" x14ac:dyDescent="0.3"/>
    <row r="4093" spans="1:3" x14ac:dyDescent="0.25">
      <c r="A4093" s="1" t="s">
        <v>249</v>
      </c>
    </row>
    <row r="4094" spans="1:3" x14ac:dyDescent="0.25">
      <c r="A4094" s="2">
        <v>19.719292269758025</v>
      </c>
      <c r="B4094">
        <v>4.7874917430000004</v>
      </c>
      <c r="C4094">
        <v>3.091042453</v>
      </c>
    </row>
    <row r="4095" spans="1:3" x14ac:dyDescent="0.25">
      <c r="A4095" s="3">
        <v>19.719292269758025</v>
      </c>
      <c r="B4095">
        <v>4.7874917430000004</v>
      </c>
      <c r="C4095">
        <v>3.091042453</v>
      </c>
    </row>
    <row r="4096" spans="1:3" x14ac:dyDescent="0.25">
      <c r="A4096" s="3">
        <v>19.18195119767131</v>
      </c>
      <c r="B4096">
        <v>4.5747109785033828</v>
      </c>
      <c r="C4096">
        <v>3.6375861597263857</v>
      </c>
    </row>
    <row r="4097" spans="1:3" x14ac:dyDescent="0.25">
      <c r="A4097" s="3">
        <v>19.929145492307978</v>
      </c>
      <c r="B4097">
        <v>5.0106352940962555</v>
      </c>
      <c r="C4097">
        <v>2.9957322735539909</v>
      </c>
    </row>
    <row r="4098" spans="1:3" x14ac:dyDescent="0.25">
      <c r="A4098" s="3">
        <v>20.027089777859604</v>
      </c>
      <c r="B4098">
        <v>4.9416424226093039</v>
      </c>
      <c r="C4098">
        <v>3.1135153092103742</v>
      </c>
    </row>
    <row r="4099" spans="1:3" x14ac:dyDescent="0.25">
      <c r="A4099" s="3">
        <v>19.929145492307978</v>
      </c>
      <c r="B4099">
        <v>5.0106352940962555</v>
      </c>
      <c r="C4099">
        <v>2.9957322735539909</v>
      </c>
    </row>
    <row r="4100" spans="1:3" x14ac:dyDescent="0.25">
      <c r="A4100" s="3">
        <v>20.360234224388144</v>
      </c>
      <c r="B4100">
        <v>5.6167710976665717</v>
      </c>
      <c r="C4100">
        <v>2.9444389791664403</v>
      </c>
    </row>
    <row r="4101" spans="1:3" x14ac:dyDescent="0.25">
      <c r="A4101" s="3">
        <v>20.837197681154464</v>
      </c>
      <c r="B4101">
        <v>5.9914645471079817</v>
      </c>
      <c r="C4101">
        <v>4.6821312271242199</v>
      </c>
    </row>
    <row r="4102" spans="1:3" x14ac:dyDescent="0.25">
      <c r="A4102" s="3">
        <v>20.163448315399307</v>
      </c>
      <c r="B4102">
        <v>5.5373342670185366</v>
      </c>
      <c r="C4102">
        <v>4.7004803657924166</v>
      </c>
    </row>
    <row r="4103" spans="1:3" x14ac:dyDescent="0.25">
      <c r="A4103" s="3">
        <v>20.837197681154464</v>
      </c>
      <c r="B4103">
        <v>5.9914645471079817</v>
      </c>
      <c r="C4103">
        <v>4.6821312271242199</v>
      </c>
    </row>
    <row r="4104" spans="1:3" x14ac:dyDescent="0.25">
      <c r="A4104" s="3">
        <v>21.133424112621626</v>
      </c>
      <c r="B4104">
        <v>6.5510803350434044</v>
      </c>
      <c r="C4104">
        <v>5.4380793089231956</v>
      </c>
    </row>
    <row r="4105" spans="1:3" x14ac:dyDescent="0.25">
      <c r="A4105" s="3">
        <v>20.027089777859604</v>
      </c>
      <c r="B4105">
        <v>4.9416424226093039</v>
      </c>
      <c r="C4105">
        <v>3.1135153092103742</v>
      </c>
    </row>
    <row r="4106" spans="1:3" ht="15.75" thickBot="1" x14ac:dyDescent="0.3">
      <c r="A4106" s="7">
        <v>19.985088661080542</v>
      </c>
      <c r="B4106">
        <v>4.7874917427820458</v>
      </c>
      <c r="C4106">
        <v>3.4812400893356918</v>
      </c>
    </row>
    <row r="4108" spans="1:3" ht="15.75" thickBot="1" x14ac:dyDescent="0.3"/>
    <row r="4109" spans="1:3" x14ac:dyDescent="0.25">
      <c r="A4109" s="1" t="s">
        <v>250</v>
      </c>
    </row>
    <row r="4110" spans="1:3" x14ac:dyDescent="0.25">
      <c r="A4110" s="2">
        <v>20.027089777859604</v>
      </c>
      <c r="B4110">
        <v>4.9416424226093039</v>
      </c>
      <c r="C4110">
        <v>3.1135153092103742</v>
      </c>
    </row>
    <row r="4111" spans="1:3" x14ac:dyDescent="0.25">
      <c r="A4111" s="3">
        <v>20.184546440673881</v>
      </c>
      <c r="B4111">
        <v>4.990432586778736</v>
      </c>
      <c r="C4111">
        <v>3.6888794541139363</v>
      </c>
    </row>
    <row r="4112" spans="1:3" x14ac:dyDescent="0.25">
      <c r="A4112" s="3">
        <v>20.163448315399307</v>
      </c>
      <c r="B4112">
        <v>5.5373342670185366</v>
      </c>
      <c r="C4112">
        <v>4.7004803657924166</v>
      </c>
    </row>
    <row r="4113" spans="1:3" x14ac:dyDescent="0.25">
      <c r="A4113" s="3">
        <v>20.027089777859604</v>
      </c>
      <c r="B4113">
        <v>4.9416424226093039</v>
      </c>
      <c r="C4113">
        <v>3.1135153092103742</v>
      </c>
    </row>
    <row r="4114" spans="1:3" x14ac:dyDescent="0.25">
      <c r="A4114" s="3">
        <v>19.18195119767131</v>
      </c>
      <c r="B4114">
        <v>4.5747109785033828</v>
      </c>
      <c r="C4114">
        <v>3.6375861597263857</v>
      </c>
    </row>
    <row r="4115" spans="1:3" x14ac:dyDescent="0.25">
      <c r="A4115" s="3">
        <v>19.18195119767131</v>
      </c>
      <c r="B4115">
        <v>4.5747109785033828</v>
      </c>
      <c r="C4115">
        <v>3.6375861597263857</v>
      </c>
    </row>
    <row r="4116" spans="1:3" x14ac:dyDescent="0.25">
      <c r="A4116" s="3">
        <v>20.163448315399307</v>
      </c>
      <c r="B4116">
        <v>5.5373342670185366</v>
      </c>
      <c r="C4116">
        <v>4.7004803657924166</v>
      </c>
    </row>
    <row r="4117" spans="1:3" x14ac:dyDescent="0.25">
      <c r="A4117" s="3">
        <v>20.184546440673881</v>
      </c>
      <c r="B4117">
        <v>4.990432586778736</v>
      </c>
      <c r="C4117">
        <v>3.6888794541139363</v>
      </c>
    </row>
    <row r="4118" spans="1:3" x14ac:dyDescent="0.25">
      <c r="A4118" s="3">
        <v>20.184546440673881</v>
      </c>
      <c r="B4118">
        <v>4.990432586778736</v>
      </c>
      <c r="C4118">
        <v>3.6888794541139363</v>
      </c>
    </row>
    <row r="4119" spans="1:3" x14ac:dyDescent="0.25">
      <c r="A4119" s="3">
        <v>20.360234224388144</v>
      </c>
      <c r="B4119">
        <v>5.6167710976665717</v>
      </c>
      <c r="C4119">
        <v>2.9444389791664403</v>
      </c>
    </row>
    <row r="4120" spans="1:3" x14ac:dyDescent="0.25">
      <c r="A4120" s="3">
        <v>21.133424112621626</v>
      </c>
      <c r="B4120">
        <v>6.5510803350434044</v>
      </c>
      <c r="C4120">
        <v>5.4380793089231956</v>
      </c>
    </row>
    <row r="4121" spans="1:3" x14ac:dyDescent="0.25">
      <c r="A4121" s="3">
        <v>20.360234224388144</v>
      </c>
      <c r="B4121">
        <v>5.6167710976665717</v>
      </c>
      <c r="C4121">
        <v>2.9444389791664403</v>
      </c>
    </row>
    <row r="4122" spans="1:3" ht="15.75" thickBot="1" x14ac:dyDescent="0.3">
      <c r="A4122" s="7">
        <v>20.184546440673881</v>
      </c>
      <c r="B4122">
        <v>4.990432586778736</v>
      </c>
      <c r="C4122">
        <v>3.6888794541139363</v>
      </c>
    </row>
    <row r="4124" spans="1:3" ht="15.75" thickBot="1" x14ac:dyDescent="0.3"/>
    <row r="4125" spans="1:3" x14ac:dyDescent="0.25">
      <c r="A4125" s="1" t="s">
        <v>251</v>
      </c>
    </row>
    <row r="4126" spans="1:3" x14ac:dyDescent="0.25">
      <c r="A4126" s="2">
        <v>19.18195119767131</v>
      </c>
      <c r="B4126">
        <v>4.5747109785033828</v>
      </c>
      <c r="C4126">
        <v>3.6375861597263857</v>
      </c>
    </row>
    <row r="4127" spans="1:3" x14ac:dyDescent="0.25">
      <c r="A4127" s="3">
        <v>20.097550585664155</v>
      </c>
      <c r="B4127">
        <v>5.0751738152338266</v>
      </c>
      <c r="C4127">
        <v>3.6109179126442243</v>
      </c>
    </row>
    <row r="4128" spans="1:3" x14ac:dyDescent="0.25">
      <c r="A4128" s="3">
        <v>19.18195119767131</v>
      </c>
      <c r="B4128" s="8">
        <v>4.5747109785033828</v>
      </c>
      <c r="C4128" s="8">
        <v>3.6375861597263857</v>
      </c>
    </row>
    <row r="4129" spans="1:3" x14ac:dyDescent="0.25">
      <c r="A4129" s="3">
        <v>20.184546440673881</v>
      </c>
      <c r="B4129">
        <v>4.990432586778736</v>
      </c>
      <c r="C4129">
        <v>3.6888794541139363</v>
      </c>
    </row>
    <row r="4130" spans="1:3" x14ac:dyDescent="0.25">
      <c r="A4130" s="3">
        <v>19.18195119767131</v>
      </c>
      <c r="B4130">
        <v>4.5747109785033828</v>
      </c>
      <c r="C4130">
        <v>3.6375861597263857</v>
      </c>
    </row>
    <row r="4131" spans="1:3" x14ac:dyDescent="0.25">
      <c r="A4131" s="3">
        <v>20.360234224388144</v>
      </c>
      <c r="B4131">
        <v>5.6167710976665717</v>
      </c>
      <c r="C4131">
        <v>2.9444389791664403</v>
      </c>
    </row>
    <row r="4132" spans="1:3" x14ac:dyDescent="0.25">
      <c r="A4132" s="3">
        <v>19.719292269758025</v>
      </c>
      <c r="B4132">
        <v>4.7874917430000004</v>
      </c>
      <c r="C4132">
        <v>3.091042453</v>
      </c>
    </row>
    <row r="4133" spans="1:3" x14ac:dyDescent="0.25">
      <c r="A4133" s="3">
        <v>19.985088661080542</v>
      </c>
      <c r="B4133">
        <v>4.7874917427820458</v>
      </c>
      <c r="C4133">
        <v>3.4812400893356918</v>
      </c>
    </row>
    <row r="4134" spans="1:3" x14ac:dyDescent="0.25">
      <c r="A4134" s="3">
        <v>21.133424112621626</v>
      </c>
      <c r="B4134">
        <v>6.5510803350434044</v>
      </c>
      <c r="C4134">
        <v>5.4380793089231956</v>
      </c>
    </row>
    <row r="4135" spans="1:3" x14ac:dyDescent="0.25">
      <c r="A4135" s="3">
        <v>20.027089777859604</v>
      </c>
      <c r="B4135">
        <v>4.9416424226093039</v>
      </c>
      <c r="C4135">
        <v>3.1135153092103742</v>
      </c>
    </row>
    <row r="4136" spans="1:3" x14ac:dyDescent="0.25">
      <c r="A4136" s="3">
        <v>21.133424112621626</v>
      </c>
      <c r="B4136">
        <v>6.5510803350434044</v>
      </c>
      <c r="C4136">
        <v>5.4380793089231956</v>
      </c>
    </row>
    <row r="4137" spans="1:3" x14ac:dyDescent="0.25">
      <c r="A4137" s="3">
        <v>20.163448315399307</v>
      </c>
      <c r="B4137">
        <v>5.5373342670185366</v>
      </c>
      <c r="C4137">
        <v>4.7004803657924166</v>
      </c>
    </row>
    <row r="4138" spans="1:3" ht="15.75" thickBot="1" x14ac:dyDescent="0.3">
      <c r="A4138" s="7">
        <v>20.184546440673881</v>
      </c>
      <c r="B4138">
        <v>4.990432586778736</v>
      </c>
      <c r="C4138">
        <v>3.6888794541139363</v>
      </c>
    </row>
    <row r="4140" spans="1:3" ht="15.75" thickBot="1" x14ac:dyDescent="0.3"/>
    <row r="4141" spans="1:3" x14ac:dyDescent="0.25">
      <c r="A4141" s="1" t="s">
        <v>252</v>
      </c>
    </row>
    <row r="4142" spans="1:3" x14ac:dyDescent="0.25">
      <c r="A4142" s="2">
        <v>20.184546440673881</v>
      </c>
      <c r="B4142">
        <v>4.990432586778736</v>
      </c>
      <c r="C4142">
        <v>3.6888794541139363</v>
      </c>
    </row>
    <row r="4143" spans="1:3" x14ac:dyDescent="0.25">
      <c r="A4143" s="3">
        <v>19.719292269758025</v>
      </c>
      <c r="B4143">
        <v>4.7874917430000004</v>
      </c>
      <c r="C4143">
        <v>3.091042453</v>
      </c>
    </row>
    <row r="4144" spans="1:3" x14ac:dyDescent="0.25">
      <c r="A4144" s="3">
        <v>20.184546440673881</v>
      </c>
      <c r="B4144">
        <v>4.990432586778736</v>
      </c>
      <c r="C4144">
        <v>3.6888794541139363</v>
      </c>
    </row>
    <row r="4145" spans="1:3" x14ac:dyDescent="0.25">
      <c r="A4145" s="3">
        <v>19.929145492307978</v>
      </c>
      <c r="B4145">
        <v>5.0106352940962555</v>
      </c>
      <c r="C4145">
        <v>2.9957322735539909</v>
      </c>
    </row>
    <row r="4146" spans="1:3" x14ac:dyDescent="0.25">
      <c r="A4146" s="3">
        <v>20.097550585664155</v>
      </c>
      <c r="B4146">
        <v>5.0751738152338266</v>
      </c>
      <c r="C4146">
        <v>3.6109179126442243</v>
      </c>
    </row>
    <row r="4147" spans="1:3" x14ac:dyDescent="0.25">
      <c r="A4147" s="3">
        <v>19.719292269758025</v>
      </c>
      <c r="B4147">
        <v>4.7874917430000004</v>
      </c>
      <c r="C4147">
        <v>3.091042453</v>
      </c>
    </row>
    <row r="4148" spans="1:3" x14ac:dyDescent="0.25">
      <c r="A4148" s="3">
        <v>19.719292269758025</v>
      </c>
      <c r="B4148">
        <v>4.7874917430000004</v>
      </c>
      <c r="C4148">
        <v>3.091042453</v>
      </c>
    </row>
    <row r="4149" spans="1:3" x14ac:dyDescent="0.25">
      <c r="A4149" s="3">
        <v>19.18195119767131</v>
      </c>
      <c r="B4149">
        <v>4.5747109785033828</v>
      </c>
      <c r="C4149">
        <v>3.6375861597263857</v>
      </c>
    </row>
    <row r="4150" spans="1:3" x14ac:dyDescent="0.25">
      <c r="A4150" s="3">
        <v>19.929145492307978</v>
      </c>
      <c r="B4150">
        <v>5.0106352940962555</v>
      </c>
      <c r="C4150">
        <v>2.9957322735539909</v>
      </c>
    </row>
    <row r="4151" spans="1:3" x14ac:dyDescent="0.25">
      <c r="A4151" s="3">
        <v>19.719292269758025</v>
      </c>
      <c r="B4151">
        <v>4.7874917430000004</v>
      </c>
      <c r="C4151">
        <v>3.091042453</v>
      </c>
    </row>
    <row r="4152" spans="1:3" x14ac:dyDescent="0.25">
      <c r="A4152" s="3">
        <v>20.027089777859604</v>
      </c>
      <c r="B4152">
        <v>4.9416424226093039</v>
      </c>
      <c r="C4152">
        <v>3.1135153092103742</v>
      </c>
    </row>
    <row r="4153" spans="1:3" x14ac:dyDescent="0.25">
      <c r="A4153" s="3">
        <v>20.360234224388144</v>
      </c>
      <c r="B4153">
        <v>5.6167710976665717</v>
      </c>
      <c r="C4153">
        <v>2.9444389791664403</v>
      </c>
    </row>
    <row r="4154" spans="1:3" ht="15.75" thickBot="1" x14ac:dyDescent="0.3">
      <c r="A4154" s="7">
        <v>20.097550585664155</v>
      </c>
      <c r="B4154">
        <v>5.0751738152338266</v>
      </c>
      <c r="C4154">
        <v>3.6109179126442243</v>
      </c>
    </row>
    <row r="4156" spans="1:3" ht="15.75" thickBot="1" x14ac:dyDescent="0.3"/>
    <row r="4157" spans="1:3" x14ac:dyDescent="0.25">
      <c r="A4157" s="1" t="s">
        <v>253</v>
      </c>
    </row>
    <row r="4158" spans="1:3" x14ac:dyDescent="0.25">
      <c r="A4158" s="2">
        <v>20.123189455653517</v>
      </c>
      <c r="B4158">
        <v>5.4806389233419912</v>
      </c>
      <c r="C4158">
        <v>3.0910424533583161</v>
      </c>
    </row>
    <row r="4159" spans="1:3" x14ac:dyDescent="0.25">
      <c r="A4159" s="3">
        <v>20.478688773840432</v>
      </c>
      <c r="B4159" s="5">
        <v>5.2983173670000001</v>
      </c>
      <c r="C4159" s="5">
        <v>2.9957322739999999</v>
      </c>
    </row>
    <row r="4160" spans="1:3" x14ac:dyDescent="0.25">
      <c r="A4160" s="3">
        <v>20.097550585664155</v>
      </c>
      <c r="B4160">
        <v>5.0751738152338266</v>
      </c>
      <c r="C4160">
        <v>3.6109179126442243</v>
      </c>
    </row>
    <row r="4161" spans="1:3" x14ac:dyDescent="0.25">
      <c r="A4161" s="3">
        <v>20.184546440673881</v>
      </c>
      <c r="B4161">
        <v>4.990432586778736</v>
      </c>
      <c r="C4161">
        <v>3.6888794541139363</v>
      </c>
    </row>
    <row r="4162" spans="1:3" x14ac:dyDescent="0.25">
      <c r="A4162" s="3">
        <v>19.929145492307978</v>
      </c>
      <c r="B4162">
        <v>5.0106352940962555</v>
      </c>
      <c r="C4162">
        <v>2.9957322735539909</v>
      </c>
    </row>
    <row r="4163" spans="1:3" x14ac:dyDescent="0.25">
      <c r="A4163" s="3">
        <v>20.027089777859604</v>
      </c>
      <c r="B4163">
        <v>4.9416424226093039</v>
      </c>
      <c r="C4163">
        <v>3.1135153092103742</v>
      </c>
    </row>
    <row r="4164" spans="1:3" x14ac:dyDescent="0.25">
      <c r="A4164" s="3">
        <v>20.163448315399307</v>
      </c>
      <c r="B4164">
        <v>5.5373342670185366</v>
      </c>
      <c r="C4164">
        <v>4.7004803657924166</v>
      </c>
    </row>
    <row r="4165" spans="1:3" x14ac:dyDescent="0.25">
      <c r="A4165" s="3">
        <v>19.985088661080542</v>
      </c>
      <c r="B4165">
        <v>4.7874917427820458</v>
      </c>
      <c r="C4165">
        <v>3.4812400893356918</v>
      </c>
    </row>
    <row r="4166" spans="1:3" x14ac:dyDescent="0.25">
      <c r="A4166" s="3">
        <v>20.027089777859604</v>
      </c>
      <c r="B4166">
        <v>4.9416424226093039</v>
      </c>
      <c r="C4166">
        <v>3.1135153092103742</v>
      </c>
    </row>
    <row r="4167" spans="1:3" x14ac:dyDescent="0.25">
      <c r="A4167" s="3">
        <v>20.097550585664155</v>
      </c>
      <c r="B4167">
        <v>5.0751738152338266</v>
      </c>
      <c r="C4167">
        <v>3.6109179126442243</v>
      </c>
    </row>
    <row r="4168" spans="1:3" x14ac:dyDescent="0.25">
      <c r="A4168" s="3">
        <v>20.097550585664155</v>
      </c>
      <c r="B4168">
        <v>5.0751738152338266</v>
      </c>
      <c r="C4168">
        <v>3.6109179126442243</v>
      </c>
    </row>
    <row r="4169" spans="1:3" x14ac:dyDescent="0.25">
      <c r="A4169" s="3">
        <v>19.719292269758025</v>
      </c>
      <c r="B4169">
        <v>4.7874917430000004</v>
      </c>
      <c r="C4169">
        <v>3.091042453</v>
      </c>
    </row>
    <row r="4170" spans="1:3" ht="15.75" thickBot="1" x14ac:dyDescent="0.3">
      <c r="A4170" s="7">
        <v>21.133424112621626</v>
      </c>
      <c r="B4170">
        <v>6.5510803350434044</v>
      </c>
      <c r="C4170">
        <v>5.4380793089231956</v>
      </c>
    </row>
    <row r="4172" spans="1:3" ht="15.75" thickBot="1" x14ac:dyDescent="0.3"/>
    <row r="4173" spans="1:3" x14ac:dyDescent="0.25">
      <c r="A4173" s="1" t="s">
        <v>254</v>
      </c>
    </row>
    <row r="4174" spans="1:3" x14ac:dyDescent="0.25">
      <c r="A4174" s="2">
        <v>21.133424112621626</v>
      </c>
      <c r="B4174">
        <v>6.5510803350434044</v>
      </c>
      <c r="C4174">
        <v>5.4380793089231956</v>
      </c>
    </row>
    <row r="4175" spans="1:3" x14ac:dyDescent="0.25">
      <c r="A4175" s="3">
        <v>20.837197681154464</v>
      </c>
      <c r="B4175" s="8">
        <v>5.9914645471079817</v>
      </c>
      <c r="C4175" s="8">
        <v>4.6821312271242199</v>
      </c>
    </row>
    <row r="4176" spans="1:3" x14ac:dyDescent="0.25">
      <c r="A4176" s="3">
        <v>20.837197681154464</v>
      </c>
      <c r="B4176">
        <v>5.9914645471079817</v>
      </c>
      <c r="C4176">
        <v>4.6821312271242199</v>
      </c>
    </row>
    <row r="4177" spans="1:3" x14ac:dyDescent="0.25">
      <c r="A4177" s="3">
        <v>20.837197681154464</v>
      </c>
      <c r="B4177">
        <v>5.9914645471079817</v>
      </c>
      <c r="C4177">
        <v>4.6821312271242199</v>
      </c>
    </row>
    <row r="4178" spans="1:3" x14ac:dyDescent="0.25">
      <c r="A4178" s="3">
        <v>19.18195119767131</v>
      </c>
      <c r="B4178">
        <v>4.5747109785033828</v>
      </c>
      <c r="C4178">
        <v>3.6375861597263857</v>
      </c>
    </row>
    <row r="4179" spans="1:3" x14ac:dyDescent="0.25">
      <c r="A4179" s="3">
        <v>20.478688773840432</v>
      </c>
      <c r="B4179" s="5">
        <v>5.2983173670000001</v>
      </c>
      <c r="C4179" s="5">
        <v>2.9957322739999999</v>
      </c>
    </row>
    <row r="4180" spans="1:3" x14ac:dyDescent="0.25">
      <c r="A4180" s="3">
        <v>20.123189455653517</v>
      </c>
      <c r="B4180">
        <v>5.4806389233419912</v>
      </c>
      <c r="C4180">
        <v>3.0910424533583161</v>
      </c>
    </row>
    <row r="4181" spans="1:3" x14ac:dyDescent="0.25">
      <c r="A4181" s="3">
        <v>19.929145492307978</v>
      </c>
      <c r="B4181">
        <v>5.0106352940962555</v>
      </c>
      <c r="C4181">
        <v>2.9957322735539909</v>
      </c>
    </row>
    <row r="4182" spans="1:3" x14ac:dyDescent="0.25">
      <c r="A4182" s="3">
        <v>20.097550585664155</v>
      </c>
      <c r="B4182">
        <v>5.0751738152338266</v>
      </c>
      <c r="C4182">
        <v>3.6109179126442243</v>
      </c>
    </row>
    <row r="4183" spans="1:3" x14ac:dyDescent="0.25">
      <c r="A4183" s="3">
        <v>21.133424112621626</v>
      </c>
      <c r="B4183">
        <v>6.5510803350434044</v>
      </c>
      <c r="C4183">
        <v>5.4380793089231956</v>
      </c>
    </row>
    <row r="4184" spans="1:3" x14ac:dyDescent="0.25">
      <c r="A4184" s="3">
        <v>20.360234224388144</v>
      </c>
      <c r="B4184">
        <v>5.6167710976665717</v>
      </c>
      <c r="C4184">
        <v>2.9444389791664403</v>
      </c>
    </row>
    <row r="4185" spans="1:3" x14ac:dyDescent="0.25">
      <c r="A4185" s="3">
        <v>20.027089777859604</v>
      </c>
      <c r="B4185">
        <v>4.9416424226093039</v>
      </c>
      <c r="C4185">
        <v>3.1135153092103742</v>
      </c>
    </row>
    <row r="4186" spans="1:3" ht="15.75" thickBot="1" x14ac:dyDescent="0.3">
      <c r="A4186" s="7">
        <v>20.360234224388144</v>
      </c>
      <c r="B4186">
        <v>5.6167710976665717</v>
      </c>
      <c r="C4186">
        <v>2.9444389791664403</v>
      </c>
    </row>
    <row r="4189" spans="1:3" ht="15.75" thickBot="1" x14ac:dyDescent="0.3"/>
    <row r="4190" spans="1:3" x14ac:dyDescent="0.25">
      <c r="A4190" s="1" t="s">
        <v>255</v>
      </c>
    </row>
    <row r="4191" spans="1:3" x14ac:dyDescent="0.25">
      <c r="A4191" s="2">
        <v>20.184546440673881</v>
      </c>
      <c r="B4191">
        <v>4.990432586778736</v>
      </c>
      <c r="C4191">
        <v>3.6888794541139363</v>
      </c>
    </row>
    <row r="4192" spans="1:3" x14ac:dyDescent="0.25">
      <c r="A4192" s="3">
        <v>19.929145492307978</v>
      </c>
      <c r="B4192">
        <v>5.0106352940962555</v>
      </c>
      <c r="C4192">
        <v>2.9957322735539909</v>
      </c>
    </row>
    <row r="4193" spans="1:3" x14ac:dyDescent="0.25">
      <c r="A4193" s="3">
        <v>20.163448315399307</v>
      </c>
      <c r="B4193">
        <v>5.5373342670185366</v>
      </c>
      <c r="C4193">
        <v>4.7004803657924166</v>
      </c>
    </row>
    <row r="4194" spans="1:3" x14ac:dyDescent="0.25">
      <c r="A4194" s="3">
        <v>20.360234224388144</v>
      </c>
      <c r="B4194">
        <v>5.6167710976665717</v>
      </c>
      <c r="C4194">
        <v>2.9444389791664403</v>
      </c>
    </row>
    <row r="4195" spans="1:3" x14ac:dyDescent="0.25">
      <c r="A4195" s="3">
        <v>21.133424112621626</v>
      </c>
      <c r="B4195">
        <v>6.5510803350434044</v>
      </c>
      <c r="C4195">
        <v>5.4380793089231956</v>
      </c>
    </row>
    <row r="4196" spans="1:3" x14ac:dyDescent="0.25">
      <c r="A4196" s="3">
        <v>20.360234224388144</v>
      </c>
      <c r="B4196">
        <v>5.6167710976665717</v>
      </c>
      <c r="C4196">
        <v>2.9444389791664403</v>
      </c>
    </row>
    <row r="4197" spans="1:3" x14ac:dyDescent="0.25">
      <c r="A4197" s="3">
        <v>20.123189455653517</v>
      </c>
      <c r="B4197">
        <v>5.4806389233419912</v>
      </c>
      <c r="C4197">
        <v>3.0910424533583161</v>
      </c>
    </row>
    <row r="4198" spans="1:3" x14ac:dyDescent="0.25">
      <c r="A4198" s="3">
        <v>20.027089777859604</v>
      </c>
      <c r="B4198">
        <v>4.9416424226093039</v>
      </c>
      <c r="C4198">
        <v>3.1135153092103742</v>
      </c>
    </row>
    <row r="4199" spans="1:3" x14ac:dyDescent="0.25">
      <c r="A4199" s="3">
        <v>20.837197681154464</v>
      </c>
      <c r="B4199">
        <v>5.9914645471079817</v>
      </c>
      <c r="C4199">
        <v>4.6821312271242199</v>
      </c>
    </row>
    <row r="4200" spans="1:3" x14ac:dyDescent="0.25">
      <c r="A4200" s="3">
        <v>19.18195119767131</v>
      </c>
      <c r="B4200">
        <v>4.5747109785033828</v>
      </c>
      <c r="C4200">
        <v>3.6375861597263857</v>
      </c>
    </row>
    <row r="4201" spans="1:3" x14ac:dyDescent="0.25">
      <c r="A4201" s="3">
        <v>21.133424112621626</v>
      </c>
      <c r="B4201">
        <v>6.5510803350434044</v>
      </c>
      <c r="C4201">
        <v>5.4380793089231956</v>
      </c>
    </row>
    <row r="4202" spans="1:3" x14ac:dyDescent="0.25">
      <c r="A4202" s="3">
        <v>19.18195119767131</v>
      </c>
      <c r="B4202">
        <v>4.5747109785033828</v>
      </c>
      <c r="C4202">
        <v>3.6375861597263857</v>
      </c>
    </row>
    <row r="4203" spans="1:3" ht="15.75" thickBot="1" x14ac:dyDescent="0.3">
      <c r="A4203" s="7">
        <v>21.133424112621626</v>
      </c>
      <c r="B4203">
        <v>6.5510803350434044</v>
      </c>
      <c r="C4203">
        <v>5.4380793089231956</v>
      </c>
    </row>
    <row r="4205" spans="1:3" ht="15.75" thickBot="1" x14ac:dyDescent="0.3"/>
    <row r="4206" spans="1:3" x14ac:dyDescent="0.25">
      <c r="A4206" s="1" t="s">
        <v>256</v>
      </c>
    </row>
    <row r="4207" spans="1:3" x14ac:dyDescent="0.25">
      <c r="A4207" s="2">
        <v>20.360234224388144</v>
      </c>
      <c r="B4207">
        <v>5.6167710976665717</v>
      </c>
      <c r="C4207">
        <v>2.9444389791664403</v>
      </c>
    </row>
    <row r="4208" spans="1:3" x14ac:dyDescent="0.25">
      <c r="A4208" s="3">
        <v>19.719292269758025</v>
      </c>
      <c r="B4208">
        <v>4.7874917430000004</v>
      </c>
      <c r="C4208">
        <v>3.091042453</v>
      </c>
    </row>
    <row r="4209" spans="1:3" x14ac:dyDescent="0.25">
      <c r="A4209" s="3">
        <v>19.719292269758025</v>
      </c>
      <c r="B4209">
        <v>4.7874917430000004</v>
      </c>
      <c r="C4209">
        <v>3.091042453</v>
      </c>
    </row>
    <row r="4210" spans="1:3" x14ac:dyDescent="0.25">
      <c r="A4210" s="3">
        <v>21.133424112621626</v>
      </c>
      <c r="B4210">
        <v>6.5510803350434044</v>
      </c>
      <c r="C4210">
        <v>5.4380793089231956</v>
      </c>
    </row>
    <row r="4211" spans="1:3" x14ac:dyDescent="0.25">
      <c r="A4211" s="3">
        <v>20.478688773840432</v>
      </c>
      <c r="B4211" s="5">
        <v>5.2983173670000001</v>
      </c>
      <c r="C4211" s="5">
        <v>2.9957322739999999</v>
      </c>
    </row>
    <row r="4212" spans="1:3" x14ac:dyDescent="0.25">
      <c r="A4212" s="3">
        <v>20.027089777859604</v>
      </c>
      <c r="B4212">
        <v>4.9416424226093039</v>
      </c>
      <c r="C4212">
        <v>3.1135153092103742</v>
      </c>
    </row>
    <row r="4213" spans="1:3" x14ac:dyDescent="0.25">
      <c r="A4213" s="3">
        <v>20.163448315399307</v>
      </c>
      <c r="B4213">
        <v>5.5373342670185366</v>
      </c>
      <c r="C4213">
        <v>4.7004803657924166</v>
      </c>
    </row>
    <row r="4214" spans="1:3" x14ac:dyDescent="0.25">
      <c r="A4214" s="3">
        <v>20.097550585664155</v>
      </c>
      <c r="B4214">
        <v>5.0751738152338266</v>
      </c>
      <c r="C4214">
        <v>3.6109179126442243</v>
      </c>
    </row>
    <row r="4215" spans="1:3" x14ac:dyDescent="0.25">
      <c r="A4215" s="3">
        <v>20.360234224388144</v>
      </c>
      <c r="B4215">
        <v>5.6167710976665717</v>
      </c>
      <c r="C4215">
        <v>2.9444389791664403</v>
      </c>
    </row>
    <row r="4216" spans="1:3" x14ac:dyDescent="0.25">
      <c r="A4216" s="3">
        <v>20.027089777859604</v>
      </c>
      <c r="B4216">
        <v>4.9416424226093039</v>
      </c>
      <c r="C4216">
        <v>3.1135153092103742</v>
      </c>
    </row>
    <row r="4217" spans="1:3" x14ac:dyDescent="0.25">
      <c r="A4217" s="3">
        <v>20.184546440673881</v>
      </c>
      <c r="B4217">
        <v>4.990432586778736</v>
      </c>
      <c r="C4217">
        <v>3.6888794541139363</v>
      </c>
    </row>
    <row r="4218" spans="1:3" x14ac:dyDescent="0.25">
      <c r="A4218" s="3">
        <v>20.097550585664155</v>
      </c>
      <c r="B4218">
        <v>5.0751738152338266</v>
      </c>
      <c r="C4218">
        <v>3.6109179126442243</v>
      </c>
    </row>
    <row r="4219" spans="1:3" ht="15.75" thickBot="1" x14ac:dyDescent="0.3">
      <c r="A4219" s="7">
        <v>19.929145492307978</v>
      </c>
      <c r="B4219">
        <v>5.0106352940962555</v>
      </c>
      <c r="C4219">
        <v>2.9957322735539909</v>
      </c>
    </row>
    <row r="4222" spans="1:3" ht="15.75" thickBot="1" x14ac:dyDescent="0.3"/>
    <row r="4223" spans="1:3" x14ac:dyDescent="0.25">
      <c r="A4223" s="1" t="s">
        <v>257</v>
      </c>
    </row>
    <row r="4224" spans="1:3" x14ac:dyDescent="0.25">
      <c r="A4224" s="2">
        <v>20.478688773840432</v>
      </c>
      <c r="B4224">
        <v>5.2983173670000001</v>
      </c>
      <c r="C4224">
        <v>2.9957322739999999</v>
      </c>
    </row>
    <row r="4225" spans="1:3" x14ac:dyDescent="0.25">
      <c r="A4225" s="3">
        <v>20.163448315399307</v>
      </c>
      <c r="B4225">
        <v>5.5373342670185366</v>
      </c>
      <c r="C4225">
        <v>4.7004803657924166</v>
      </c>
    </row>
    <row r="4226" spans="1:3" x14ac:dyDescent="0.25">
      <c r="A4226" s="3">
        <v>20.478688773840432</v>
      </c>
      <c r="B4226" s="5">
        <v>5.2983173670000001</v>
      </c>
      <c r="C4226" s="5">
        <v>2.9957322739999999</v>
      </c>
    </row>
    <row r="4227" spans="1:3" x14ac:dyDescent="0.25">
      <c r="A4227" s="3">
        <v>20.123189455653517</v>
      </c>
      <c r="B4227">
        <v>5.4806389233419912</v>
      </c>
      <c r="C4227">
        <v>3.0910424533583161</v>
      </c>
    </row>
    <row r="4228" spans="1:3" x14ac:dyDescent="0.25">
      <c r="A4228" s="3">
        <v>20.027089777859604</v>
      </c>
      <c r="B4228">
        <v>4.9416424226093039</v>
      </c>
      <c r="C4228">
        <v>3.1135153092103742</v>
      </c>
    </row>
    <row r="4229" spans="1:3" x14ac:dyDescent="0.25">
      <c r="A4229" s="3">
        <v>21.133424112621626</v>
      </c>
      <c r="B4229">
        <v>6.5510803350434044</v>
      </c>
      <c r="C4229">
        <v>5.4380793089231956</v>
      </c>
    </row>
    <row r="4230" spans="1:3" x14ac:dyDescent="0.25">
      <c r="A4230" s="3">
        <v>19.985088661080542</v>
      </c>
      <c r="B4230">
        <v>4.7874917427820458</v>
      </c>
      <c r="C4230">
        <v>3.4812400893356918</v>
      </c>
    </row>
    <row r="4231" spans="1:3" x14ac:dyDescent="0.25">
      <c r="A4231" s="3">
        <v>20.360234224388144</v>
      </c>
      <c r="B4231">
        <v>5.6167710976665717</v>
      </c>
      <c r="C4231">
        <v>2.9444389791664403</v>
      </c>
    </row>
    <row r="4232" spans="1:3" x14ac:dyDescent="0.25">
      <c r="A4232" s="3">
        <v>20.184546440673881</v>
      </c>
      <c r="B4232">
        <v>4.990432586778736</v>
      </c>
      <c r="C4232">
        <v>3.6888794541139363</v>
      </c>
    </row>
    <row r="4233" spans="1:3" x14ac:dyDescent="0.25">
      <c r="A4233" s="3">
        <v>20.097550585664155</v>
      </c>
      <c r="B4233">
        <v>5.0751738152338266</v>
      </c>
      <c r="C4233">
        <v>3.6109179126442243</v>
      </c>
    </row>
    <row r="4234" spans="1:3" x14ac:dyDescent="0.25">
      <c r="A4234" s="3">
        <v>20.163448315399307</v>
      </c>
      <c r="B4234">
        <v>5.5373342670185366</v>
      </c>
      <c r="C4234">
        <v>4.7004803657924166</v>
      </c>
    </row>
    <row r="4235" spans="1:3" x14ac:dyDescent="0.25">
      <c r="A4235" s="3">
        <v>20.163448315399307</v>
      </c>
      <c r="B4235">
        <v>5.5373342670185366</v>
      </c>
      <c r="C4235">
        <v>4.7004803657924166</v>
      </c>
    </row>
    <row r="4236" spans="1:3" ht="15.75" thickBot="1" x14ac:dyDescent="0.3">
      <c r="A4236" s="7">
        <v>20.184546440673881</v>
      </c>
      <c r="B4236">
        <v>4.990432586778736</v>
      </c>
      <c r="C4236">
        <v>3.6888794541139363</v>
      </c>
    </row>
    <row r="4239" spans="1:3" ht="15.75" thickBot="1" x14ac:dyDescent="0.3"/>
    <row r="4240" spans="1:3" x14ac:dyDescent="0.25">
      <c r="A4240" s="1" t="s">
        <v>258</v>
      </c>
    </row>
    <row r="4241" spans="1:3" x14ac:dyDescent="0.25">
      <c r="A4241" s="2">
        <v>20.027089777859604</v>
      </c>
      <c r="B4241">
        <v>4.9416424226093039</v>
      </c>
      <c r="C4241">
        <v>3.1135153092103742</v>
      </c>
    </row>
    <row r="4242" spans="1:3" x14ac:dyDescent="0.25">
      <c r="A4242" s="3">
        <v>19.985088661080542</v>
      </c>
      <c r="B4242">
        <v>4.7874917427820458</v>
      </c>
      <c r="C4242">
        <v>3.4812400893356918</v>
      </c>
    </row>
    <row r="4243" spans="1:3" x14ac:dyDescent="0.25">
      <c r="A4243" s="3">
        <v>20.478688773840432</v>
      </c>
      <c r="B4243" s="5">
        <v>5.2983173670000001</v>
      </c>
      <c r="C4243" s="5">
        <v>2.9957322739999999</v>
      </c>
    </row>
    <row r="4244" spans="1:3" x14ac:dyDescent="0.25">
      <c r="A4244" s="3">
        <v>20.360234224388144</v>
      </c>
      <c r="B4244">
        <v>5.6167710976665717</v>
      </c>
      <c r="C4244">
        <v>2.9444389791664403</v>
      </c>
    </row>
    <row r="4245" spans="1:3" x14ac:dyDescent="0.25">
      <c r="A4245" s="3">
        <v>19.18195119767131</v>
      </c>
      <c r="B4245">
        <v>4.5747109785033828</v>
      </c>
      <c r="C4245">
        <v>3.6375861597263857</v>
      </c>
    </row>
    <row r="4246" spans="1:3" x14ac:dyDescent="0.25">
      <c r="A4246" s="3">
        <v>20.163448315399307</v>
      </c>
      <c r="B4246">
        <v>5.5373342670185366</v>
      </c>
      <c r="C4246">
        <v>4.7004803657924166</v>
      </c>
    </row>
    <row r="4247" spans="1:3" x14ac:dyDescent="0.25">
      <c r="A4247" s="3">
        <v>20.360234224388144</v>
      </c>
      <c r="B4247">
        <v>5.6167710976665717</v>
      </c>
      <c r="C4247">
        <v>2.9444389791664403</v>
      </c>
    </row>
    <row r="4248" spans="1:3" x14ac:dyDescent="0.25">
      <c r="A4248" s="3">
        <v>19.18195119767131</v>
      </c>
      <c r="B4248">
        <v>4.5747109785033828</v>
      </c>
      <c r="C4248">
        <v>3.6375861597263857</v>
      </c>
    </row>
    <row r="4249" spans="1:3" x14ac:dyDescent="0.25">
      <c r="A4249" s="3">
        <v>20.097550585664155</v>
      </c>
      <c r="B4249">
        <v>5.0751738152338266</v>
      </c>
      <c r="C4249">
        <v>3.6109179126442243</v>
      </c>
    </row>
    <row r="4250" spans="1:3" x14ac:dyDescent="0.25">
      <c r="A4250" s="3">
        <v>19.18195119767131</v>
      </c>
      <c r="B4250">
        <v>4.5747109785033828</v>
      </c>
      <c r="C4250">
        <v>3.6375861597263857</v>
      </c>
    </row>
    <row r="4251" spans="1:3" x14ac:dyDescent="0.25">
      <c r="A4251" s="3">
        <v>19.719292269758025</v>
      </c>
      <c r="B4251">
        <v>4.7874917430000004</v>
      </c>
      <c r="C4251">
        <v>3.091042453</v>
      </c>
    </row>
    <row r="4252" spans="1:3" x14ac:dyDescent="0.25">
      <c r="A4252" s="3">
        <v>19.719292269758025</v>
      </c>
      <c r="B4252">
        <v>4.7874917430000004</v>
      </c>
      <c r="C4252">
        <v>3.091042453</v>
      </c>
    </row>
    <row r="4253" spans="1:3" ht="15.75" thickBot="1" x14ac:dyDescent="0.3">
      <c r="A4253" s="7">
        <v>20.360234224388144</v>
      </c>
      <c r="B4253">
        <v>5.6167710976665717</v>
      </c>
      <c r="C4253">
        <v>2.9444389791664403</v>
      </c>
    </row>
    <row r="4255" spans="1:3" ht="15.75" thickBot="1" x14ac:dyDescent="0.3"/>
    <row r="4256" spans="1:3" x14ac:dyDescent="0.25">
      <c r="A4256" s="1" t="s">
        <v>259</v>
      </c>
    </row>
    <row r="4257" spans="1:3" x14ac:dyDescent="0.25">
      <c r="A4257" s="2">
        <v>19.719292269758025</v>
      </c>
      <c r="B4257">
        <v>4.7874917430000004</v>
      </c>
      <c r="C4257">
        <v>3.091042453</v>
      </c>
    </row>
    <row r="4258" spans="1:3" x14ac:dyDescent="0.25">
      <c r="A4258" s="3">
        <v>19.985088661080542</v>
      </c>
      <c r="B4258">
        <v>4.7874917427820458</v>
      </c>
      <c r="C4258">
        <v>3.4812400893356918</v>
      </c>
    </row>
    <row r="4259" spans="1:3" x14ac:dyDescent="0.25">
      <c r="A4259" s="3">
        <v>19.719292269758025</v>
      </c>
      <c r="B4259">
        <v>4.7874917430000004</v>
      </c>
      <c r="C4259">
        <v>3.091042453</v>
      </c>
    </row>
    <row r="4260" spans="1:3" x14ac:dyDescent="0.25">
      <c r="A4260" s="3">
        <v>20.360234224388144</v>
      </c>
      <c r="B4260">
        <v>5.6167710976665717</v>
      </c>
      <c r="C4260">
        <v>2.9444389791664403</v>
      </c>
    </row>
    <row r="4261" spans="1:3" x14ac:dyDescent="0.25">
      <c r="A4261" s="3">
        <v>20.184546440673881</v>
      </c>
      <c r="B4261">
        <v>4.990432586778736</v>
      </c>
      <c r="C4261">
        <v>3.6888794541139363</v>
      </c>
    </row>
    <row r="4262" spans="1:3" x14ac:dyDescent="0.25">
      <c r="A4262" s="3">
        <v>21.133424112621626</v>
      </c>
      <c r="B4262">
        <v>6.5510803350434044</v>
      </c>
      <c r="C4262">
        <v>5.4380793089231956</v>
      </c>
    </row>
    <row r="4263" spans="1:3" x14ac:dyDescent="0.25">
      <c r="A4263" s="3">
        <v>19.719292269758025</v>
      </c>
      <c r="B4263">
        <v>4.7874917430000004</v>
      </c>
      <c r="C4263">
        <v>3.091042453</v>
      </c>
    </row>
    <row r="4264" spans="1:3" x14ac:dyDescent="0.25">
      <c r="A4264" s="3">
        <v>20.184546440673881</v>
      </c>
      <c r="B4264">
        <v>4.990432586778736</v>
      </c>
      <c r="C4264">
        <v>3.6888794541139363</v>
      </c>
    </row>
    <row r="4265" spans="1:3" x14ac:dyDescent="0.25">
      <c r="A4265" s="3">
        <v>21.133424112621626</v>
      </c>
      <c r="B4265">
        <v>6.5510803350434044</v>
      </c>
      <c r="C4265">
        <v>5.4380793089231956</v>
      </c>
    </row>
    <row r="4266" spans="1:3" x14ac:dyDescent="0.25">
      <c r="A4266" s="3">
        <v>19.929145492307978</v>
      </c>
      <c r="B4266">
        <v>5.0106352940962555</v>
      </c>
      <c r="C4266">
        <v>2.9957322735539909</v>
      </c>
    </row>
    <row r="4267" spans="1:3" x14ac:dyDescent="0.25">
      <c r="A4267" s="3">
        <v>20.123189455653517</v>
      </c>
      <c r="B4267">
        <v>5.4806389233419912</v>
      </c>
      <c r="C4267">
        <v>3.0910424533583161</v>
      </c>
    </row>
    <row r="4268" spans="1:3" x14ac:dyDescent="0.25">
      <c r="A4268" s="3">
        <v>20.184546440673881</v>
      </c>
      <c r="B4268">
        <v>4.990432586778736</v>
      </c>
      <c r="C4268">
        <v>3.6888794541139363</v>
      </c>
    </row>
    <row r="4269" spans="1:3" ht="15.75" thickBot="1" x14ac:dyDescent="0.3">
      <c r="A4269" s="7">
        <v>20.027089777859604</v>
      </c>
      <c r="B4269">
        <v>4.9416424226093039</v>
      </c>
      <c r="C4269">
        <v>3.1135153092103742</v>
      </c>
    </row>
    <row r="4272" spans="1:3" ht="15.75" thickBot="1" x14ac:dyDescent="0.3"/>
    <row r="4273" spans="1:3" x14ac:dyDescent="0.25">
      <c r="A4273" s="1" t="s">
        <v>260</v>
      </c>
    </row>
    <row r="4274" spans="1:3" x14ac:dyDescent="0.25">
      <c r="A4274" s="2">
        <v>21.133424112621626</v>
      </c>
      <c r="B4274">
        <v>6.5510803350434044</v>
      </c>
      <c r="C4274">
        <v>5.4380793089231956</v>
      </c>
    </row>
    <row r="4275" spans="1:3" x14ac:dyDescent="0.25">
      <c r="A4275" s="3">
        <v>20.163448315399307</v>
      </c>
      <c r="B4275">
        <v>5.5373342670185366</v>
      </c>
      <c r="C4275">
        <v>4.7004803657924166</v>
      </c>
    </row>
    <row r="4276" spans="1:3" x14ac:dyDescent="0.25">
      <c r="A4276" s="3">
        <v>20.123189455653517</v>
      </c>
      <c r="B4276">
        <v>5.4806389233419912</v>
      </c>
      <c r="C4276">
        <v>3.0910424533583161</v>
      </c>
    </row>
    <row r="4277" spans="1:3" x14ac:dyDescent="0.25">
      <c r="A4277" s="3">
        <v>20.360234224388144</v>
      </c>
      <c r="B4277">
        <v>5.6167710976665717</v>
      </c>
      <c r="C4277">
        <v>2.9444389791664403</v>
      </c>
    </row>
    <row r="4278" spans="1:3" x14ac:dyDescent="0.25">
      <c r="A4278" s="3">
        <v>20.097550585664155</v>
      </c>
      <c r="B4278">
        <v>5.0751738152338266</v>
      </c>
      <c r="C4278">
        <v>3.6109179126442243</v>
      </c>
    </row>
    <row r="4279" spans="1:3" x14ac:dyDescent="0.25">
      <c r="A4279" s="3">
        <v>19.929145492307978</v>
      </c>
      <c r="B4279">
        <v>5.0106352940962555</v>
      </c>
      <c r="C4279">
        <v>2.9957322735539909</v>
      </c>
    </row>
    <row r="4280" spans="1:3" x14ac:dyDescent="0.25">
      <c r="A4280" s="3">
        <v>20.837197681154464</v>
      </c>
      <c r="B4280">
        <v>5.9914645471079817</v>
      </c>
      <c r="C4280">
        <v>4.6821312271242199</v>
      </c>
    </row>
    <row r="4281" spans="1:3" x14ac:dyDescent="0.25">
      <c r="A4281" s="3">
        <v>19.719292269758025</v>
      </c>
      <c r="B4281">
        <v>4.7874917430000004</v>
      </c>
      <c r="C4281">
        <v>3.091042453</v>
      </c>
    </row>
    <row r="4282" spans="1:3" x14ac:dyDescent="0.25">
      <c r="A4282" s="3">
        <v>19.18195119767131</v>
      </c>
      <c r="B4282">
        <v>4.5747109785033828</v>
      </c>
      <c r="C4282">
        <v>3.6375861597263857</v>
      </c>
    </row>
    <row r="4283" spans="1:3" x14ac:dyDescent="0.25">
      <c r="A4283" s="3">
        <v>19.719292269758025</v>
      </c>
      <c r="B4283">
        <v>4.7874917430000004</v>
      </c>
      <c r="C4283">
        <v>3.091042453</v>
      </c>
    </row>
    <row r="4284" spans="1:3" x14ac:dyDescent="0.25">
      <c r="A4284" s="3">
        <v>20.837197681154464</v>
      </c>
      <c r="B4284">
        <v>5.9914645471079817</v>
      </c>
      <c r="C4284">
        <v>4.6821312271242199</v>
      </c>
    </row>
    <row r="4285" spans="1:3" x14ac:dyDescent="0.25">
      <c r="A4285" s="3">
        <v>20.837197681154464</v>
      </c>
      <c r="B4285" s="8">
        <v>5.9914645471079817</v>
      </c>
      <c r="C4285" s="8">
        <v>4.6821312271242199</v>
      </c>
    </row>
    <row r="4286" spans="1:3" ht="15.75" thickBot="1" x14ac:dyDescent="0.3">
      <c r="A4286" s="7">
        <v>21.133424112621626</v>
      </c>
      <c r="B4286">
        <v>6.5510803350434044</v>
      </c>
      <c r="C4286">
        <v>5.4380793089231956</v>
      </c>
    </row>
    <row r="4289" spans="1:3" ht="15.75" thickBot="1" x14ac:dyDescent="0.3"/>
    <row r="4290" spans="1:3" x14ac:dyDescent="0.25">
      <c r="A4290" s="1" t="s">
        <v>261</v>
      </c>
    </row>
    <row r="4291" spans="1:3" x14ac:dyDescent="0.25">
      <c r="A4291" s="2">
        <v>20.478688773840432</v>
      </c>
      <c r="B4291" s="5">
        <v>5.2983173670000001</v>
      </c>
      <c r="C4291" s="5">
        <v>2.9957322739999999</v>
      </c>
    </row>
    <row r="4292" spans="1:3" x14ac:dyDescent="0.25">
      <c r="A4292" s="3">
        <v>19.719292269758025</v>
      </c>
      <c r="B4292">
        <v>4.7874917430000004</v>
      </c>
      <c r="C4292">
        <v>3.091042453</v>
      </c>
    </row>
    <row r="4293" spans="1:3" x14ac:dyDescent="0.25">
      <c r="A4293" s="3">
        <v>21.133424112621626</v>
      </c>
      <c r="B4293">
        <v>6.5510803350434044</v>
      </c>
      <c r="C4293">
        <v>5.4380793089231956</v>
      </c>
    </row>
    <row r="4294" spans="1:3" x14ac:dyDescent="0.25">
      <c r="A4294" s="3">
        <v>20.184546440673881</v>
      </c>
      <c r="B4294">
        <v>4.990432586778736</v>
      </c>
      <c r="C4294">
        <v>3.6888794541139363</v>
      </c>
    </row>
    <row r="4295" spans="1:3" x14ac:dyDescent="0.25">
      <c r="A4295" s="3">
        <v>20.837197681154464</v>
      </c>
      <c r="B4295">
        <v>5.9914645471079817</v>
      </c>
      <c r="C4295">
        <v>4.6821312271242199</v>
      </c>
    </row>
    <row r="4296" spans="1:3" x14ac:dyDescent="0.25">
      <c r="A4296" s="3">
        <v>20.360234224388144</v>
      </c>
      <c r="B4296">
        <v>5.6167710976665717</v>
      </c>
      <c r="C4296">
        <v>2.9444389791664403</v>
      </c>
    </row>
    <row r="4297" spans="1:3" x14ac:dyDescent="0.25">
      <c r="A4297" s="3">
        <v>21.133424112621626</v>
      </c>
      <c r="B4297">
        <v>6.5510803350434044</v>
      </c>
      <c r="C4297">
        <v>5.4380793089231956</v>
      </c>
    </row>
    <row r="4298" spans="1:3" x14ac:dyDescent="0.25">
      <c r="A4298" s="3">
        <v>20.163448315399307</v>
      </c>
      <c r="B4298">
        <v>5.5373342670185366</v>
      </c>
      <c r="C4298">
        <v>4.7004803657924166</v>
      </c>
    </row>
    <row r="4299" spans="1:3" x14ac:dyDescent="0.25">
      <c r="A4299" s="3">
        <v>19.929145492307978</v>
      </c>
      <c r="B4299">
        <v>5.0106352940962555</v>
      </c>
      <c r="C4299">
        <v>2.9957322735539909</v>
      </c>
    </row>
    <row r="4300" spans="1:3" x14ac:dyDescent="0.25">
      <c r="A4300" s="3">
        <v>19.719292269758025</v>
      </c>
      <c r="B4300">
        <v>4.7874917430000004</v>
      </c>
      <c r="C4300">
        <v>3.091042453</v>
      </c>
    </row>
    <row r="4301" spans="1:3" x14ac:dyDescent="0.25">
      <c r="A4301" s="3">
        <v>20.027089777859604</v>
      </c>
      <c r="B4301">
        <v>4.9416424226093039</v>
      </c>
      <c r="C4301">
        <v>3.1135153092103742</v>
      </c>
    </row>
    <row r="4302" spans="1:3" x14ac:dyDescent="0.25">
      <c r="A4302" s="3">
        <v>20.184546440673881</v>
      </c>
      <c r="B4302">
        <v>4.990432586778736</v>
      </c>
      <c r="C4302">
        <v>3.6888794541139363</v>
      </c>
    </row>
    <row r="4303" spans="1:3" ht="15.75" thickBot="1" x14ac:dyDescent="0.3">
      <c r="A4303" s="7">
        <v>20.478688773840432</v>
      </c>
      <c r="B4303" s="5">
        <v>5.2983173670000001</v>
      </c>
      <c r="C4303" s="5">
        <v>2.9957322739999999</v>
      </c>
    </row>
    <row r="4305" spans="1:3" ht="15.75" thickBot="1" x14ac:dyDescent="0.3"/>
    <row r="4306" spans="1:3" x14ac:dyDescent="0.25">
      <c r="A4306" s="1" t="s">
        <v>262</v>
      </c>
    </row>
    <row r="4307" spans="1:3" x14ac:dyDescent="0.25">
      <c r="A4307" s="2">
        <v>20.123189455653517</v>
      </c>
      <c r="B4307">
        <v>5.4806389233419912</v>
      </c>
      <c r="C4307">
        <v>3.0910424533583161</v>
      </c>
    </row>
    <row r="4308" spans="1:3" x14ac:dyDescent="0.25">
      <c r="A4308" s="3">
        <v>20.837197681154464</v>
      </c>
      <c r="B4308">
        <v>5.9914645471079817</v>
      </c>
      <c r="C4308">
        <v>4.6821312271242199</v>
      </c>
    </row>
    <row r="4309" spans="1:3" x14ac:dyDescent="0.25">
      <c r="A4309" s="3">
        <v>19.929145492307978</v>
      </c>
      <c r="B4309">
        <v>5.0106352940962555</v>
      </c>
      <c r="C4309">
        <v>2.9957322735539909</v>
      </c>
    </row>
    <row r="4310" spans="1:3" x14ac:dyDescent="0.25">
      <c r="A4310" s="3">
        <v>20.163448315399307</v>
      </c>
      <c r="B4310">
        <v>5.5373342670185366</v>
      </c>
      <c r="C4310">
        <v>4.7004803657924166</v>
      </c>
    </row>
    <row r="4311" spans="1:3" x14ac:dyDescent="0.25">
      <c r="A4311" s="3">
        <v>20.027089777859604</v>
      </c>
      <c r="B4311">
        <v>4.9416424226093039</v>
      </c>
      <c r="C4311">
        <v>3.1135153092103742</v>
      </c>
    </row>
    <row r="4312" spans="1:3" x14ac:dyDescent="0.25">
      <c r="A4312" s="3">
        <v>19.18195119767131</v>
      </c>
      <c r="B4312">
        <v>4.5747109785033828</v>
      </c>
      <c r="C4312">
        <v>3.6375861597263857</v>
      </c>
    </row>
    <row r="4313" spans="1:3" x14ac:dyDescent="0.25">
      <c r="A4313" s="3">
        <v>20.478688773840432</v>
      </c>
      <c r="B4313" s="5">
        <v>5.2983173670000001</v>
      </c>
      <c r="C4313" s="5">
        <v>2.9957322739999999</v>
      </c>
    </row>
    <row r="4314" spans="1:3" x14ac:dyDescent="0.25">
      <c r="A4314" s="3">
        <v>19.719292269758025</v>
      </c>
      <c r="B4314">
        <v>4.7874917430000004</v>
      </c>
      <c r="C4314">
        <v>3.091042453</v>
      </c>
    </row>
    <row r="4315" spans="1:3" x14ac:dyDescent="0.25">
      <c r="A4315" s="3">
        <v>20.837197681154464</v>
      </c>
      <c r="B4315">
        <v>5.9914645471079817</v>
      </c>
      <c r="C4315">
        <v>4.6821312271242199</v>
      </c>
    </row>
    <row r="4316" spans="1:3" x14ac:dyDescent="0.25">
      <c r="A4316" s="3">
        <v>20.027089777859604</v>
      </c>
      <c r="B4316">
        <v>4.9416424226093039</v>
      </c>
      <c r="C4316">
        <v>3.1135153092103742</v>
      </c>
    </row>
    <row r="4317" spans="1:3" x14ac:dyDescent="0.25">
      <c r="A4317" s="3">
        <v>19.929145492307978</v>
      </c>
      <c r="B4317">
        <v>5.0106352940962555</v>
      </c>
      <c r="C4317">
        <v>2.9957322735539909</v>
      </c>
    </row>
    <row r="4318" spans="1:3" x14ac:dyDescent="0.25">
      <c r="A4318" s="3">
        <v>20.097550585664155</v>
      </c>
      <c r="B4318">
        <v>5.0751738152338266</v>
      </c>
      <c r="C4318">
        <v>3.6109179126442243</v>
      </c>
    </row>
    <row r="4319" spans="1:3" ht="15.75" thickBot="1" x14ac:dyDescent="0.3">
      <c r="A4319" s="7">
        <v>20.163448315399307</v>
      </c>
      <c r="B4319">
        <v>5.5373342670185366</v>
      </c>
      <c r="C4319">
        <v>4.7004803657924166</v>
      </c>
    </row>
    <row r="4321" spans="1:3" ht="15.75" thickBot="1" x14ac:dyDescent="0.3"/>
    <row r="4322" spans="1:3" x14ac:dyDescent="0.25">
      <c r="A4322" s="1" t="s">
        <v>263</v>
      </c>
    </row>
    <row r="4323" spans="1:3" x14ac:dyDescent="0.25">
      <c r="A4323" s="2">
        <v>20.837197681154464</v>
      </c>
      <c r="B4323">
        <v>5.9914645471079817</v>
      </c>
      <c r="C4323">
        <v>4.6821312271242199</v>
      </c>
    </row>
    <row r="4324" spans="1:3" x14ac:dyDescent="0.25">
      <c r="A4324" s="3">
        <v>20.163448315399307</v>
      </c>
      <c r="B4324">
        <v>5.5373342670185366</v>
      </c>
      <c r="C4324">
        <v>4.7004803657924166</v>
      </c>
    </row>
    <row r="4325" spans="1:3" x14ac:dyDescent="0.25">
      <c r="A4325" s="3">
        <v>20.837197681154464</v>
      </c>
      <c r="B4325">
        <v>5.9914645471079817</v>
      </c>
      <c r="C4325">
        <v>4.6821312271242199</v>
      </c>
    </row>
    <row r="4326" spans="1:3" x14ac:dyDescent="0.25">
      <c r="A4326" s="3">
        <v>20.184546440673881</v>
      </c>
      <c r="B4326">
        <v>4.990432586778736</v>
      </c>
      <c r="C4326">
        <v>3.6888794541139363</v>
      </c>
    </row>
    <row r="4327" spans="1:3" x14ac:dyDescent="0.25">
      <c r="A4327" s="3">
        <v>19.985088661080542</v>
      </c>
      <c r="B4327">
        <v>4.7874917427820458</v>
      </c>
      <c r="C4327">
        <v>3.4812400893356918</v>
      </c>
    </row>
    <row r="4328" spans="1:3" x14ac:dyDescent="0.25">
      <c r="A4328" s="3">
        <v>21.133424112621626</v>
      </c>
      <c r="B4328">
        <v>6.5510803350434044</v>
      </c>
      <c r="C4328">
        <v>5.4380793089231956</v>
      </c>
    </row>
    <row r="4329" spans="1:3" x14ac:dyDescent="0.25">
      <c r="A4329" s="3">
        <v>20.027089777859604</v>
      </c>
      <c r="B4329">
        <v>4.9416424226093039</v>
      </c>
      <c r="C4329">
        <v>3.1135153092103742</v>
      </c>
    </row>
    <row r="4330" spans="1:3" x14ac:dyDescent="0.25">
      <c r="A4330" s="3">
        <v>20.837197681154464</v>
      </c>
      <c r="B4330">
        <v>5.9914645471079817</v>
      </c>
      <c r="C4330">
        <v>4.6821312271242199</v>
      </c>
    </row>
    <row r="4331" spans="1:3" x14ac:dyDescent="0.25">
      <c r="A4331" s="3">
        <v>20.478688773840432</v>
      </c>
      <c r="B4331" s="5">
        <v>5.2983173670000001</v>
      </c>
      <c r="C4331" s="5">
        <v>2.9957322739999999</v>
      </c>
    </row>
    <row r="4332" spans="1:3" x14ac:dyDescent="0.25">
      <c r="A4332" s="3">
        <v>19.985088661080542</v>
      </c>
      <c r="B4332">
        <v>4.7874917427820458</v>
      </c>
      <c r="C4332">
        <v>3.4812400893356918</v>
      </c>
    </row>
    <row r="4333" spans="1:3" x14ac:dyDescent="0.25">
      <c r="A4333" s="3">
        <v>20.837197681154464</v>
      </c>
      <c r="B4333">
        <v>5.9914645471079817</v>
      </c>
      <c r="C4333">
        <v>4.6821312271242199</v>
      </c>
    </row>
    <row r="4334" spans="1:3" x14ac:dyDescent="0.25">
      <c r="A4334" s="3">
        <v>19.719292269758025</v>
      </c>
      <c r="B4334">
        <v>4.7874917430000004</v>
      </c>
      <c r="C4334">
        <v>3.091042453</v>
      </c>
    </row>
    <row r="4335" spans="1:3" ht="15.75" thickBot="1" x14ac:dyDescent="0.3">
      <c r="A4335" s="7">
        <v>19.985088661080542</v>
      </c>
      <c r="B4335">
        <v>4.7874917427820458</v>
      </c>
      <c r="C4335">
        <v>3.4812400893356918</v>
      </c>
    </row>
    <row r="4338" spans="1:3" ht="15.75" thickBot="1" x14ac:dyDescent="0.3"/>
    <row r="4339" spans="1:3" x14ac:dyDescent="0.25">
      <c r="A4339" s="1" t="s">
        <v>264</v>
      </c>
    </row>
    <row r="4340" spans="1:3" x14ac:dyDescent="0.25">
      <c r="A4340" s="2">
        <v>19.719292269758025</v>
      </c>
      <c r="B4340">
        <v>4.7874917430000004</v>
      </c>
      <c r="C4340">
        <v>3.091042453</v>
      </c>
    </row>
    <row r="4341" spans="1:3" x14ac:dyDescent="0.25">
      <c r="A4341" s="3">
        <v>20.360234224388144</v>
      </c>
      <c r="B4341">
        <v>5.6167710976665717</v>
      </c>
      <c r="C4341">
        <v>2.9444389791664403</v>
      </c>
    </row>
    <row r="4342" spans="1:3" x14ac:dyDescent="0.25">
      <c r="A4342" s="3">
        <v>20.184546440673881</v>
      </c>
      <c r="B4342">
        <v>4.990432586778736</v>
      </c>
      <c r="C4342">
        <v>3.6888794541139363</v>
      </c>
    </row>
    <row r="4343" spans="1:3" x14ac:dyDescent="0.25">
      <c r="A4343" s="3">
        <v>20.027089777859604</v>
      </c>
      <c r="B4343">
        <v>4.9416424226093039</v>
      </c>
      <c r="C4343">
        <v>3.1135153092103742</v>
      </c>
    </row>
    <row r="4344" spans="1:3" x14ac:dyDescent="0.25">
      <c r="A4344" s="3">
        <v>20.837197681154464</v>
      </c>
      <c r="B4344">
        <v>5.9914645471079817</v>
      </c>
      <c r="C4344">
        <v>4.6821312271242199</v>
      </c>
    </row>
    <row r="4345" spans="1:3" x14ac:dyDescent="0.25">
      <c r="A4345" s="3">
        <v>20.027089777859604</v>
      </c>
      <c r="B4345">
        <v>4.9416424226093039</v>
      </c>
      <c r="C4345">
        <v>3.1135153092103742</v>
      </c>
    </row>
    <row r="4346" spans="1:3" x14ac:dyDescent="0.25">
      <c r="A4346" s="3">
        <v>19.985088661080542</v>
      </c>
      <c r="B4346">
        <v>4.7874917427820458</v>
      </c>
      <c r="C4346">
        <v>3.4812400893356918</v>
      </c>
    </row>
    <row r="4347" spans="1:3" x14ac:dyDescent="0.25">
      <c r="A4347" s="3">
        <v>20.027089777859604</v>
      </c>
      <c r="B4347">
        <v>4.9416424226093039</v>
      </c>
      <c r="C4347">
        <v>3.1135153092103742</v>
      </c>
    </row>
    <row r="4348" spans="1:3" x14ac:dyDescent="0.25">
      <c r="A4348" s="3">
        <v>20.184546440673881</v>
      </c>
      <c r="B4348">
        <v>4.990432586778736</v>
      </c>
      <c r="C4348">
        <v>3.6888794541139363</v>
      </c>
    </row>
    <row r="4349" spans="1:3" x14ac:dyDescent="0.25">
      <c r="A4349" s="3">
        <v>19.18195119767131</v>
      </c>
      <c r="B4349">
        <v>4.5747109785033828</v>
      </c>
      <c r="C4349">
        <v>3.6375861597263857</v>
      </c>
    </row>
    <row r="4350" spans="1:3" x14ac:dyDescent="0.25">
      <c r="A4350" s="3">
        <v>20.027089777859604</v>
      </c>
      <c r="B4350">
        <v>4.9416424226093039</v>
      </c>
      <c r="C4350">
        <v>3.1135153092103742</v>
      </c>
    </row>
    <row r="4351" spans="1:3" x14ac:dyDescent="0.25">
      <c r="A4351" s="3">
        <v>20.027089777859604</v>
      </c>
      <c r="B4351">
        <v>4.9416424226093039</v>
      </c>
      <c r="C4351">
        <v>3.1135153092103742</v>
      </c>
    </row>
    <row r="4352" spans="1:3" ht="15.75" thickBot="1" x14ac:dyDescent="0.3">
      <c r="A4352" s="7">
        <v>20.837197681154464</v>
      </c>
      <c r="B4352">
        <v>5.9914645471079817</v>
      </c>
      <c r="C4352">
        <v>4.6821312271242199</v>
      </c>
    </row>
    <row r="4354" spans="1:3" ht="15.75" thickBot="1" x14ac:dyDescent="0.3"/>
    <row r="4355" spans="1:3" x14ac:dyDescent="0.25">
      <c r="A4355" s="1" t="s">
        <v>265</v>
      </c>
    </row>
    <row r="4356" spans="1:3" x14ac:dyDescent="0.25">
      <c r="A4356" s="2">
        <v>19.929145492307978</v>
      </c>
      <c r="B4356">
        <v>5.0106352940962555</v>
      </c>
      <c r="C4356">
        <v>2.9957322735539909</v>
      </c>
    </row>
    <row r="4357" spans="1:3" x14ac:dyDescent="0.25">
      <c r="A4357" s="3">
        <v>20.360234224388144</v>
      </c>
      <c r="B4357">
        <v>5.6167710976665717</v>
      </c>
      <c r="C4357">
        <v>2.9444389791664403</v>
      </c>
    </row>
    <row r="4358" spans="1:3" x14ac:dyDescent="0.25">
      <c r="A4358" s="3">
        <v>20.478688773840432</v>
      </c>
      <c r="B4358" s="5">
        <v>5.2983173670000001</v>
      </c>
      <c r="C4358" s="5">
        <v>2.9957322739999999</v>
      </c>
    </row>
    <row r="4359" spans="1:3" x14ac:dyDescent="0.25">
      <c r="A4359" s="3">
        <v>19.985088661080542</v>
      </c>
      <c r="B4359">
        <v>4.7874917427820458</v>
      </c>
      <c r="C4359">
        <v>3.4812400893356918</v>
      </c>
    </row>
    <row r="4360" spans="1:3" x14ac:dyDescent="0.25">
      <c r="A4360" s="3">
        <v>20.097550585664155</v>
      </c>
      <c r="B4360">
        <v>5.0751738152338266</v>
      </c>
      <c r="C4360">
        <v>3.6109179126442243</v>
      </c>
    </row>
    <row r="4361" spans="1:3" x14ac:dyDescent="0.25">
      <c r="A4361" s="3">
        <v>20.163448315399307</v>
      </c>
      <c r="B4361">
        <v>5.5373342670185366</v>
      </c>
      <c r="C4361">
        <v>4.7004803657924166</v>
      </c>
    </row>
    <row r="4362" spans="1:3" x14ac:dyDescent="0.25">
      <c r="A4362" s="3">
        <v>19.985088661080542</v>
      </c>
      <c r="B4362">
        <v>4.7874917427820458</v>
      </c>
      <c r="C4362">
        <v>3.4812400893356918</v>
      </c>
    </row>
    <row r="4363" spans="1:3" x14ac:dyDescent="0.25">
      <c r="A4363" s="3">
        <v>19.985088661080542</v>
      </c>
      <c r="B4363">
        <v>4.7874917427820458</v>
      </c>
      <c r="C4363">
        <v>3.4812400893356918</v>
      </c>
    </row>
    <row r="4364" spans="1:3" x14ac:dyDescent="0.25">
      <c r="A4364" s="3">
        <v>20.478688773840432</v>
      </c>
      <c r="B4364" s="5">
        <v>5.2983173670000001</v>
      </c>
      <c r="C4364" s="5">
        <v>2.9957322739999999</v>
      </c>
    </row>
    <row r="4365" spans="1:3" x14ac:dyDescent="0.25">
      <c r="A4365" s="3">
        <v>20.478688773840432</v>
      </c>
      <c r="B4365" s="5">
        <v>5.2983173670000001</v>
      </c>
      <c r="C4365" s="5">
        <v>2.9957322739999999</v>
      </c>
    </row>
    <row r="4366" spans="1:3" x14ac:dyDescent="0.25">
      <c r="A4366" s="3">
        <v>20.123189455653517</v>
      </c>
      <c r="B4366">
        <v>5.4806389233419912</v>
      </c>
      <c r="C4366">
        <v>3.0910424533583161</v>
      </c>
    </row>
    <row r="4367" spans="1:3" x14ac:dyDescent="0.25">
      <c r="A4367" s="3">
        <v>20.123189455653517</v>
      </c>
      <c r="B4367">
        <v>5.4806389233419912</v>
      </c>
      <c r="C4367">
        <v>3.0910424533583161</v>
      </c>
    </row>
    <row r="4368" spans="1:3" ht="15.75" thickBot="1" x14ac:dyDescent="0.3">
      <c r="A4368" s="7">
        <v>20.027089777859604</v>
      </c>
      <c r="B4368">
        <v>4.9416424226093039</v>
      </c>
      <c r="C4368">
        <v>3.1135153092103742</v>
      </c>
    </row>
    <row r="4371" spans="1:3" ht="15.75" thickBot="1" x14ac:dyDescent="0.3"/>
    <row r="4372" spans="1:3" x14ac:dyDescent="0.25">
      <c r="A4372" s="1" t="s">
        <v>266</v>
      </c>
    </row>
    <row r="4373" spans="1:3" x14ac:dyDescent="0.25">
      <c r="A4373" s="2">
        <v>19.929145492307978</v>
      </c>
      <c r="B4373">
        <v>5.0106352940962555</v>
      </c>
      <c r="C4373">
        <v>2.9957322735539909</v>
      </c>
    </row>
    <row r="4374" spans="1:3" x14ac:dyDescent="0.25">
      <c r="A4374" s="3">
        <v>20.478688773840432</v>
      </c>
      <c r="B4374" s="5">
        <v>5.2983173670000001</v>
      </c>
      <c r="C4374" s="5">
        <v>2.9957322739999999</v>
      </c>
    </row>
    <row r="4375" spans="1:3" x14ac:dyDescent="0.25">
      <c r="A4375" s="3">
        <v>20.360234224388144</v>
      </c>
      <c r="B4375">
        <v>5.6167710976665717</v>
      </c>
      <c r="C4375">
        <v>2.9444389791664403</v>
      </c>
    </row>
    <row r="4376" spans="1:3" x14ac:dyDescent="0.25">
      <c r="A4376" s="3">
        <v>20.163448315399307</v>
      </c>
      <c r="B4376">
        <v>5.5373342670185366</v>
      </c>
      <c r="C4376">
        <v>4.7004803657924166</v>
      </c>
    </row>
    <row r="4377" spans="1:3" x14ac:dyDescent="0.25">
      <c r="A4377" s="3">
        <v>20.184546440673881</v>
      </c>
      <c r="B4377">
        <v>4.990432586778736</v>
      </c>
      <c r="C4377">
        <v>3.6888794541139363</v>
      </c>
    </row>
    <row r="4378" spans="1:3" x14ac:dyDescent="0.25">
      <c r="A4378" s="3">
        <v>19.719292269758025</v>
      </c>
      <c r="B4378">
        <v>4.7874917430000004</v>
      </c>
      <c r="C4378">
        <v>3.091042453</v>
      </c>
    </row>
    <row r="4379" spans="1:3" x14ac:dyDescent="0.25">
      <c r="A4379" s="3">
        <v>20.097550585664155</v>
      </c>
      <c r="B4379">
        <v>5.0751738152338266</v>
      </c>
      <c r="C4379">
        <v>3.6109179126442243</v>
      </c>
    </row>
    <row r="4380" spans="1:3" x14ac:dyDescent="0.25">
      <c r="A4380" s="3">
        <v>19.929145492307978</v>
      </c>
      <c r="B4380">
        <v>5.0106352940962555</v>
      </c>
      <c r="C4380">
        <v>2.9957322735539909</v>
      </c>
    </row>
    <row r="4381" spans="1:3" x14ac:dyDescent="0.25">
      <c r="A4381" s="3">
        <v>20.478688773840432</v>
      </c>
      <c r="B4381" s="5">
        <v>5.2983173670000001</v>
      </c>
      <c r="C4381" s="5">
        <v>2.9957322739999999</v>
      </c>
    </row>
    <row r="4382" spans="1:3" x14ac:dyDescent="0.25">
      <c r="A4382" s="3">
        <v>20.097550585664155</v>
      </c>
      <c r="B4382">
        <v>5.0751738152338266</v>
      </c>
      <c r="C4382">
        <v>3.6109179126442243</v>
      </c>
    </row>
    <row r="4383" spans="1:3" x14ac:dyDescent="0.25">
      <c r="A4383" s="3">
        <v>20.837197681154464</v>
      </c>
      <c r="B4383">
        <v>5.9914645471079817</v>
      </c>
      <c r="C4383">
        <v>4.6821312271242199</v>
      </c>
    </row>
    <row r="4384" spans="1:3" x14ac:dyDescent="0.25">
      <c r="A4384" s="3">
        <v>21.133424112621626</v>
      </c>
      <c r="B4384">
        <v>6.5510803350434044</v>
      </c>
      <c r="C4384">
        <v>5.4380793089231956</v>
      </c>
    </row>
    <row r="4385" spans="1:3" ht="15.75" thickBot="1" x14ac:dyDescent="0.3">
      <c r="A4385" s="7">
        <v>19.985088661080542</v>
      </c>
      <c r="B4385">
        <v>4.7874917427820458</v>
      </c>
      <c r="C4385">
        <v>3.4812400893356918</v>
      </c>
    </row>
    <row r="4387" spans="1:3" ht="15.75" thickBot="1" x14ac:dyDescent="0.3"/>
    <row r="4388" spans="1:3" x14ac:dyDescent="0.25">
      <c r="A4388" s="1" t="s">
        <v>267</v>
      </c>
    </row>
    <row r="4389" spans="1:3" x14ac:dyDescent="0.25">
      <c r="A4389" s="2">
        <v>20.360234224388144</v>
      </c>
      <c r="B4389">
        <v>5.6167710976665717</v>
      </c>
      <c r="C4389">
        <v>2.9444389791664403</v>
      </c>
    </row>
    <row r="4390" spans="1:3" x14ac:dyDescent="0.25">
      <c r="A4390" s="3">
        <v>20.027089777859604</v>
      </c>
      <c r="B4390">
        <v>4.9416424226093039</v>
      </c>
      <c r="C4390">
        <v>3.1135153092103742</v>
      </c>
    </row>
    <row r="4391" spans="1:3" x14ac:dyDescent="0.25">
      <c r="A4391" s="3">
        <v>20.123189455653517</v>
      </c>
      <c r="B4391">
        <v>5.4806389233419912</v>
      </c>
      <c r="C4391">
        <v>3.0910424533583161</v>
      </c>
    </row>
    <row r="4392" spans="1:3" x14ac:dyDescent="0.25">
      <c r="A4392" s="3">
        <v>20.097550585664155</v>
      </c>
      <c r="B4392">
        <v>5.0751738152338266</v>
      </c>
      <c r="C4392">
        <v>3.6109179126442243</v>
      </c>
    </row>
    <row r="4393" spans="1:3" x14ac:dyDescent="0.25">
      <c r="A4393" s="3">
        <v>20.163448315399307</v>
      </c>
      <c r="B4393">
        <v>5.5373342670185366</v>
      </c>
      <c r="C4393">
        <v>4.7004803657924166</v>
      </c>
    </row>
    <row r="4394" spans="1:3" x14ac:dyDescent="0.25">
      <c r="A4394" s="3">
        <v>19.18195119767131</v>
      </c>
      <c r="B4394">
        <v>4.5747109785033828</v>
      </c>
      <c r="C4394">
        <v>3.6375861597263857</v>
      </c>
    </row>
    <row r="4395" spans="1:3" x14ac:dyDescent="0.25">
      <c r="A4395" s="3">
        <v>20.360234224388144</v>
      </c>
      <c r="B4395">
        <v>5.6167710976665717</v>
      </c>
      <c r="C4395">
        <v>2.9444389791664403</v>
      </c>
    </row>
    <row r="4396" spans="1:3" x14ac:dyDescent="0.25">
      <c r="A4396" s="3">
        <v>20.123189455653517</v>
      </c>
      <c r="B4396">
        <v>5.4806389233419912</v>
      </c>
      <c r="C4396">
        <v>3.0910424533583161</v>
      </c>
    </row>
    <row r="4397" spans="1:3" x14ac:dyDescent="0.25">
      <c r="A4397" s="3">
        <v>19.719292269758025</v>
      </c>
      <c r="B4397">
        <v>4.7874917430000004</v>
      </c>
      <c r="C4397">
        <v>3.091042453</v>
      </c>
    </row>
    <row r="4398" spans="1:3" x14ac:dyDescent="0.25">
      <c r="A4398" s="3">
        <v>20.360234224388144</v>
      </c>
      <c r="B4398">
        <v>5.6167710976665717</v>
      </c>
      <c r="C4398">
        <v>2.9444389791664403</v>
      </c>
    </row>
    <row r="4399" spans="1:3" x14ac:dyDescent="0.25">
      <c r="A4399" s="3">
        <v>19.985088661080542</v>
      </c>
      <c r="B4399">
        <v>4.7874917427820458</v>
      </c>
      <c r="C4399">
        <v>3.4812400893356918</v>
      </c>
    </row>
    <row r="4400" spans="1:3" x14ac:dyDescent="0.25">
      <c r="A4400" s="3">
        <v>20.097550585664155</v>
      </c>
      <c r="B4400">
        <v>5.0751738152338266</v>
      </c>
      <c r="C4400">
        <v>3.6109179126442243</v>
      </c>
    </row>
    <row r="4401" spans="1:3" ht="15.75" thickBot="1" x14ac:dyDescent="0.3">
      <c r="A4401" s="7">
        <v>19.985088661080542</v>
      </c>
      <c r="B4401">
        <v>4.7874917427820458</v>
      </c>
      <c r="C4401">
        <v>3.4812400893356918</v>
      </c>
    </row>
    <row r="4403" spans="1:3" ht="15.75" thickBot="1" x14ac:dyDescent="0.3"/>
    <row r="4404" spans="1:3" x14ac:dyDescent="0.25">
      <c r="A4404" s="1" t="s">
        <v>268</v>
      </c>
    </row>
    <row r="4405" spans="1:3" x14ac:dyDescent="0.25">
      <c r="A4405" s="2">
        <v>20.123189455653517</v>
      </c>
      <c r="B4405">
        <v>5.4806389233419912</v>
      </c>
      <c r="C4405">
        <v>3.0910424533583161</v>
      </c>
    </row>
    <row r="4406" spans="1:3" x14ac:dyDescent="0.25">
      <c r="A4406" s="3">
        <v>20.478688773840432</v>
      </c>
      <c r="B4406" s="5">
        <v>5.2983173670000001</v>
      </c>
      <c r="C4406" s="5">
        <v>2.9957322739999999</v>
      </c>
    </row>
    <row r="4407" spans="1:3" x14ac:dyDescent="0.25">
      <c r="A4407" s="3">
        <v>20.123189455653517</v>
      </c>
      <c r="B4407">
        <v>5.4806389233419912</v>
      </c>
      <c r="C4407">
        <v>3.0910424533583161</v>
      </c>
    </row>
    <row r="4408" spans="1:3" x14ac:dyDescent="0.25">
      <c r="A4408" s="3">
        <v>20.163448315399307</v>
      </c>
      <c r="B4408">
        <v>5.5373342670185366</v>
      </c>
      <c r="C4408">
        <v>4.7004803657924166</v>
      </c>
    </row>
    <row r="4409" spans="1:3" x14ac:dyDescent="0.25">
      <c r="A4409" s="3">
        <v>20.478688773840432</v>
      </c>
      <c r="B4409" s="5">
        <v>5.2983173670000001</v>
      </c>
      <c r="C4409" s="5">
        <v>2.9957322739999999</v>
      </c>
    </row>
    <row r="4410" spans="1:3" x14ac:dyDescent="0.25">
      <c r="A4410" s="3">
        <v>19.929145492307978</v>
      </c>
      <c r="B4410">
        <v>5.0106352940962555</v>
      </c>
      <c r="C4410">
        <v>2.9957322735539909</v>
      </c>
    </row>
    <row r="4411" spans="1:3" x14ac:dyDescent="0.25">
      <c r="A4411" s="3">
        <v>20.123189455653517</v>
      </c>
      <c r="B4411">
        <v>5.4806389233419912</v>
      </c>
      <c r="C4411">
        <v>3.0910424533583161</v>
      </c>
    </row>
    <row r="4412" spans="1:3" x14ac:dyDescent="0.25">
      <c r="A4412" s="3">
        <v>20.027089777859604</v>
      </c>
      <c r="B4412">
        <v>4.9416424226093039</v>
      </c>
      <c r="C4412">
        <v>3.1135153092103742</v>
      </c>
    </row>
    <row r="4413" spans="1:3" x14ac:dyDescent="0.25">
      <c r="A4413" s="3">
        <v>19.719292269758025</v>
      </c>
      <c r="B4413">
        <v>4.7874917430000004</v>
      </c>
      <c r="C4413">
        <v>3.091042453</v>
      </c>
    </row>
    <row r="4414" spans="1:3" x14ac:dyDescent="0.25">
      <c r="A4414" s="3">
        <v>21.133424112621626</v>
      </c>
      <c r="B4414">
        <v>6.5510803350434044</v>
      </c>
      <c r="C4414">
        <v>5.4380793089231956</v>
      </c>
    </row>
    <row r="4415" spans="1:3" x14ac:dyDescent="0.25">
      <c r="A4415" s="3">
        <v>20.837197681154464</v>
      </c>
      <c r="B4415">
        <v>5.9914645471079817</v>
      </c>
      <c r="C4415">
        <v>4.6821312271242199</v>
      </c>
    </row>
    <row r="4416" spans="1:3" x14ac:dyDescent="0.25">
      <c r="A4416" s="3">
        <v>19.985088661080542</v>
      </c>
      <c r="B4416">
        <v>4.7874917427820458</v>
      </c>
      <c r="C4416">
        <v>3.4812400893356918</v>
      </c>
    </row>
    <row r="4417" spans="1:3" ht="15.75" thickBot="1" x14ac:dyDescent="0.3">
      <c r="A4417" s="7">
        <v>20.478688773840432</v>
      </c>
      <c r="B4417" s="5">
        <v>5.2983173670000001</v>
      </c>
      <c r="C4417" s="5">
        <v>2.9957322739999999</v>
      </c>
    </row>
    <row r="4419" spans="1:3" ht="15.75" thickBot="1" x14ac:dyDescent="0.3"/>
    <row r="4420" spans="1:3" x14ac:dyDescent="0.25">
      <c r="A4420" s="1" t="s">
        <v>269</v>
      </c>
    </row>
    <row r="4421" spans="1:3" x14ac:dyDescent="0.25">
      <c r="A4421" s="2">
        <v>20.184546440673881</v>
      </c>
      <c r="B4421">
        <v>4.990432586778736</v>
      </c>
      <c r="C4421">
        <v>3.6888794541139363</v>
      </c>
    </row>
    <row r="4422" spans="1:3" x14ac:dyDescent="0.25">
      <c r="A4422" s="3">
        <v>20.478688773840432</v>
      </c>
      <c r="B4422" s="5">
        <v>5.2983173670000001</v>
      </c>
      <c r="C4422" s="5">
        <v>2.9957322739999999</v>
      </c>
    </row>
    <row r="4423" spans="1:3" x14ac:dyDescent="0.25">
      <c r="A4423" s="3">
        <v>20.478688773840432</v>
      </c>
      <c r="B4423" s="5">
        <v>5.2983173670000001</v>
      </c>
      <c r="C4423" s="5">
        <v>2.9957322739999999</v>
      </c>
    </row>
    <row r="4424" spans="1:3" x14ac:dyDescent="0.25">
      <c r="A4424" s="3">
        <v>20.184546440673881</v>
      </c>
      <c r="B4424">
        <v>4.990432586778736</v>
      </c>
      <c r="C4424">
        <v>3.6888794541139363</v>
      </c>
    </row>
    <row r="4425" spans="1:3" x14ac:dyDescent="0.25">
      <c r="A4425" s="3">
        <v>20.837197681154464</v>
      </c>
      <c r="B4425">
        <v>5.9914645471079817</v>
      </c>
      <c r="C4425">
        <v>4.6821312271242199</v>
      </c>
    </row>
    <row r="4426" spans="1:3" x14ac:dyDescent="0.25">
      <c r="A4426" s="3">
        <v>21.133424112621626</v>
      </c>
      <c r="B4426">
        <v>6.5510803350434044</v>
      </c>
      <c r="C4426">
        <v>5.4380793089231956</v>
      </c>
    </row>
    <row r="4427" spans="1:3" x14ac:dyDescent="0.25">
      <c r="A4427" s="3">
        <v>20.163448315399307</v>
      </c>
      <c r="B4427">
        <v>5.5373342670185366</v>
      </c>
      <c r="C4427">
        <v>4.7004803657924166</v>
      </c>
    </row>
    <row r="4428" spans="1:3" x14ac:dyDescent="0.25">
      <c r="A4428" s="3">
        <v>20.097550585664155</v>
      </c>
      <c r="B4428">
        <v>5.0751738152338266</v>
      </c>
      <c r="C4428">
        <v>3.6109179126442243</v>
      </c>
    </row>
    <row r="4429" spans="1:3" x14ac:dyDescent="0.25">
      <c r="A4429" s="3">
        <v>20.097550585664155</v>
      </c>
      <c r="B4429">
        <v>5.0751738152338266</v>
      </c>
      <c r="C4429">
        <v>3.6109179126442243</v>
      </c>
    </row>
    <row r="4430" spans="1:3" x14ac:dyDescent="0.25">
      <c r="A4430" s="3">
        <v>20.123189455653517</v>
      </c>
      <c r="B4430">
        <v>5.4806389233419912</v>
      </c>
      <c r="C4430">
        <v>3.0910424533583161</v>
      </c>
    </row>
    <row r="4431" spans="1:3" x14ac:dyDescent="0.25">
      <c r="A4431" s="3">
        <v>20.163448315399307</v>
      </c>
      <c r="B4431">
        <v>5.5373342670185366</v>
      </c>
      <c r="C4431">
        <v>4.7004803657924166</v>
      </c>
    </row>
    <row r="4432" spans="1:3" x14ac:dyDescent="0.25">
      <c r="A4432" s="3">
        <v>19.985088661080542</v>
      </c>
      <c r="B4432">
        <v>4.7874917427820458</v>
      </c>
      <c r="C4432">
        <v>3.4812400893356918</v>
      </c>
    </row>
    <row r="4433" spans="1:3" ht="15.75" thickBot="1" x14ac:dyDescent="0.3">
      <c r="A4433" s="7">
        <v>21.133424112621626</v>
      </c>
      <c r="B4433">
        <v>6.5510803350434044</v>
      </c>
      <c r="C4433">
        <v>5.4380793089231956</v>
      </c>
    </row>
    <row r="4435" spans="1:3" ht="15.75" thickBot="1" x14ac:dyDescent="0.3"/>
    <row r="4436" spans="1:3" x14ac:dyDescent="0.25">
      <c r="A4436" s="1" t="s">
        <v>270</v>
      </c>
    </row>
    <row r="4437" spans="1:3" x14ac:dyDescent="0.25">
      <c r="A4437" s="2">
        <v>21.133424112621626</v>
      </c>
      <c r="B4437">
        <v>6.5510803350434044</v>
      </c>
      <c r="C4437">
        <v>5.4380793089231956</v>
      </c>
    </row>
    <row r="4438" spans="1:3" x14ac:dyDescent="0.25">
      <c r="A4438" s="3">
        <v>19.719292269758025</v>
      </c>
      <c r="B4438">
        <v>4.7874917430000004</v>
      </c>
      <c r="C4438">
        <v>3.091042453</v>
      </c>
    </row>
    <row r="4439" spans="1:3" x14ac:dyDescent="0.25">
      <c r="A4439" s="3">
        <v>20.184546440673881</v>
      </c>
      <c r="B4439">
        <v>4.990432586778736</v>
      </c>
      <c r="C4439">
        <v>3.6888794541139363</v>
      </c>
    </row>
    <row r="4440" spans="1:3" x14ac:dyDescent="0.25">
      <c r="A4440" s="3">
        <v>19.929145492307978</v>
      </c>
      <c r="B4440">
        <v>5.0106352940962555</v>
      </c>
      <c r="C4440">
        <v>2.9957322735539909</v>
      </c>
    </row>
    <row r="4441" spans="1:3" x14ac:dyDescent="0.25">
      <c r="A4441" s="3">
        <v>20.027089777859604</v>
      </c>
      <c r="B4441">
        <v>4.9416424226093039</v>
      </c>
      <c r="C4441">
        <v>3.1135153092103742</v>
      </c>
    </row>
    <row r="4442" spans="1:3" x14ac:dyDescent="0.25">
      <c r="A4442" s="3">
        <v>20.837197681154464</v>
      </c>
      <c r="B4442">
        <v>5.9914645471079817</v>
      </c>
      <c r="C4442">
        <v>4.6821312271242199</v>
      </c>
    </row>
    <row r="4443" spans="1:3" x14ac:dyDescent="0.25">
      <c r="A4443" s="3">
        <v>20.097550585664155</v>
      </c>
      <c r="B4443">
        <v>5.0751738152338266</v>
      </c>
      <c r="C4443">
        <v>3.6109179126442243</v>
      </c>
    </row>
    <row r="4444" spans="1:3" x14ac:dyDescent="0.25">
      <c r="A4444" s="3">
        <v>19.18195119767131</v>
      </c>
      <c r="B4444">
        <v>4.5747109785033828</v>
      </c>
      <c r="C4444">
        <v>3.6375861597263857</v>
      </c>
    </row>
    <row r="4445" spans="1:3" x14ac:dyDescent="0.25">
      <c r="A4445" s="3">
        <v>19.985088661080542</v>
      </c>
      <c r="B4445">
        <v>4.7874917427820458</v>
      </c>
      <c r="C4445">
        <v>3.4812400893356918</v>
      </c>
    </row>
    <row r="4446" spans="1:3" x14ac:dyDescent="0.25">
      <c r="A4446" s="3">
        <v>21.133424112621626</v>
      </c>
      <c r="B4446">
        <v>6.5510803350434044</v>
      </c>
      <c r="C4446">
        <v>5.4380793089231956</v>
      </c>
    </row>
    <row r="4447" spans="1:3" x14ac:dyDescent="0.25">
      <c r="A4447" s="3">
        <v>19.985088661080542</v>
      </c>
      <c r="B4447">
        <v>4.7874917427820458</v>
      </c>
      <c r="C4447">
        <v>3.4812400893356918</v>
      </c>
    </row>
    <row r="4448" spans="1:3" x14ac:dyDescent="0.25">
      <c r="A4448" s="3">
        <v>20.837197681154464</v>
      </c>
      <c r="B4448">
        <v>5.9914645471079817</v>
      </c>
      <c r="C4448">
        <v>4.6821312271242199</v>
      </c>
    </row>
    <row r="4449" spans="1:3" ht="15.75" thickBot="1" x14ac:dyDescent="0.3">
      <c r="A4449" s="7">
        <v>20.360234224388144</v>
      </c>
      <c r="B4449">
        <v>5.6167710976665717</v>
      </c>
      <c r="C4449">
        <v>2.9444389791664403</v>
      </c>
    </row>
    <row r="4451" spans="1:3" ht="15.75" thickBot="1" x14ac:dyDescent="0.3"/>
    <row r="4452" spans="1:3" x14ac:dyDescent="0.25">
      <c r="A4452" s="1" t="s">
        <v>271</v>
      </c>
    </row>
    <row r="4453" spans="1:3" x14ac:dyDescent="0.25">
      <c r="A4453" s="2">
        <v>20.163448315399307</v>
      </c>
      <c r="B4453">
        <v>5.5373342670185366</v>
      </c>
      <c r="C4453">
        <v>4.7004803657924166</v>
      </c>
    </row>
    <row r="4454" spans="1:3" x14ac:dyDescent="0.25">
      <c r="A4454" s="3">
        <v>19.929145492307978</v>
      </c>
      <c r="B4454">
        <v>5.0106352940962555</v>
      </c>
      <c r="C4454">
        <v>2.9957322735539909</v>
      </c>
    </row>
    <row r="4455" spans="1:3" x14ac:dyDescent="0.25">
      <c r="A4455" s="3">
        <v>21.133424112621626</v>
      </c>
      <c r="B4455">
        <v>6.5510803350434044</v>
      </c>
      <c r="C4455">
        <v>5.4380793089231956</v>
      </c>
    </row>
    <row r="4456" spans="1:3" x14ac:dyDescent="0.25">
      <c r="A4456" s="3">
        <v>20.163448315399307</v>
      </c>
      <c r="B4456">
        <v>5.5373342670185366</v>
      </c>
      <c r="C4456">
        <v>4.7004803657924166</v>
      </c>
    </row>
    <row r="4457" spans="1:3" x14ac:dyDescent="0.25">
      <c r="A4457" s="3">
        <v>20.123189455653517</v>
      </c>
      <c r="B4457">
        <v>5.4806389233419912</v>
      </c>
      <c r="C4457">
        <v>3.0910424533583161</v>
      </c>
    </row>
    <row r="4458" spans="1:3" x14ac:dyDescent="0.25">
      <c r="A4458" s="3">
        <v>20.097550585664155</v>
      </c>
      <c r="B4458">
        <v>5.0751738152338266</v>
      </c>
      <c r="C4458">
        <v>3.6109179126442243</v>
      </c>
    </row>
    <row r="4459" spans="1:3" x14ac:dyDescent="0.25">
      <c r="A4459" s="3">
        <v>19.18195119767131</v>
      </c>
      <c r="B4459">
        <v>4.5747109785033828</v>
      </c>
      <c r="C4459">
        <v>3.6375861597263857</v>
      </c>
    </row>
    <row r="4460" spans="1:3" x14ac:dyDescent="0.25">
      <c r="A4460" s="3">
        <v>20.123189455653517</v>
      </c>
      <c r="B4460">
        <v>5.4806389233419912</v>
      </c>
      <c r="C4460">
        <v>3.0910424533583161</v>
      </c>
    </row>
    <row r="4461" spans="1:3" x14ac:dyDescent="0.25">
      <c r="A4461" s="3">
        <v>20.837197681154464</v>
      </c>
      <c r="B4461">
        <v>5.9914645471079817</v>
      </c>
      <c r="C4461">
        <v>4.6821312271242199</v>
      </c>
    </row>
    <row r="4462" spans="1:3" x14ac:dyDescent="0.25">
      <c r="A4462" s="3">
        <v>20.163448315399307</v>
      </c>
      <c r="B4462">
        <v>5.5373342670185366</v>
      </c>
      <c r="C4462">
        <v>4.7004803657924166</v>
      </c>
    </row>
    <row r="4463" spans="1:3" x14ac:dyDescent="0.25">
      <c r="A4463" s="3">
        <v>20.837197681154464</v>
      </c>
      <c r="B4463">
        <v>5.9914645471079817</v>
      </c>
      <c r="C4463">
        <v>4.6821312271242199</v>
      </c>
    </row>
    <row r="4464" spans="1:3" x14ac:dyDescent="0.25">
      <c r="A4464" s="3">
        <v>19.719292269758025</v>
      </c>
      <c r="B4464">
        <v>4.7874917430000004</v>
      </c>
      <c r="C4464">
        <v>3.091042453</v>
      </c>
    </row>
    <row r="4465" spans="1:3" ht="15.75" thickBot="1" x14ac:dyDescent="0.3">
      <c r="A4465" s="7">
        <v>21.133424112621626</v>
      </c>
      <c r="B4465">
        <v>6.5510803350434044</v>
      </c>
      <c r="C4465">
        <v>5.4380793089231956</v>
      </c>
    </row>
    <row r="4467" spans="1:3" ht="15.75" thickBot="1" x14ac:dyDescent="0.3"/>
    <row r="4468" spans="1:3" x14ac:dyDescent="0.25">
      <c r="A4468" s="1" t="s">
        <v>272</v>
      </c>
    </row>
    <row r="4469" spans="1:3" x14ac:dyDescent="0.25">
      <c r="A4469" s="2">
        <v>20.837197681154464</v>
      </c>
      <c r="B4469">
        <v>5.9914645471079817</v>
      </c>
      <c r="C4469">
        <v>4.6821312271242199</v>
      </c>
    </row>
    <row r="4470" spans="1:3" x14ac:dyDescent="0.25">
      <c r="A4470" s="3">
        <v>20.123189455653517</v>
      </c>
      <c r="B4470">
        <v>5.4806389233419912</v>
      </c>
      <c r="C4470">
        <v>3.0910424533583161</v>
      </c>
    </row>
    <row r="4471" spans="1:3" x14ac:dyDescent="0.25">
      <c r="A4471" s="3">
        <v>20.478688773840432</v>
      </c>
      <c r="B4471" s="5">
        <v>5.2983173670000001</v>
      </c>
      <c r="C4471" s="5">
        <v>2.9957322739999999</v>
      </c>
    </row>
    <row r="4472" spans="1:3" x14ac:dyDescent="0.25">
      <c r="A4472" s="3">
        <v>20.097550585664155</v>
      </c>
      <c r="B4472">
        <v>5.0751738152338266</v>
      </c>
      <c r="C4472">
        <v>3.6109179126442243</v>
      </c>
    </row>
    <row r="4473" spans="1:3" x14ac:dyDescent="0.25">
      <c r="A4473" s="3">
        <v>20.478688773840432</v>
      </c>
      <c r="B4473" s="5">
        <v>5.2983173670000001</v>
      </c>
      <c r="C4473" s="5">
        <v>2.9957322739999999</v>
      </c>
    </row>
    <row r="4474" spans="1:3" x14ac:dyDescent="0.25">
      <c r="A4474" s="3">
        <v>20.027089777859604</v>
      </c>
      <c r="B4474">
        <v>4.9416424226093039</v>
      </c>
      <c r="C4474">
        <v>3.1135153092103742</v>
      </c>
    </row>
    <row r="4475" spans="1:3" x14ac:dyDescent="0.25">
      <c r="A4475" s="3">
        <v>19.18195119767131</v>
      </c>
      <c r="B4475">
        <v>4.5747109785033828</v>
      </c>
      <c r="C4475">
        <v>3.6375861597263857</v>
      </c>
    </row>
    <row r="4476" spans="1:3" x14ac:dyDescent="0.25">
      <c r="A4476" s="3">
        <v>20.837197681154464</v>
      </c>
      <c r="B4476">
        <v>5.9914645471079817</v>
      </c>
      <c r="C4476">
        <v>4.6821312271242199</v>
      </c>
    </row>
    <row r="4477" spans="1:3" x14ac:dyDescent="0.25">
      <c r="A4477" s="3">
        <v>19.719292269758025</v>
      </c>
      <c r="B4477">
        <v>4.7874917430000004</v>
      </c>
      <c r="C4477">
        <v>3.091042453</v>
      </c>
    </row>
    <row r="4478" spans="1:3" x14ac:dyDescent="0.25">
      <c r="A4478" s="3">
        <v>20.163448315399307</v>
      </c>
      <c r="B4478">
        <v>5.5373342670185366</v>
      </c>
      <c r="C4478">
        <v>4.7004803657924166</v>
      </c>
    </row>
    <row r="4479" spans="1:3" x14ac:dyDescent="0.25">
      <c r="A4479" s="3">
        <v>20.184546440673881</v>
      </c>
      <c r="B4479">
        <v>4.990432586778736</v>
      </c>
      <c r="C4479">
        <v>3.6888794541139363</v>
      </c>
    </row>
    <row r="4480" spans="1:3" x14ac:dyDescent="0.25">
      <c r="A4480" s="3">
        <v>20.478688773840432</v>
      </c>
      <c r="B4480" s="5">
        <v>5.2983173670000001</v>
      </c>
      <c r="C4480" s="5">
        <v>2.9957322739999999</v>
      </c>
    </row>
    <row r="4481" spans="1:3" ht="15.75" thickBot="1" x14ac:dyDescent="0.3">
      <c r="A4481" s="7">
        <v>19.719292269758025</v>
      </c>
      <c r="B4481">
        <v>4.7874917430000004</v>
      </c>
      <c r="C4481">
        <v>3.091042453</v>
      </c>
    </row>
    <row r="4483" spans="1:3" ht="15.75" thickBot="1" x14ac:dyDescent="0.3"/>
    <row r="4484" spans="1:3" x14ac:dyDescent="0.25">
      <c r="A4484" s="1" t="s">
        <v>273</v>
      </c>
    </row>
    <row r="4485" spans="1:3" x14ac:dyDescent="0.25">
      <c r="A4485" s="2">
        <v>20.027089777859604</v>
      </c>
      <c r="B4485">
        <v>4.9416424226093039</v>
      </c>
      <c r="C4485">
        <v>3.1135153092103742</v>
      </c>
    </row>
    <row r="4486" spans="1:3" x14ac:dyDescent="0.25">
      <c r="A4486" s="3">
        <v>20.163448315399307</v>
      </c>
      <c r="B4486">
        <v>5.5373342670185366</v>
      </c>
      <c r="C4486">
        <v>4.7004803657924166</v>
      </c>
    </row>
    <row r="4487" spans="1:3" x14ac:dyDescent="0.25">
      <c r="A4487" s="3">
        <v>20.097550585664155</v>
      </c>
      <c r="B4487">
        <v>5.0751738152338266</v>
      </c>
      <c r="C4487">
        <v>3.6109179126442243</v>
      </c>
    </row>
    <row r="4488" spans="1:3" x14ac:dyDescent="0.25">
      <c r="A4488" s="3">
        <v>19.719292269758025</v>
      </c>
      <c r="B4488">
        <v>4.7874917430000004</v>
      </c>
      <c r="C4488">
        <v>3.091042453</v>
      </c>
    </row>
    <row r="4489" spans="1:3" x14ac:dyDescent="0.25">
      <c r="A4489" s="3">
        <v>19.929145492307978</v>
      </c>
      <c r="B4489">
        <v>5.0106352940962555</v>
      </c>
      <c r="C4489">
        <v>2.9957322735539909</v>
      </c>
    </row>
    <row r="4490" spans="1:3" x14ac:dyDescent="0.25">
      <c r="A4490" s="3">
        <v>21.133424112621626</v>
      </c>
      <c r="B4490">
        <v>6.5510803350434044</v>
      </c>
      <c r="C4490">
        <v>5.4380793089231956</v>
      </c>
    </row>
    <row r="4491" spans="1:3" x14ac:dyDescent="0.25">
      <c r="A4491" s="3">
        <v>19.18195119767131</v>
      </c>
      <c r="B4491">
        <v>4.5747109785033828</v>
      </c>
      <c r="C4491">
        <v>3.6375861597263857</v>
      </c>
    </row>
    <row r="4492" spans="1:3" x14ac:dyDescent="0.25">
      <c r="A4492" s="3">
        <v>20.184546440673881</v>
      </c>
      <c r="B4492">
        <v>4.990432586778736</v>
      </c>
      <c r="C4492">
        <v>3.6888794541139363</v>
      </c>
    </row>
    <row r="4493" spans="1:3" x14ac:dyDescent="0.25">
      <c r="A4493" s="3">
        <v>20.184546440673881</v>
      </c>
      <c r="B4493">
        <v>4.990432586778736</v>
      </c>
      <c r="C4493">
        <v>3.6888794541139363</v>
      </c>
    </row>
    <row r="4494" spans="1:3" x14ac:dyDescent="0.25">
      <c r="A4494" s="3">
        <v>20.097550585664155</v>
      </c>
      <c r="B4494">
        <v>5.0751738152338266</v>
      </c>
      <c r="C4494">
        <v>3.6109179126442243</v>
      </c>
    </row>
    <row r="4495" spans="1:3" x14ac:dyDescent="0.25">
      <c r="A4495" s="3">
        <v>21.133424112621626</v>
      </c>
      <c r="B4495">
        <v>6.5510803350434044</v>
      </c>
      <c r="C4495">
        <v>5.4380793089231956</v>
      </c>
    </row>
    <row r="4496" spans="1:3" x14ac:dyDescent="0.25">
      <c r="A4496" s="3">
        <v>19.985088661080542</v>
      </c>
      <c r="B4496">
        <v>4.7874917427820458</v>
      </c>
      <c r="C4496">
        <v>3.4812400893356918</v>
      </c>
    </row>
    <row r="4497" spans="1:3" ht="15.75" thickBot="1" x14ac:dyDescent="0.3">
      <c r="A4497" s="7">
        <v>20.027089777859604</v>
      </c>
      <c r="B4497">
        <v>4.9416424226093039</v>
      </c>
      <c r="C4497">
        <v>3.1135153092103742</v>
      </c>
    </row>
    <row r="4499" spans="1:3" ht="15.75" thickBot="1" x14ac:dyDescent="0.3"/>
    <row r="4500" spans="1:3" x14ac:dyDescent="0.25">
      <c r="A4500" s="1" t="s">
        <v>274</v>
      </c>
    </row>
    <row r="4501" spans="1:3" x14ac:dyDescent="0.25">
      <c r="A4501" s="2">
        <v>20.097550585664155</v>
      </c>
      <c r="B4501">
        <v>5.0751738152338266</v>
      </c>
      <c r="C4501">
        <v>3.6109179126442243</v>
      </c>
    </row>
    <row r="4502" spans="1:3" x14ac:dyDescent="0.25">
      <c r="A4502" s="3">
        <v>20.837197681154464</v>
      </c>
      <c r="B4502">
        <v>5.9914645471079817</v>
      </c>
      <c r="C4502">
        <v>4.6821312271242199</v>
      </c>
    </row>
    <row r="4503" spans="1:3" x14ac:dyDescent="0.25">
      <c r="A4503" s="3">
        <v>19.719292269758025</v>
      </c>
      <c r="B4503">
        <v>4.7874917430000004</v>
      </c>
      <c r="C4503">
        <v>3.091042453</v>
      </c>
    </row>
    <row r="4504" spans="1:3" x14ac:dyDescent="0.25">
      <c r="A4504" s="3">
        <v>21.133424112621626</v>
      </c>
      <c r="B4504">
        <v>6.5510803350434044</v>
      </c>
      <c r="C4504">
        <v>5.4380793089231956</v>
      </c>
    </row>
    <row r="4505" spans="1:3" x14ac:dyDescent="0.25">
      <c r="A4505" s="3">
        <v>19.985088661080542</v>
      </c>
      <c r="B4505">
        <v>4.7874917427820458</v>
      </c>
      <c r="C4505">
        <v>3.4812400893356918</v>
      </c>
    </row>
    <row r="4506" spans="1:3" x14ac:dyDescent="0.25">
      <c r="A4506" s="3">
        <v>20.360234224388144</v>
      </c>
      <c r="B4506">
        <v>5.6167710976665717</v>
      </c>
      <c r="C4506">
        <v>2.9444389791664403</v>
      </c>
    </row>
    <row r="4507" spans="1:3" x14ac:dyDescent="0.25">
      <c r="A4507" s="3">
        <v>20.837197681154464</v>
      </c>
      <c r="B4507">
        <v>5.9914645471079817</v>
      </c>
      <c r="C4507">
        <v>4.6821312271242199</v>
      </c>
    </row>
    <row r="4508" spans="1:3" x14ac:dyDescent="0.25">
      <c r="A4508" s="3">
        <v>20.478688773840432</v>
      </c>
      <c r="B4508" s="5">
        <v>5.2983173670000001</v>
      </c>
      <c r="C4508" s="5">
        <v>2.9957322739999999</v>
      </c>
    </row>
    <row r="4509" spans="1:3" x14ac:dyDescent="0.25">
      <c r="A4509" s="3">
        <v>20.360234224388144</v>
      </c>
      <c r="B4509">
        <v>5.6167710976665717</v>
      </c>
      <c r="C4509">
        <v>2.9444389791664403</v>
      </c>
    </row>
    <row r="4510" spans="1:3" x14ac:dyDescent="0.25">
      <c r="A4510" s="3">
        <v>20.184546440673881</v>
      </c>
      <c r="B4510">
        <v>4.990432586778736</v>
      </c>
      <c r="C4510">
        <v>3.6888794541139363</v>
      </c>
    </row>
    <row r="4511" spans="1:3" x14ac:dyDescent="0.25">
      <c r="A4511" s="3">
        <v>20.123189455653517</v>
      </c>
      <c r="B4511">
        <v>5.4806389233419912</v>
      </c>
      <c r="C4511">
        <v>3.0910424533583161</v>
      </c>
    </row>
    <row r="4512" spans="1:3" x14ac:dyDescent="0.25">
      <c r="A4512" s="3">
        <v>19.929145492307978</v>
      </c>
      <c r="B4512">
        <v>5.0106352940962555</v>
      </c>
      <c r="C4512">
        <v>2.9957322735539909</v>
      </c>
    </row>
    <row r="4513" spans="1:3" ht="15.75" thickBot="1" x14ac:dyDescent="0.3">
      <c r="A4513" s="7">
        <v>20.163448315399307</v>
      </c>
      <c r="B4513">
        <v>5.5373342670185366</v>
      </c>
      <c r="C4513">
        <v>4.7004803657924166</v>
      </c>
    </row>
    <row r="4516" spans="1:3" ht="15.75" thickBot="1" x14ac:dyDescent="0.3"/>
    <row r="4517" spans="1:3" x14ac:dyDescent="0.25">
      <c r="A4517" s="1" t="s">
        <v>275</v>
      </c>
    </row>
    <row r="4518" spans="1:3" x14ac:dyDescent="0.25">
      <c r="A4518" s="2">
        <v>20.360234224388144</v>
      </c>
      <c r="B4518">
        <v>5.6167710976665717</v>
      </c>
      <c r="C4518">
        <v>2.9444389791664403</v>
      </c>
    </row>
    <row r="4519" spans="1:3" x14ac:dyDescent="0.25">
      <c r="A4519" s="3">
        <v>19.18195119767131</v>
      </c>
      <c r="B4519">
        <v>4.5747109785033828</v>
      </c>
      <c r="C4519">
        <v>3.6375861597263857</v>
      </c>
    </row>
    <row r="4520" spans="1:3" x14ac:dyDescent="0.25">
      <c r="A4520" s="3">
        <v>20.027089777859604</v>
      </c>
      <c r="B4520">
        <v>4.9416424226093039</v>
      </c>
      <c r="C4520">
        <v>3.1135153092103742</v>
      </c>
    </row>
    <row r="4521" spans="1:3" x14ac:dyDescent="0.25">
      <c r="A4521" s="3">
        <v>21.133424112621626</v>
      </c>
      <c r="B4521">
        <v>6.5510803350434044</v>
      </c>
      <c r="C4521">
        <v>5.4380793089231956</v>
      </c>
    </row>
    <row r="4522" spans="1:3" x14ac:dyDescent="0.25">
      <c r="A4522" s="3">
        <v>19.719292269758025</v>
      </c>
      <c r="B4522">
        <v>4.7874917430000004</v>
      </c>
      <c r="C4522">
        <v>3.091042453</v>
      </c>
    </row>
    <row r="4523" spans="1:3" x14ac:dyDescent="0.25">
      <c r="A4523" s="3">
        <v>20.360234224388144</v>
      </c>
      <c r="B4523">
        <v>5.6167710976665717</v>
      </c>
      <c r="C4523">
        <v>2.9444389791664403</v>
      </c>
    </row>
    <row r="4524" spans="1:3" x14ac:dyDescent="0.25">
      <c r="A4524" s="3">
        <v>20.097550585664155</v>
      </c>
      <c r="B4524">
        <v>5.0751738152338266</v>
      </c>
      <c r="C4524">
        <v>3.6109179126442243</v>
      </c>
    </row>
    <row r="4525" spans="1:3" x14ac:dyDescent="0.25">
      <c r="A4525" s="3">
        <v>20.360234224388144</v>
      </c>
      <c r="B4525">
        <v>5.6167710976665717</v>
      </c>
      <c r="C4525">
        <v>2.9444389791664403</v>
      </c>
    </row>
    <row r="4526" spans="1:3" x14ac:dyDescent="0.25">
      <c r="A4526" s="3">
        <v>20.184546440673881</v>
      </c>
      <c r="B4526">
        <v>4.990432586778736</v>
      </c>
      <c r="C4526">
        <v>3.6888794541139363</v>
      </c>
    </row>
    <row r="4527" spans="1:3" x14ac:dyDescent="0.25">
      <c r="A4527" s="3">
        <v>20.478688773840432</v>
      </c>
      <c r="B4527" s="5">
        <v>5.2983173670000001</v>
      </c>
      <c r="C4527" s="5">
        <v>2.9957322739999999</v>
      </c>
    </row>
    <row r="4528" spans="1:3" x14ac:dyDescent="0.25">
      <c r="A4528" s="3">
        <v>20.027089777859604</v>
      </c>
      <c r="B4528">
        <v>4.9416424226093039</v>
      </c>
      <c r="C4528">
        <v>3.1135153092103742</v>
      </c>
    </row>
    <row r="4529" spans="1:3" x14ac:dyDescent="0.25">
      <c r="A4529" s="3">
        <v>20.478688773840432</v>
      </c>
      <c r="B4529" s="5">
        <v>5.2983173670000001</v>
      </c>
      <c r="C4529" s="5">
        <v>2.9957322739999999</v>
      </c>
    </row>
    <row r="4530" spans="1:3" ht="15.75" thickBot="1" x14ac:dyDescent="0.3">
      <c r="A4530" s="7">
        <v>20.097550585664155</v>
      </c>
      <c r="B4530">
        <v>5.0751738152338266</v>
      </c>
      <c r="C4530">
        <v>3.6109179126442243</v>
      </c>
    </row>
    <row r="4532" spans="1:3" ht="15.75" thickBot="1" x14ac:dyDescent="0.3"/>
    <row r="4533" spans="1:3" x14ac:dyDescent="0.25">
      <c r="A4533" s="1" t="s">
        <v>276</v>
      </c>
    </row>
    <row r="4534" spans="1:3" x14ac:dyDescent="0.25">
      <c r="A4534" s="2">
        <v>19.18195119767131</v>
      </c>
      <c r="B4534">
        <v>4.5747109785033828</v>
      </c>
      <c r="C4534">
        <v>3.6375861597263857</v>
      </c>
    </row>
    <row r="4535" spans="1:3" x14ac:dyDescent="0.25">
      <c r="A4535" s="3">
        <v>19.985088661080542</v>
      </c>
      <c r="B4535">
        <v>4.7874917427820458</v>
      </c>
      <c r="C4535">
        <v>3.4812400893356918</v>
      </c>
    </row>
    <row r="4536" spans="1:3" x14ac:dyDescent="0.25">
      <c r="A4536" s="3">
        <v>20.184546440673881</v>
      </c>
      <c r="B4536">
        <v>4.990432586778736</v>
      </c>
      <c r="C4536">
        <v>3.6888794541139363</v>
      </c>
    </row>
    <row r="4537" spans="1:3" x14ac:dyDescent="0.25">
      <c r="A4537" s="3">
        <v>21.133424112621626</v>
      </c>
      <c r="B4537">
        <v>6.5510803350434044</v>
      </c>
      <c r="C4537">
        <v>5.4380793089231956</v>
      </c>
    </row>
    <row r="4538" spans="1:3" x14ac:dyDescent="0.25">
      <c r="A4538" s="3">
        <v>20.163448315399307</v>
      </c>
      <c r="B4538">
        <v>5.5373342670185366</v>
      </c>
      <c r="C4538">
        <v>4.7004803657924166</v>
      </c>
    </row>
    <row r="4539" spans="1:3" x14ac:dyDescent="0.25">
      <c r="A4539" s="3">
        <v>19.985088661080542</v>
      </c>
      <c r="B4539">
        <v>4.7874917427820458</v>
      </c>
      <c r="C4539">
        <v>3.4812400893356918</v>
      </c>
    </row>
    <row r="4540" spans="1:3" x14ac:dyDescent="0.25">
      <c r="A4540" s="3">
        <v>20.163448315399307</v>
      </c>
      <c r="B4540">
        <v>5.5373342670185366</v>
      </c>
      <c r="C4540">
        <v>4.7004803657924166</v>
      </c>
    </row>
    <row r="4541" spans="1:3" x14ac:dyDescent="0.25">
      <c r="A4541" s="3">
        <v>20.027089777859604</v>
      </c>
      <c r="B4541">
        <v>4.9416424226093039</v>
      </c>
      <c r="C4541">
        <v>3.1135153092103742</v>
      </c>
    </row>
    <row r="4542" spans="1:3" x14ac:dyDescent="0.25">
      <c r="A4542" s="3">
        <v>20.163448315399307</v>
      </c>
      <c r="B4542">
        <v>5.5373342670185366</v>
      </c>
      <c r="C4542">
        <v>4.7004803657924166</v>
      </c>
    </row>
    <row r="4543" spans="1:3" x14ac:dyDescent="0.25">
      <c r="A4543" s="3">
        <v>20.184546440673881</v>
      </c>
      <c r="B4543">
        <v>4.990432586778736</v>
      </c>
      <c r="C4543">
        <v>3.6888794541139363</v>
      </c>
    </row>
    <row r="4544" spans="1:3" x14ac:dyDescent="0.25">
      <c r="A4544" s="3">
        <v>19.985088661080542</v>
      </c>
      <c r="B4544">
        <v>4.7874917427820458</v>
      </c>
      <c r="C4544">
        <v>3.4812400893356918</v>
      </c>
    </row>
    <row r="4545" spans="1:3" x14ac:dyDescent="0.25">
      <c r="A4545" s="3">
        <v>20.163448315399307</v>
      </c>
      <c r="B4545">
        <v>5.5373342670185366</v>
      </c>
      <c r="C4545">
        <v>4.7004803657924166</v>
      </c>
    </row>
    <row r="4546" spans="1:3" ht="15.75" thickBot="1" x14ac:dyDescent="0.3">
      <c r="A4546" s="7">
        <v>20.097550585664155</v>
      </c>
      <c r="B4546">
        <v>5.0751738152338266</v>
      </c>
      <c r="C4546">
        <v>3.6109179126442243</v>
      </c>
    </row>
    <row r="4549" spans="1:3" ht="15.75" thickBot="1" x14ac:dyDescent="0.3"/>
    <row r="4550" spans="1:3" x14ac:dyDescent="0.25">
      <c r="A4550" s="1" t="s">
        <v>277</v>
      </c>
    </row>
    <row r="4551" spans="1:3" x14ac:dyDescent="0.25">
      <c r="A4551" s="2">
        <v>19.929145492307978</v>
      </c>
      <c r="B4551">
        <v>5.0106352940962555</v>
      </c>
      <c r="C4551">
        <v>2.9957322735539909</v>
      </c>
    </row>
    <row r="4552" spans="1:3" x14ac:dyDescent="0.25">
      <c r="A4552" s="3">
        <v>20.837197681154464</v>
      </c>
      <c r="B4552">
        <v>5.9914645471079817</v>
      </c>
      <c r="C4552">
        <v>4.6821312271242199</v>
      </c>
    </row>
    <row r="4553" spans="1:3" x14ac:dyDescent="0.25">
      <c r="A4553" s="3">
        <v>20.097550585664155</v>
      </c>
      <c r="B4553">
        <v>5.0751738152338266</v>
      </c>
      <c r="C4553">
        <v>3.6109179126442243</v>
      </c>
    </row>
    <row r="4554" spans="1:3" x14ac:dyDescent="0.25">
      <c r="A4554" s="3">
        <v>20.097550585664155</v>
      </c>
      <c r="B4554">
        <v>5.0751738152338266</v>
      </c>
      <c r="C4554">
        <v>3.6109179126442243</v>
      </c>
    </row>
    <row r="4555" spans="1:3" x14ac:dyDescent="0.25">
      <c r="A4555" s="3">
        <v>20.478688773840432</v>
      </c>
      <c r="B4555" s="5">
        <v>5.2983173670000001</v>
      </c>
      <c r="C4555" s="5">
        <v>2.9957322739999999</v>
      </c>
    </row>
    <row r="4556" spans="1:3" x14ac:dyDescent="0.25">
      <c r="A4556" s="3">
        <v>20.027089777859604</v>
      </c>
      <c r="B4556">
        <v>4.9416424226093039</v>
      </c>
      <c r="C4556">
        <v>3.1135153092103742</v>
      </c>
    </row>
    <row r="4557" spans="1:3" x14ac:dyDescent="0.25">
      <c r="A4557" s="3">
        <v>19.18195119767131</v>
      </c>
      <c r="B4557">
        <v>4.5747109785033828</v>
      </c>
      <c r="C4557">
        <v>3.6375861597263857</v>
      </c>
    </row>
    <row r="4558" spans="1:3" x14ac:dyDescent="0.25">
      <c r="A4558" s="3">
        <v>20.097550585664155</v>
      </c>
      <c r="B4558">
        <v>5.0751738152338266</v>
      </c>
      <c r="C4558">
        <v>3.6109179126442243</v>
      </c>
    </row>
    <row r="4559" spans="1:3" x14ac:dyDescent="0.25">
      <c r="A4559" s="3">
        <v>20.097550585664155</v>
      </c>
      <c r="B4559">
        <v>5.0751738152338266</v>
      </c>
      <c r="C4559">
        <v>3.6109179126442243</v>
      </c>
    </row>
    <row r="4560" spans="1:3" x14ac:dyDescent="0.25">
      <c r="A4560" s="3">
        <v>20.027089777859604</v>
      </c>
      <c r="B4560">
        <v>4.9416424226093039</v>
      </c>
      <c r="C4560">
        <v>3.1135153092103742</v>
      </c>
    </row>
    <row r="4561" spans="1:3" x14ac:dyDescent="0.25">
      <c r="A4561" s="3">
        <v>20.027089777859604</v>
      </c>
      <c r="B4561">
        <v>4.9416424226093039</v>
      </c>
      <c r="C4561">
        <v>3.1135153092103742</v>
      </c>
    </row>
    <row r="4562" spans="1:3" x14ac:dyDescent="0.25">
      <c r="A4562" s="3">
        <v>19.719292269758025</v>
      </c>
      <c r="B4562">
        <v>4.7874917430000004</v>
      </c>
      <c r="C4562">
        <v>3.091042453</v>
      </c>
    </row>
    <row r="4563" spans="1:3" ht="15.75" thickBot="1" x14ac:dyDescent="0.3">
      <c r="A4563" s="7">
        <v>19.719292269758025</v>
      </c>
      <c r="B4563">
        <v>4.7874917430000004</v>
      </c>
      <c r="C4563">
        <v>3.091042453</v>
      </c>
    </row>
    <row r="4566" spans="1:3" ht="15.75" thickBot="1" x14ac:dyDescent="0.3"/>
    <row r="4567" spans="1:3" x14ac:dyDescent="0.25">
      <c r="A4567" s="1" t="s">
        <v>278</v>
      </c>
    </row>
    <row r="4568" spans="1:3" x14ac:dyDescent="0.25">
      <c r="A4568" s="2">
        <v>20.163448315399307</v>
      </c>
      <c r="B4568">
        <v>5.5373342670185366</v>
      </c>
      <c r="C4568">
        <v>4.7004803657924166</v>
      </c>
    </row>
    <row r="4569" spans="1:3" x14ac:dyDescent="0.25">
      <c r="A4569" s="3">
        <v>20.027089777859604</v>
      </c>
      <c r="B4569">
        <v>4.9416424226093039</v>
      </c>
      <c r="C4569">
        <v>3.1135153092103742</v>
      </c>
    </row>
    <row r="4570" spans="1:3" x14ac:dyDescent="0.25">
      <c r="A4570" s="3">
        <v>19.929145492307978</v>
      </c>
      <c r="B4570">
        <v>5.0106352940962555</v>
      </c>
      <c r="C4570">
        <v>2.9957322735539909</v>
      </c>
    </row>
    <row r="4571" spans="1:3" x14ac:dyDescent="0.25">
      <c r="A4571" s="3">
        <v>20.163448315399307</v>
      </c>
      <c r="B4571">
        <v>5.5373342670185366</v>
      </c>
      <c r="C4571">
        <v>4.7004803657924166</v>
      </c>
    </row>
    <row r="4572" spans="1:3" x14ac:dyDescent="0.25">
      <c r="A4572" s="3">
        <v>20.360234224388144</v>
      </c>
      <c r="B4572">
        <v>5.6167710976665717</v>
      </c>
      <c r="C4572">
        <v>2.9444389791664403</v>
      </c>
    </row>
    <row r="4573" spans="1:3" x14ac:dyDescent="0.25">
      <c r="A4573" s="3">
        <v>19.929145492307978</v>
      </c>
      <c r="B4573">
        <v>5.0106352940962555</v>
      </c>
      <c r="C4573">
        <v>2.9957322735539909</v>
      </c>
    </row>
    <row r="4574" spans="1:3" x14ac:dyDescent="0.25">
      <c r="A4574" s="3">
        <v>19.985088661080542</v>
      </c>
      <c r="B4574">
        <v>4.7874917427820458</v>
      </c>
      <c r="C4574">
        <v>3.4812400893356918</v>
      </c>
    </row>
    <row r="4575" spans="1:3" x14ac:dyDescent="0.25">
      <c r="A4575" s="3">
        <v>20.027089777859604</v>
      </c>
      <c r="B4575">
        <v>4.9416424226093039</v>
      </c>
      <c r="C4575">
        <v>3.1135153092103742</v>
      </c>
    </row>
    <row r="4576" spans="1:3" x14ac:dyDescent="0.25">
      <c r="A4576" s="3">
        <v>19.719292269758025</v>
      </c>
      <c r="B4576">
        <v>4.7874917430000004</v>
      </c>
      <c r="C4576">
        <v>3.091042453</v>
      </c>
    </row>
    <row r="4577" spans="1:3" x14ac:dyDescent="0.25">
      <c r="A4577" s="3">
        <v>20.123189455653517</v>
      </c>
      <c r="B4577">
        <v>5.4806389233419912</v>
      </c>
      <c r="C4577">
        <v>3.0910424533583161</v>
      </c>
    </row>
    <row r="4578" spans="1:3" x14ac:dyDescent="0.25">
      <c r="A4578" s="3">
        <v>20.027089777859604</v>
      </c>
      <c r="B4578">
        <v>4.9416424226093039</v>
      </c>
      <c r="C4578">
        <v>3.1135153092103742</v>
      </c>
    </row>
    <row r="4579" spans="1:3" x14ac:dyDescent="0.25">
      <c r="A4579" s="3">
        <v>21.133424112621626</v>
      </c>
      <c r="B4579">
        <v>6.5510803350434044</v>
      </c>
      <c r="C4579">
        <v>5.4380793089231956</v>
      </c>
    </row>
    <row r="4580" spans="1:3" ht="15.75" thickBot="1" x14ac:dyDescent="0.3">
      <c r="A4580" s="7">
        <v>20.123189455653517</v>
      </c>
      <c r="B4580">
        <v>5.4806389233419912</v>
      </c>
      <c r="C4580">
        <v>3.0910424533583161</v>
      </c>
    </row>
    <row r="4583" spans="1:3" ht="15.75" thickBot="1" x14ac:dyDescent="0.3"/>
    <row r="4584" spans="1:3" x14ac:dyDescent="0.25">
      <c r="A4584" s="1" t="s">
        <v>279</v>
      </c>
    </row>
    <row r="4585" spans="1:3" x14ac:dyDescent="0.25">
      <c r="A4585" s="2">
        <v>19.985088661080542</v>
      </c>
      <c r="B4585" s="8">
        <v>4.7874917427820458</v>
      </c>
      <c r="C4585" s="8">
        <v>3.4812400893356918</v>
      </c>
    </row>
    <row r="4586" spans="1:3" x14ac:dyDescent="0.25">
      <c r="A4586" s="3">
        <v>20.123189455653517</v>
      </c>
      <c r="B4586">
        <v>5.4806389233419912</v>
      </c>
      <c r="C4586">
        <v>3.0910424533583161</v>
      </c>
    </row>
    <row r="4587" spans="1:3" x14ac:dyDescent="0.25">
      <c r="A4587" s="3">
        <v>20.163448315399307</v>
      </c>
      <c r="B4587">
        <v>5.5373342670185366</v>
      </c>
      <c r="C4587">
        <v>4.7004803657924166</v>
      </c>
    </row>
    <row r="4588" spans="1:3" x14ac:dyDescent="0.25">
      <c r="A4588" s="3">
        <v>19.719292269758025</v>
      </c>
      <c r="B4588">
        <v>4.7874917430000004</v>
      </c>
      <c r="C4588">
        <v>3.091042453</v>
      </c>
    </row>
    <row r="4589" spans="1:3" x14ac:dyDescent="0.25">
      <c r="A4589" s="3">
        <v>20.163448315399307</v>
      </c>
      <c r="B4589">
        <v>5.5373342670185366</v>
      </c>
      <c r="C4589">
        <v>4.7004803657924166</v>
      </c>
    </row>
    <row r="4590" spans="1:3" x14ac:dyDescent="0.25">
      <c r="A4590" s="3">
        <v>20.184546440673881</v>
      </c>
      <c r="B4590">
        <v>4.990432586778736</v>
      </c>
      <c r="C4590">
        <v>3.6888794541139363</v>
      </c>
    </row>
    <row r="4591" spans="1:3" x14ac:dyDescent="0.25">
      <c r="A4591" s="3">
        <v>20.837197681154464</v>
      </c>
      <c r="B4591">
        <v>5.9914645471079817</v>
      </c>
      <c r="C4591">
        <v>4.6821312271242199</v>
      </c>
    </row>
    <row r="4592" spans="1:3" x14ac:dyDescent="0.25">
      <c r="A4592" s="3">
        <v>19.719292269758025</v>
      </c>
      <c r="B4592">
        <v>4.7874917430000004</v>
      </c>
      <c r="C4592">
        <v>3.091042453</v>
      </c>
    </row>
    <row r="4593" spans="1:3" x14ac:dyDescent="0.25">
      <c r="A4593" s="3">
        <v>20.163448315399307</v>
      </c>
      <c r="B4593">
        <v>5.5373342670185366</v>
      </c>
      <c r="C4593">
        <v>4.7004803657924166</v>
      </c>
    </row>
    <row r="4594" spans="1:3" x14ac:dyDescent="0.25">
      <c r="A4594" s="3">
        <v>19.985088661080542</v>
      </c>
      <c r="B4594">
        <v>4.7874917427820458</v>
      </c>
      <c r="C4594">
        <v>3.4812400893356918</v>
      </c>
    </row>
    <row r="4595" spans="1:3" x14ac:dyDescent="0.25">
      <c r="A4595" s="3">
        <v>20.360234224388144</v>
      </c>
      <c r="B4595">
        <v>5.6167710976665717</v>
      </c>
      <c r="C4595">
        <v>2.9444389791664403</v>
      </c>
    </row>
    <row r="4596" spans="1:3" x14ac:dyDescent="0.25">
      <c r="A4596" s="3">
        <v>19.18195119767131</v>
      </c>
      <c r="B4596">
        <v>4.5747109785033828</v>
      </c>
      <c r="C4596">
        <v>3.6375861597263857</v>
      </c>
    </row>
    <row r="4597" spans="1:3" ht="15.75" thickBot="1" x14ac:dyDescent="0.3">
      <c r="A4597" s="7">
        <v>20.837197681154464</v>
      </c>
      <c r="B4597" s="8">
        <v>5.9914645471079817</v>
      </c>
      <c r="C4597" s="8">
        <v>4.6821312271242199</v>
      </c>
    </row>
    <row r="4600" spans="1:3" ht="15.75" thickBot="1" x14ac:dyDescent="0.3"/>
    <row r="4601" spans="1:3" x14ac:dyDescent="0.25">
      <c r="A4601" s="1" t="s">
        <v>280</v>
      </c>
    </row>
    <row r="4602" spans="1:3" x14ac:dyDescent="0.25">
      <c r="A4602" s="2">
        <v>19.719292269758025</v>
      </c>
      <c r="B4602">
        <v>4.7874917430000004</v>
      </c>
      <c r="C4602">
        <v>3.091042453</v>
      </c>
    </row>
    <row r="4603" spans="1:3" x14ac:dyDescent="0.25">
      <c r="A4603" s="3">
        <v>19.18195119767131</v>
      </c>
      <c r="B4603">
        <v>4.5747109785033828</v>
      </c>
      <c r="C4603">
        <v>3.6375861597263857</v>
      </c>
    </row>
    <row r="4604" spans="1:3" x14ac:dyDescent="0.25">
      <c r="A4604" s="3">
        <v>20.123189455653517</v>
      </c>
      <c r="B4604">
        <v>5.4806389233419912</v>
      </c>
      <c r="C4604">
        <v>3.0910424533583161</v>
      </c>
    </row>
    <row r="4605" spans="1:3" x14ac:dyDescent="0.25">
      <c r="A4605" s="3">
        <v>19.719292269758025</v>
      </c>
      <c r="B4605">
        <v>4.7874917430000004</v>
      </c>
      <c r="C4605">
        <v>3.091042453</v>
      </c>
    </row>
    <row r="4606" spans="1:3" x14ac:dyDescent="0.25">
      <c r="A4606" s="3">
        <v>20.184546440673881</v>
      </c>
      <c r="B4606">
        <v>4.990432586778736</v>
      </c>
      <c r="C4606">
        <v>3.6888794541139363</v>
      </c>
    </row>
    <row r="4607" spans="1:3" x14ac:dyDescent="0.25">
      <c r="A4607" s="3">
        <v>19.719292269758025</v>
      </c>
      <c r="B4607">
        <v>4.7874917430000004</v>
      </c>
      <c r="C4607">
        <v>3.091042453</v>
      </c>
    </row>
    <row r="4608" spans="1:3" x14ac:dyDescent="0.25">
      <c r="A4608" s="3">
        <v>20.837197681154464</v>
      </c>
      <c r="B4608">
        <v>5.9914645471079817</v>
      </c>
      <c r="C4608">
        <v>4.6821312271242199</v>
      </c>
    </row>
    <row r="4609" spans="1:3" x14ac:dyDescent="0.25">
      <c r="A4609" s="3">
        <v>20.478688773840432</v>
      </c>
      <c r="B4609" s="5">
        <v>5.2983173670000001</v>
      </c>
      <c r="C4609" s="5">
        <v>2.9957322739999999</v>
      </c>
    </row>
    <row r="4610" spans="1:3" x14ac:dyDescent="0.25">
      <c r="A4610" s="3">
        <v>20.478688773840432</v>
      </c>
      <c r="B4610" s="5">
        <v>5.2983173670000001</v>
      </c>
      <c r="C4610" s="5">
        <v>2.9957322739999999</v>
      </c>
    </row>
    <row r="4611" spans="1:3" x14ac:dyDescent="0.25">
      <c r="A4611" s="3">
        <v>20.097550585664155</v>
      </c>
      <c r="B4611">
        <v>5.0751738152338266</v>
      </c>
      <c r="C4611">
        <v>3.6109179126442243</v>
      </c>
    </row>
    <row r="4612" spans="1:3" x14ac:dyDescent="0.25">
      <c r="A4612" s="3">
        <v>20.027089777859604</v>
      </c>
      <c r="B4612">
        <v>4.9416424226093039</v>
      </c>
      <c r="C4612">
        <v>3.1135153092103742</v>
      </c>
    </row>
    <row r="4613" spans="1:3" x14ac:dyDescent="0.25">
      <c r="A4613" s="3">
        <v>19.985088661080542</v>
      </c>
      <c r="B4613">
        <v>4.7874917427820458</v>
      </c>
      <c r="C4613">
        <v>3.4812400893356918</v>
      </c>
    </row>
    <row r="4614" spans="1:3" ht="15.75" thickBot="1" x14ac:dyDescent="0.3">
      <c r="A4614" s="7">
        <v>20.163448315399307</v>
      </c>
      <c r="B4614">
        <v>5.5373342670185366</v>
      </c>
      <c r="C4614">
        <v>4.7004803657924166</v>
      </c>
    </row>
    <row r="4616" spans="1:3" ht="15.75" thickBot="1" x14ac:dyDescent="0.3"/>
    <row r="4617" spans="1:3" x14ac:dyDescent="0.25">
      <c r="A4617" s="1" t="s">
        <v>281</v>
      </c>
    </row>
    <row r="4618" spans="1:3" x14ac:dyDescent="0.25">
      <c r="A4618" s="2">
        <v>19.929145492307978</v>
      </c>
      <c r="B4618">
        <v>5.0106352940962555</v>
      </c>
      <c r="C4618">
        <v>2.9957322735539909</v>
      </c>
    </row>
    <row r="4619" spans="1:3" x14ac:dyDescent="0.25">
      <c r="A4619" s="3">
        <v>21.133424112621626</v>
      </c>
      <c r="B4619">
        <v>6.5510803350434044</v>
      </c>
      <c r="C4619">
        <v>5.4380793089231956</v>
      </c>
    </row>
    <row r="4620" spans="1:3" x14ac:dyDescent="0.25">
      <c r="A4620" s="3">
        <v>19.719292269758025</v>
      </c>
      <c r="B4620">
        <v>4.7874917430000004</v>
      </c>
      <c r="C4620">
        <v>3.091042453</v>
      </c>
    </row>
    <row r="4621" spans="1:3" x14ac:dyDescent="0.25">
      <c r="A4621" s="3">
        <v>20.360234224388144</v>
      </c>
      <c r="B4621">
        <v>5.6167710976665717</v>
      </c>
      <c r="C4621">
        <v>2.9444389791664403</v>
      </c>
    </row>
    <row r="4622" spans="1:3" x14ac:dyDescent="0.25">
      <c r="A4622" s="3">
        <v>19.985088661080542</v>
      </c>
      <c r="B4622">
        <v>4.7874917427820458</v>
      </c>
      <c r="C4622">
        <v>3.4812400893356918</v>
      </c>
    </row>
    <row r="4623" spans="1:3" x14ac:dyDescent="0.25">
      <c r="A4623" s="3">
        <v>19.929145492307978</v>
      </c>
      <c r="B4623">
        <v>5.0106352940962555</v>
      </c>
      <c r="C4623">
        <v>2.9957322735539909</v>
      </c>
    </row>
    <row r="4624" spans="1:3" x14ac:dyDescent="0.25">
      <c r="A4624" s="3">
        <v>19.985088661080542</v>
      </c>
      <c r="B4624">
        <v>4.7874917427820458</v>
      </c>
      <c r="C4624">
        <v>3.4812400893356918</v>
      </c>
    </row>
    <row r="4625" spans="1:3" x14ac:dyDescent="0.25">
      <c r="A4625" s="3">
        <v>19.929145492307978</v>
      </c>
      <c r="B4625">
        <v>5.0106352940962555</v>
      </c>
      <c r="C4625">
        <v>2.9957322735539909</v>
      </c>
    </row>
    <row r="4626" spans="1:3" x14ac:dyDescent="0.25">
      <c r="A4626" s="3">
        <v>20.837197681154464</v>
      </c>
      <c r="B4626">
        <v>5.9914645471079817</v>
      </c>
      <c r="C4626">
        <v>4.6821312271242199</v>
      </c>
    </row>
    <row r="4627" spans="1:3" x14ac:dyDescent="0.25">
      <c r="A4627" s="3">
        <v>20.027089777859604</v>
      </c>
      <c r="B4627">
        <v>4.9416424226093039</v>
      </c>
      <c r="C4627">
        <v>3.1135153092103742</v>
      </c>
    </row>
    <row r="4628" spans="1:3" x14ac:dyDescent="0.25">
      <c r="A4628" s="3">
        <v>20.027089777859604</v>
      </c>
      <c r="B4628">
        <v>4.9416424226093039</v>
      </c>
      <c r="C4628">
        <v>3.1135153092103742</v>
      </c>
    </row>
    <row r="4629" spans="1:3" x14ac:dyDescent="0.25">
      <c r="A4629" s="3">
        <v>20.837197681154464</v>
      </c>
      <c r="B4629">
        <v>5.9914645471079817</v>
      </c>
      <c r="C4629">
        <v>4.6821312271242199</v>
      </c>
    </row>
    <row r="4630" spans="1:3" ht="15.75" thickBot="1" x14ac:dyDescent="0.3">
      <c r="A4630" s="7">
        <v>19.985088661080542</v>
      </c>
      <c r="B4630">
        <v>4.7874917427820458</v>
      </c>
      <c r="C4630">
        <v>3.4812400893356918</v>
      </c>
    </row>
    <row r="4632" spans="1:3" ht="15.75" thickBot="1" x14ac:dyDescent="0.3"/>
    <row r="4633" spans="1:3" x14ac:dyDescent="0.25">
      <c r="A4633" s="1" t="s">
        <v>282</v>
      </c>
    </row>
    <row r="4634" spans="1:3" x14ac:dyDescent="0.25">
      <c r="A4634" s="2">
        <v>19.719292269758025</v>
      </c>
      <c r="B4634">
        <v>4.7874917430000004</v>
      </c>
      <c r="C4634">
        <v>3.091042453</v>
      </c>
    </row>
    <row r="4635" spans="1:3" x14ac:dyDescent="0.25">
      <c r="A4635" s="3">
        <v>19.18195119767131</v>
      </c>
      <c r="B4635">
        <v>4.5747109785033828</v>
      </c>
      <c r="C4635">
        <v>3.6375861597263857</v>
      </c>
    </row>
    <row r="4636" spans="1:3" x14ac:dyDescent="0.25">
      <c r="A4636" s="3">
        <v>20.163448315399307</v>
      </c>
      <c r="B4636">
        <v>5.5373342670185366</v>
      </c>
      <c r="C4636">
        <v>4.7004803657924166</v>
      </c>
    </row>
    <row r="4637" spans="1:3" x14ac:dyDescent="0.25">
      <c r="A4637" s="3">
        <v>20.123189455653517</v>
      </c>
      <c r="B4637">
        <v>5.4806389233419912</v>
      </c>
      <c r="C4637">
        <v>3.0910424533583161</v>
      </c>
    </row>
    <row r="4638" spans="1:3" x14ac:dyDescent="0.25">
      <c r="A4638" s="3">
        <v>19.985088661080542</v>
      </c>
      <c r="B4638">
        <v>4.7874917427820458</v>
      </c>
      <c r="C4638">
        <v>3.4812400893356918</v>
      </c>
    </row>
    <row r="4639" spans="1:3" x14ac:dyDescent="0.25">
      <c r="A4639" s="3">
        <v>19.929145492307978</v>
      </c>
      <c r="B4639">
        <v>5.0106352940962555</v>
      </c>
      <c r="C4639">
        <v>2.9957322735539909</v>
      </c>
    </row>
    <row r="4640" spans="1:3" x14ac:dyDescent="0.25">
      <c r="A4640" s="3">
        <v>20.163448315399307</v>
      </c>
      <c r="B4640">
        <v>5.5373342670185366</v>
      </c>
      <c r="C4640">
        <v>4.7004803657924166</v>
      </c>
    </row>
    <row r="4641" spans="1:3" x14ac:dyDescent="0.25">
      <c r="A4641" s="3">
        <v>19.929145492307978</v>
      </c>
      <c r="B4641">
        <v>5.0106352940962555</v>
      </c>
      <c r="C4641">
        <v>2.9957322735539909</v>
      </c>
    </row>
    <row r="4642" spans="1:3" x14ac:dyDescent="0.25">
      <c r="A4642" s="3">
        <v>20.837197681154464</v>
      </c>
      <c r="B4642">
        <v>5.9914645471079817</v>
      </c>
      <c r="C4642">
        <v>4.6821312271242199</v>
      </c>
    </row>
    <row r="4643" spans="1:3" x14ac:dyDescent="0.25">
      <c r="A4643" s="3">
        <v>19.929145492307978</v>
      </c>
      <c r="B4643">
        <v>5.0106352940962555</v>
      </c>
      <c r="C4643">
        <v>2.9957322735539909</v>
      </c>
    </row>
    <row r="4644" spans="1:3" x14ac:dyDescent="0.25">
      <c r="A4644" s="3">
        <v>19.719292269758025</v>
      </c>
      <c r="B4644">
        <v>4.7874917430000004</v>
      </c>
      <c r="C4644">
        <v>3.091042453</v>
      </c>
    </row>
    <row r="4645" spans="1:3" x14ac:dyDescent="0.25">
      <c r="A4645" s="3">
        <v>20.027089777859604</v>
      </c>
      <c r="B4645">
        <v>4.9416424226093039</v>
      </c>
      <c r="C4645">
        <v>3.1135153092103742</v>
      </c>
    </row>
    <row r="4646" spans="1:3" ht="15.75" thickBot="1" x14ac:dyDescent="0.3">
      <c r="A4646" s="7">
        <v>20.123189455653517</v>
      </c>
      <c r="B4646">
        <v>5.4806389233419912</v>
      </c>
      <c r="C4646">
        <v>3.0910424533583161</v>
      </c>
    </row>
    <row r="4648" spans="1:3" ht="15.75" thickBot="1" x14ac:dyDescent="0.3"/>
    <row r="4649" spans="1:3" x14ac:dyDescent="0.25">
      <c r="A4649" s="1" t="s">
        <v>283</v>
      </c>
    </row>
    <row r="4650" spans="1:3" x14ac:dyDescent="0.25">
      <c r="A4650" s="2">
        <v>19.929145492307978</v>
      </c>
      <c r="B4650">
        <v>5.0106352940962555</v>
      </c>
      <c r="C4650">
        <v>2.9957322735539909</v>
      </c>
    </row>
    <row r="4651" spans="1:3" x14ac:dyDescent="0.25">
      <c r="A4651" s="3">
        <v>21.133424112621626</v>
      </c>
      <c r="B4651">
        <v>6.5510803350434044</v>
      </c>
      <c r="C4651">
        <v>5.4380793089231956</v>
      </c>
    </row>
    <row r="4652" spans="1:3" x14ac:dyDescent="0.25">
      <c r="A4652" s="3">
        <v>20.837197681154464</v>
      </c>
      <c r="B4652">
        <v>5.9914645471079817</v>
      </c>
      <c r="C4652">
        <v>4.6821312271242199</v>
      </c>
    </row>
    <row r="4653" spans="1:3" x14ac:dyDescent="0.25">
      <c r="A4653" s="3">
        <v>20.123189455653517</v>
      </c>
      <c r="B4653">
        <v>5.4806389233419912</v>
      </c>
      <c r="C4653">
        <v>3.0910424533583161</v>
      </c>
    </row>
    <row r="4654" spans="1:3" x14ac:dyDescent="0.25">
      <c r="A4654" s="3">
        <v>20.478688773840432</v>
      </c>
      <c r="B4654" s="5">
        <v>5.2983173670000001</v>
      </c>
      <c r="C4654" s="5">
        <v>2.9957322739999999</v>
      </c>
    </row>
    <row r="4655" spans="1:3" x14ac:dyDescent="0.25">
      <c r="A4655" s="3">
        <v>19.929145492307978</v>
      </c>
      <c r="B4655">
        <v>5.0106352940962555</v>
      </c>
      <c r="C4655">
        <v>2.9957322735539909</v>
      </c>
    </row>
    <row r="4656" spans="1:3" x14ac:dyDescent="0.25">
      <c r="A4656" s="3">
        <v>19.719292269758025</v>
      </c>
      <c r="B4656">
        <v>4.7874917430000004</v>
      </c>
      <c r="C4656">
        <v>3.091042453</v>
      </c>
    </row>
    <row r="4657" spans="1:3" x14ac:dyDescent="0.25">
      <c r="A4657" s="3">
        <v>20.360234224388144</v>
      </c>
      <c r="B4657">
        <v>5.6167710976665717</v>
      </c>
      <c r="C4657">
        <v>2.9444389791664403</v>
      </c>
    </row>
    <row r="4658" spans="1:3" x14ac:dyDescent="0.25">
      <c r="A4658" s="3">
        <v>21.133424112621626</v>
      </c>
      <c r="B4658">
        <v>6.5510803350434044</v>
      </c>
      <c r="C4658">
        <v>5.4380793089231956</v>
      </c>
    </row>
    <row r="4659" spans="1:3" x14ac:dyDescent="0.25">
      <c r="A4659" s="3">
        <v>20.478688773840432</v>
      </c>
      <c r="B4659" s="5">
        <v>5.2983173670000001</v>
      </c>
      <c r="C4659" s="5">
        <v>2.9957322739999999</v>
      </c>
    </row>
    <row r="4660" spans="1:3" x14ac:dyDescent="0.25">
      <c r="A4660" s="3">
        <v>20.097550585664155</v>
      </c>
      <c r="B4660">
        <v>5.0751738152338266</v>
      </c>
      <c r="C4660">
        <v>3.6109179126442243</v>
      </c>
    </row>
    <row r="4661" spans="1:3" x14ac:dyDescent="0.25">
      <c r="A4661" s="3">
        <v>20.478688773840432</v>
      </c>
      <c r="B4661" s="5">
        <v>5.2983173670000001</v>
      </c>
      <c r="C4661" s="5">
        <v>2.9957322739999999</v>
      </c>
    </row>
    <row r="4662" spans="1:3" ht="15.75" thickBot="1" x14ac:dyDescent="0.3">
      <c r="A4662" s="7">
        <v>20.163448315399307</v>
      </c>
      <c r="B4662">
        <v>5.5373342670185366</v>
      </c>
      <c r="C4662">
        <v>4.7004803657924166</v>
      </c>
    </row>
    <row r="4664" spans="1:3" ht="15.75" thickBot="1" x14ac:dyDescent="0.3"/>
    <row r="4665" spans="1:3" x14ac:dyDescent="0.25">
      <c r="A4665" s="1" t="s">
        <v>284</v>
      </c>
    </row>
    <row r="4666" spans="1:3" x14ac:dyDescent="0.25">
      <c r="A4666" s="2">
        <v>20.097550585664155</v>
      </c>
      <c r="B4666">
        <v>5.0751738152338266</v>
      </c>
      <c r="C4666">
        <v>3.6109179126442243</v>
      </c>
    </row>
    <row r="4667" spans="1:3" x14ac:dyDescent="0.25">
      <c r="A4667" s="3">
        <v>20.837197681154464</v>
      </c>
      <c r="B4667">
        <v>5.9914645471079817</v>
      </c>
      <c r="C4667">
        <v>4.6821312271242199</v>
      </c>
    </row>
    <row r="4668" spans="1:3" x14ac:dyDescent="0.25">
      <c r="A4668" s="3">
        <v>21.133424112621626</v>
      </c>
      <c r="B4668">
        <v>6.5510803350434044</v>
      </c>
      <c r="C4668">
        <v>5.4380793089231956</v>
      </c>
    </row>
    <row r="4669" spans="1:3" x14ac:dyDescent="0.25">
      <c r="A4669" s="3">
        <v>20.184546440673881</v>
      </c>
      <c r="B4669">
        <v>4.990432586778736</v>
      </c>
      <c r="C4669">
        <v>3.6888794541139363</v>
      </c>
    </row>
    <row r="4670" spans="1:3" x14ac:dyDescent="0.25">
      <c r="A4670" s="3">
        <v>19.929145492307978</v>
      </c>
      <c r="B4670">
        <v>5.0106352940962555</v>
      </c>
      <c r="C4670">
        <v>2.9957322735539909</v>
      </c>
    </row>
    <row r="4671" spans="1:3" x14ac:dyDescent="0.25">
      <c r="A4671" s="3">
        <v>20.163448315399307</v>
      </c>
      <c r="B4671">
        <v>5.5373342670185366</v>
      </c>
      <c r="C4671">
        <v>4.7004803657924166</v>
      </c>
    </row>
    <row r="4672" spans="1:3" x14ac:dyDescent="0.25">
      <c r="A4672" s="3">
        <v>20.123189455653517</v>
      </c>
      <c r="B4672">
        <v>5.4806389233419912</v>
      </c>
      <c r="C4672">
        <v>3.0910424533583161</v>
      </c>
    </row>
    <row r="4673" spans="1:3" x14ac:dyDescent="0.25">
      <c r="A4673" s="3">
        <v>19.719292269758025</v>
      </c>
      <c r="B4673">
        <v>4.7874917430000004</v>
      </c>
      <c r="C4673">
        <v>3.091042453</v>
      </c>
    </row>
    <row r="4674" spans="1:3" x14ac:dyDescent="0.25">
      <c r="A4674" s="3">
        <v>20.360234224388144</v>
      </c>
      <c r="B4674">
        <v>5.6167710976665717</v>
      </c>
      <c r="C4674">
        <v>2.9444389791664403</v>
      </c>
    </row>
    <row r="4675" spans="1:3" x14ac:dyDescent="0.25">
      <c r="A4675" s="3">
        <v>19.18195119767131</v>
      </c>
      <c r="B4675">
        <v>4.5747109785033828</v>
      </c>
      <c r="C4675">
        <v>3.6375861597263857</v>
      </c>
    </row>
    <row r="4676" spans="1:3" x14ac:dyDescent="0.25">
      <c r="A4676" s="3">
        <v>20.163448315399307</v>
      </c>
      <c r="B4676">
        <v>5.5373342670185366</v>
      </c>
      <c r="C4676">
        <v>4.7004803657924166</v>
      </c>
    </row>
    <row r="4677" spans="1:3" x14ac:dyDescent="0.25">
      <c r="A4677" s="3">
        <v>20.184546440673881</v>
      </c>
      <c r="B4677">
        <v>4.990432586778736</v>
      </c>
      <c r="C4677">
        <v>3.6888794541139363</v>
      </c>
    </row>
    <row r="4678" spans="1:3" ht="15.75" thickBot="1" x14ac:dyDescent="0.3">
      <c r="A4678" s="7">
        <v>19.719292269758025</v>
      </c>
      <c r="B4678">
        <v>4.7874917430000004</v>
      </c>
      <c r="C4678">
        <v>3.091042453</v>
      </c>
    </row>
    <row r="4681" spans="1:3" ht="15.75" thickBot="1" x14ac:dyDescent="0.3"/>
    <row r="4682" spans="1:3" x14ac:dyDescent="0.25">
      <c r="A4682" s="1" t="s">
        <v>285</v>
      </c>
    </row>
    <row r="4683" spans="1:3" x14ac:dyDescent="0.25">
      <c r="A4683" s="2">
        <v>20.163448315399307</v>
      </c>
      <c r="B4683">
        <v>5.5373342670185366</v>
      </c>
      <c r="C4683">
        <v>4.7004803657924166</v>
      </c>
    </row>
    <row r="4684" spans="1:3" x14ac:dyDescent="0.25">
      <c r="A4684" s="3">
        <v>20.837197681154464</v>
      </c>
      <c r="B4684">
        <v>5.9914645471079817</v>
      </c>
      <c r="C4684">
        <v>4.6821312271242199</v>
      </c>
    </row>
    <row r="4685" spans="1:3" x14ac:dyDescent="0.25">
      <c r="A4685" s="3">
        <v>20.478688773840432</v>
      </c>
      <c r="B4685" s="5">
        <v>5.2983173670000001</v>
      </c>
      <c r="C4685" s="5">
        <v>2.9957322739999999</v>
      </c>
    </row>
    <row r="4686" spans="1:3" x14ac:dyDescent="0.25">
      <c r="A4686" s="3">
        <v>20.478688773840432</v>
      </c>
      <c r="B4686" s="5">
        <v>5.2983173670000001</v>
      </c>
      <c r="C4686" s="5">
        <v>2.9957322739999999</v>
      </c>
    </row>
    <row r="4687" spans="1:3" x14ac:dyDescent="0.25">
      <c r="A4687" s="3">
        <v>20.837197681154464</v>
      </c>
      <c r="B4687">
        <v>5.9914645471079817</v>
      </c>
      <c r="C4687">
        <v>4.6821312271242199</v>
      </c>
    </row>
    <row r="4688" spans="1:3" x14ac:dyDescent="0.25">
      <c r="A4688" s="3">
        <v>20.184546440673881</v>
      </c>
      <c r="B4688">
        <v>4.990432586778736</v>
      </c>
      <c r="C4688">
        <v>3.6888794541139363</v>
      </c>
    </row>
    <row r="4689" spans="1:3" x14ac:dyDescent="0.25">
      <c r="A4689" s="3">
        <v>20.360234224388144</v>
      </c>
      <c r="B4689">
        <v>5.6167710976665717</v>
      </c>
      <c r="C4689">
        <v>2.9444389791664403</v>
      </c>
    </row>
    <row r="4690" spans="1:3" x14ac:dyDescent="0.25">
      <c r="A4690" s="3">
        <v>20.163448315399307</v>
      </c>
      <c r="B4690">
        <v>5.5373342670185366</v>
      </c>
      <c r="C4690">
        <v>4.7004803657924166</v>
      </c>
    </row>
    <row r="4691" spans="1:3" x14ac:dyDescent="0.25">
      <c r="A4691" s="3">
        <v>20.163448315399307</v>
      </c>
      <c r="B4691">
        <v>5.5373342670185366</v>
      </c>
      <c r="C4691">
        <v>4.7004803657924166</v>
      </c>
    </row>
    <row r="4692" spans="1:3" x14ac:dyDescent="0.25">
      <c r="A4692" s="3">
        <v>21.133424112621626</v>
      </c>
      <c r="B4692">
        <v>6.5510803350434044</v>
      </c>
      <c r="C4692">
        <v>5.4380793089231956</v>
      </c>
    </row>
    <row r="4693" spans="1:3" x14ac:dyDescent="0.25">
      <c r="A4693" s="3">
        <v>19.719292269758025</v>
      </c>
      <c r="B4693">
        <v>4.7874917430000004</v>
      </c>
      <c r="C4693">
        <v>3.091042453</v>
      </c>
    </row>
    <row r="4694" spans="1:3" x14ac:dyDescent="0.25">
      <c r="A4694" s="3">
        <v>21.133424112621626</v>
      </c>
      <c r="B4694">
        <v>6.5510803350434044</v>
      </c>
      <c r="C4694">
        <v>5.4380793089231956</v>
      </c>
    </row>
    <row r="4695" spans="1:3" ht="15.75" thickBot="1" x14ac:dyDescent="0.3">
      <c r="A4695" s="7">
        <v>19.985088661080542</v>
      </c>
      <c r="B4695">
        <v>4.7874917427820458</v>
      </c>
      <c r="C4695">
        <v>3.4812400893356918</v>
      </c>
    </row>
    <row r="4697" spans="1:3" ht="15.75" thickBot="1" x14ac:dyDescent="0.3"/>
    <row r="4698" spans="1:3" x14ac:dyDescent="0.25">
      <c r="A4698" s="1" t="s">
        <v>286</v>
      </c>
    </row>
    <row r="4699" spans="1:3" x14ac:dyDescent="0.25">
      <c r="A4699" s="2">
        <v>20.123189455653517</v>
      </c>
      <c r="B4699">
        <v>5.4806389233419912</v>
      </c>
      <c r="C4699">
        <v>3.0910424533583161</v>
      </c>
    </row>
    <row r="4700" spans="1:3" x14ac:dyDescent="0.25">
      <c r="A4700" s="3">
        <v>21.133424112621626</v>
      </c>
      <c r="B4700">
        <v>6.5510803350434044</v>
      </c>
      <c r="C4700">
        <v>5.4380793089231956</v>
      </c>
    </row>
    <row r="4701" spans="1:3" x14ac:dyDescent="0.25">
      <c r="A4701" s="3">
        <v>20.478688773840432</v>
      </c>
      <c r="B4701" s="5">
        <v>5.2983173670000001</v>
      </c>
      <c r="C4701" s="5">
        <v>2.9957322739999999</v>
      </c>
    </row>
    <row r="4702" spans="1:3" x14ac:dyDescent="0.25">
      <c r="A4702" s="3">
        <v>21.133424112621626</v>
      </c>
      <c r="B4702">
        <v>6.5510803350434044</v>
      </c>
      <c r="C4702">
        <v>5.4380793089231956</v>
      </c>
    </row>
    <row r="4703" spans="1:3" x14ac:dyDescent="0.25">
      <c r="A4703" s="3">
        <v>21.133424112621626</v>
      </c>
      <c r="B4703">
        <v>6.5510803350434044</v>
      </c>
      <c r="C4703">
        <v>5.4380793089231956</v>
      </c>
    </row>
    <row r="4704" spans="1:3" x14ac:dyDescent="0.25">
      <c r="A4704" s="3">
        <v>20.184546440673881</v>
      </c>
      <c r="B4704">
        <v>4.990432586778736</v>
      </c>
      <c r="C4704">
        <v>3.6888794541139363</v>
      </c>
    </row>
    <row r="4705" spans="1:3" x14ac:dyDescent="0.25">
      <c r="A4705" s="3">
        <v>20.097550585664155</v>
      </c>
      <c r="B4705">
        <v>5.0751738152338266</v>
      </c>
      <c r="C4705">
        <v>3.6109179126442243</v>
      </c>
    </row>
    <row r="4706" spans="1:3" x14ac:dyDescent="0.25">
      <c r="A4706" s="3">
        <v>20.163448315399307</v>
      </c>
      <c r="B4706">
        <v>5.5373342670185366</v>
      </c>
      <c r="C4706">
        <v>4.7004803657924166</v>
      </c>
    </row>
    <row r="4707" spans="1:3" x14ac:dyDescent="0.25">
      <c r="A4707" s="3">
        <v>20.360234224388144</v>
      </c>
      <c r="B4707">
        <v>5.6167710976665717</v>
      </c>
      <c r="C4707">
        <v>2.9444389791664403</v>
      </c>
    </row>
    <row r="4708" spans="1:3" x14ac:dyDescent="0.25">
      <c r="A4708" s="3">
        <v>20.027089777859604</v>
      </c>
      <c r="B4708">
        <v>4.9416424226093039</v>
      </c>
      <c r="C4708">
        <v>3.1135153092103742</v>
      </c>
    </row>
    <row r="4709" spans="1:3" x14ac:dyDescent="0.25">
      <c r="A4709" s="3">
        <v>19.18195119767131</v>
      </c>
      <c r="B4709">
        <v>4.5747109785033828</v>
      </c>
      <c r="C4709">
        <v>3.6375861597263857</v>
      </c>
    </row>
    <row r="4710" spans="1:3" x14ac:dyDescent="0.25">
      <c r="A4710" s="3">
        <v>20.837197681154464</v>
      </c>
      <c r="B4710">
        <v>5.9914645471079817</v>
      </c>
      <c r="C4710">
        <v>4.6821312271242199</v>
      </c>
    </row>
    <row r="4711" spans="1:3" ht="15.75" thickBot="1" x14ac:dyDescent="0.3">
      <c r="A4711" s="7">
        <v>21.133424112621626</v>
      </c>
      <c r="B4711">
        <v>6.5510803350434044</v>
      </c>
      <c r="C4711">
        <v>5.4380793089231956</v>
      </c>
    </row>
    <row r="4713" spans="1:3" ht="15.75" thickBot="1" x14ac:dyDescent="0.3"/>
    <row r="4714" spans="1:3" x14ac:dyDescent="0.25">
      <c r="A4714" s="1" t="s">
        <v>287</v>
      </c>
    </row>
    <row r="4715" spans="1:3" x14ac:dyDescent="0.25">
      <c r="A4715" s="2">
        <v>20.123189455653517</v>
      </c>
      <c r="B4715">
        <v>5.4806389233419912</v>
      </c>
      <c r="C4715">
        <v>3.0910424533583161</v>
      </c>
    </row>
    <row r="4716" spans="1:3" x14ac:dyDescent="0.25">
      <c r="A4716" s="3">
        <v>19.18195119767131</v>
      </c>
      <c r="B4716">
        <v>4.5747109785033828</v>
      </c>
      <c r="C4716">
        <v>3.6375861597263857</v>
      </c>
    </row>
    <row r="4717" spans="1:3" x14ac:dyDescent="0.25">
      <c r="A4717" s="3">
        <v>20.097550585664155</v>
      </c>
      <c r="B4717">
        <v>5.0751738152338266</v>
      </c>
      <c r="C4717">
        <v>3.6109179126442243</v>
      </c>
    </row>
    <row r="4718" spans="1:3" x14ac:dyDescent="0.25">
      <c r="A4718" s="3">
        <v>19.18195119767131</v>
      </c>
      <c r="B4718">
        <v>4.5747109785033828</v>
      </c>
      <c r="C4718">
        <v>3.6375861597263857</v>
      </c>
    </row>
    <row r="4719" spans="1:3" x14ac:dyDescent="0.25">
      <c r="A4719" s="3">
        <v>20.163448315399307</v>
      </c>
      <c r="B4719">
        <v>5.5373342670185366</v>
      </c>
      <c r="C4719">
        <v>4.7004803657924166</v>
      </c>
    </row>
    <row r="4720" spans="1:3" x14ac:dyDescent="0.25">
      <c r="A4720" s="3">
        <v>20.360234224388144</v>
      </c>
      <c r="B4720">
        <v>5.6167710976665717</v>
      </c>
      <c r="C4720">
        <v>2.9444389791664403</v>
      </c>
    </row>
    <row r="4721" spans="1:3" x14ac:dyDescent="0.25">
      <c r="A4721" s="3">
        <v>20.478688773840432</v>
      </c>
      <c r="B4721" s="5">
        <v>5.2983173670000001</v>
      </c>
      <c r="C4721" s="5">
        <v>2.9957322739999999</v>
      </c>
    </row>
    <row r="4722" spans="1:3" x14ac:dyDescent="0.25">
      <c r="A4722" s="3">
        <v>19.719292269758025</v>
      </c>
      <c r="B4722">
        <v>4.7874917430000004</v>
      </c>
      <c r="C4722">
        <v>3.091042453</v>
      </c>
    </row>
    <row r="4723" spans="1:3" x14ac:dyDescent="0.25">
      <c r="A4723" s="3">
        <v>20.360234224388144</v>
      </c>
      <c r="B4723">
        <v>5.6167710976665717</v>
      </c>
      <c r="C4723">
        <v>2.9444389791664403</v>
      </c>
    </row>
    <row r="4724" spans="1:3" x14ac:dyDescent="0.25">
      <c r="A4724" s="3">
        <v>20.097550585664155</v>
      </c>
      <c r="B4724">
        <v>5.0751738152338266</v>
      </c>
      <c r="C4724">
        <v>3.6109179126442243</v>
      </c>
    </row>
    <row r="4725" spans="1:3" x14ac:dyDescent="0.25">
      <c r="A4725" s="3">
        <v>20.027089777859604</v>
      </c>
      <c r="B4725">
        <v>4.9416424226093039</v>
      </c>
      <c r="C4725">
        <v>3.1135153092103742</v>
      </c>
    </row>
    <row r="4726" spans="1:3" x14ac:dyDescent="0.25">
      <c r="A4726" s="3">
        <v>20.163448315399307</v>
      </c>
      <c r="B4726">
        <v>5.5373342670185366</v>
      </c>
      <c r="C4726">
        <v>4.7004803657924166</v>
      </c>
    </row>
    <row r="4727" spans="1:3" ht="15.75" thickBot="1" x14ac:dyDescent="0.3">
      <c r="A4727" s="7">
        <v>21.133424112621626</v>
      </c>
      <c r="B4727">
        <v>6.5510803350434044</v>
      </c>
      <c r="C4727">
        <v>5.4380793089231956</v>
      </c>
    </row>
    <row r="4729" spans="1:3" ht="15.75" thickBot="1" x14ac:dyDescent="0.3"/>
    <row r="4730" spans="1:3" x14ac:dyDescent="0.25">
      <c r="A4730" s="1" t="s">
        <v>288</v>
      </c>
    </row>
    <row r="4731" spans="1:3" x14ac:dyDescent="0.25">
      <c r="A4731" s="2">
        <v>20.027089777859604</v>
      </c>
      <c r="B4731">
        <v>4.9416424226093039</v>
      </c>
      <c r="C4731">
        <v>3.1135153092103742</v>
      </c>
    </row>
    <row r="4732" spans="1:3" x14ac:dyDescent="0.25">
      <c r="A4732" s="3">
        <v>19.929145492307978</v>
      </c>
      <c r="B4732">
        <v>5.0106352940962555</v>
      </c>
      <c r="C4732">
        <v>2.9957322735539909</v>
      </c>
    </row>
    <row r="4733" spans="1:3" x14ac:dyDescent="0.25">
      <c r="A4733" s="3">
        <v>20.123189455653517</v>
      </c>
      <c r="B4733">
        <v>5.4806389233419912</v>
      </c>
      <c r="C4733">
        <v>3.0910424533583161</v>
      </c>
    </row>
    <row r="4734" spans="1:3" x14ac:dyDescent="0.25">
      <c r="A4734" s="3">
        <v>19.985088661080542</v>
      </c>
      <c r="B4734">
        <v>4.7874917427820458</v>
      </c>
      <c r="C4734">
        <v>3.4812400893356918</v>
      </c>
    </row>
    <row r="4735" spans="1:3" x14ac:dyDescent="0.25">
      <c r="A4735" s="3">
        <v>20.837197681154464</v>
      </c>
      <c r="B4735">
        <v>5.9914645471079817</v>
      </c>
      <c r="C4735">
        <v>4.6821312271242199</v>
      </c>
    </row>
    <row r="4736" spans="1:3" x14ac:dyDescent="0.25">
      <c r="A4736" s="3">
        <v>19.719292269758025</v>
      </c>
      <c r="B4736">
        <v>4.7874917430000004</v>
      </c>
      <c r="C4736">
        <v>3.091042453</v>
      </c>
    </row>
    <row r="4737" spans="1:3" x14ac:dyDescent="0.25">
      <c r="A4737" s="3">
        <v>20.837197681154464</v>
      </c>
      <c r="B4737">
        <v>5.9914645471079817</v>
      </c>
      <c r="C4737">
        <v>4.6821312271242199</v>
      </c>
    </row>
    <row r="4738" spans="1:3" x14ac:dyDescent="0.25">
      <c r="A4738" s="3">
        <v>20.184546440673881</v>
      </c>
      <c r="B4738">
        <v>4.990432586778736</v>
      </c>
      <c r="C4738">
        <v>3.6888794541139363</v>
      </c>
    </row>
    <row r="4739" spans="1:3" x14ac:dyDescent="0.25">
      <c r="A4739" s="3">
        <v>20.027089777859604</v>
      </c>
      <c r="B4739">
        <v>4.9416424226093039</v>
      </c>
      <c r="C4739">
        <v>3.1135153092103742</v>
      </c>
    </row>
    <row r="4740" spans="1:3" x14ac:dyDescent="0.25">
      <c r="A4740" s="3">
        <v>20.097550585664155</v>
      </c>
      <c r="B4740">
        <v>5.0751738152338266</v>
      </c>
      <c r="C4740">
        <v>3.6109179126442243</v>
      </c>
    </row>
    <row r="4741" spans="1:3" x14ac:dyDescent="0.25">
      <c r="A4741" s="3">
        <v>20.097550585664155</v>
      </c>
      <c r="B4741">
        <v>5.0751738152338266</v>
      </c>
      <c r="C4741">
        <v>3.6109179126442243</v>
      </c>
    </row>
    <row r="4742" spans="1:3" x14ac:dyDescent="0.25">
      <c r="A4742" s="3">
        <v>19.719292269758025</v>
      </c>
      <c r="B4742">
        <v>4.7874917430000004</v>
      </c>
      <c r="C4742">
        <v>3.091042453</v>
      </c>
    </row>
    <row r="4743" spans="1:3" ht="15.75" thickBot="1" x14ac:dyDescent="0.3">
      <c r="A4743" s="7">
        <v>20.837197681154464</v>
      </c>
      <c r="B4743">
        <v>5.9914645471079817</v>
      </c>
      <c r="C4743">
        <v>4.6821312271242199</v>
      </c>
    </row>
    <row r="4746" spans="1:3" ht="15.75" thickBot="1" x14ac:dyDescent="0.3"/>
    <row r="4747" spans="1:3" x14ac:dyDescent="0.25">
      <c r="A4747" s="1" t="s">
        <v>289</v>
      </c>
    </row>
    <row r="4748" spans="1:3" x14ac:dyDescent="0.25">
      <c r="A4748" s="2">
        <v>19.985088661080542</v>
      </c>
      <c r="B4748">
        <v>4.7874917427820458</v>
      </c>
      <c r="C4748">
        <v>3.4812400893356918</v>
      </c>
    </row>
    <row r="4749" spans="1:3" x14ac:dyDescent="0.25">
      <c r="A4749" s="3">
        <v>19.985088661080542</v>
      </c>
      <c r="B4749">
        <v>4.7874917427820458</v>
      </c>
      <c r="C4749">
        <v>3.4812400893356918</v>
      </c>
    </row>
    <row r="4750" spans="1:3" x14ac:dyDescent="0.25">
      <c r="A4750" s="3">
        <v>20.478688773840432</v>
      </c>
      <c r="B4750" s="5">
        <v>5.2983173670000001</v>
      </c>
      <c r="C4750" s="5">
        <v>2.9957322739999999</v>
      </c>
    </row>
    <row r="4751" spans="1:3" x14ac:dyDescent="0.25">
      <c r="A4751" s="3">
        <v>20.027089777859604</v>
      </c>
      <c r="B4751">
        <v>4.9416424226093039</v>
      </c>
      <c r="C4751">
        <v>3.1135153092103742</v>
      </c>
    </row>
    <row r="4752" spans="1:3" x14ac:dyDescent="0.25">
      <c r="A4752" s="3">
        <v>20.360234224388144</v>
      </c>
      <c r="B4752">
        <v>5.6167710976665717</v>
      </c>
      <c r="C4752">
        <v>2.9444389791664403</v>
      </c>
    </row>
    <row r="4753" spans="1:3" x14ac:dyDescent="0.25">
      <c r="A4753" s="3">
        <v>20.097550585664155</v>
      </c>
      <c r="B4753">
        <v>5.0751738152338266</v>
      </c>
      <c r="C4753">
        <v>3.6109179126442243</v>
      </c>
    </row>
    <row r="4754" spans="1:3" x14ac:dyDescent="0.25">
      <c r="A4754" s="3">
        <v>19.985088661080542</v>
      </c>
      <c r="B4754">
        <v>4.7874917427820458</v>
      </c>
      <c r="C4754">
        <v>3.4812400893356918</v>
      </c>
    </row>
    <row r="4755" spans="1:3" x14ac:dyDescent="0.25">
      <c r="A4755" s="3">
        <v>19.929145492307978</v>
      </c>
      <c r="B4755">
        <v>5.0106352940962555</v>
      </c>
      <c r="C4755">
        <v>2.9957322735539909</v>
      </c>
    </row>
    <row r="4756" spans="1:3" x14ac:dyDescent="0.25">
      <c r="A4756" s="3">
        <v>20.478688773840432</v>
      </c>
      <c r="B4756" s="5">
        <v>5.2983173670000001</v>
      </c>
      <c r="C4756" s="5">
        <v>2.9957322739999999</v>
      </c>
    </row>
    <row r="4757" spans="1:3" x14ac:dyDescent="0.25">
      <c r="A4757" s="3">
        <v>20.184546440673881</v>
      </c>
      <c r="B4757">
        <v>4.990432586778736</v>
      </c>
      <c r="C4757">
        <v>3.6888794541139363</v>
      </c>
    </row>
    <row r="4758" spans="1:3" x14ac:dyDescent="0.25">
      <c r="A4758" s="3">
        <v>20.184546440673881</v>
      </c>
      <c r="B4758">
        <v>4.990432586778736</v>
      </c>
      <c r="C4758">
        <v>3.6888794541139363</v>
      </c>
    </row>
    <row r="4759" spans="1:3" x14ac:dyDescent="0.25">
      <c r="A4759" s="3">
        <v>20.478688773840432</v>
      </c>
      <c r="B4759" s="5">
        <v>5.2983173670000001</v>
      </c>
      <c r="C4759" s="5">
        <v>2.9957322739999999</v>
      </c>
    </row>
    <row r="4760" spans="1:3" ht="15.75" thickBot="1" x14ac:dyDescent="0.3">
      <c r="A4760" s="7">
        <v>20.123189455653517</v>
      </c>
      <c r="B4760">
        <v>5.4806389233419912</v>
      </c>
      <c r="C4760">
        <v>3.0910424533583161</v>
      </c>
    </row>
    <row r="4762" spans="1:3" ht="15.75" thickBot="1" x14ac:dyDescent="0.3"/>
    <row r="4763" spans="1:3" x14ac:dyDescent="0.25">
      <c r="A4763" s="1" t="s">
        <v>290</v>
      </c>
    </row>
    <row r="4764" spans="1:3" x14ac:dyDescent="0.25">
      <c r="A4764" s="2">
        <v>20.837197681154464</v>
      </c>
      <c r="B4764">
        <v>5.9914645471079817</v>
      </c>
      <c r="C4764">
        <v>4.6821312271242199</v>
      </c>
    </row>
    <row r="4765" spans="1:3" x14ac:dyDescent="0.25">
      <c r="A4765" s="3">
        <v>20.097550585664155</v>
      </c>
      <c r="B4765">
        <v>5.0751738152338266</v>
      </c>
      <c r="C4765">
        <v>3.6109179126442243</v>
      </c>
    </row>
    <row r="4766" spans="1:3" x14ac:dyDescent="0.25">
      <c r="A4766" s="3">
        <v>20.184546440673881</v>
      </c>
      <c r="B4766">
        <v>4.990432586778736</v>
      </c>
      <c r="C4766">
        <v>3.6888794541139363</v>
      </c>
    </row>
    <row r="4767" spans="1:3" x14ac:dyDescent="0.25">
      <c r="A4767" s="3">
        <v>20.163448315399307</v>
      </c>
      <c r="B4767">
        <v>5.5373342670185366</v>
      </c>
      <c r="C4767">
        <v>4.7004803657924166</v>
      </c>
    </row>
    <row r="4768" spans="1:3" x14ac:dyDescent="0.25">
      <c r="A4768" s="3">
        <v>20.097550585664155</v>
      </c>
      <c r="B4768">
        <v>5.0751738152338266</v>
      </c>
      <c r="C4768">
        <v>3.6109179126442243</v>
      </c>
    </row>
    <row r="4769" spans="1:3" x14ac:dyDescent="0.25">
      <c r="A4769" s="3">
        <v>19.985088661080542</v>
      </c>
      <c r="B4769">
        <v>4.7874917427820458</v>
      </c>
      <c r="C4769">
        <v>3.4812400893356918</v>
      </c>
    </row>
    <row r="4770" spans="1:3" x14ac:dyDescent="0.25">
      <c r="A4770" s="3">
        <v>20.837197681154464</v>
      </c>
      <c r="B4770">
        <v>5.9914645471079817</v>
      </c>
      <c r="C4770">
        <v>4.6821312271242199</v>
      </c>
    </row>
    <row r="4771" spans="1:3" x14ac:dyDescent="0.25">
      <c r="A4771" s="3">
        <v>19.719292269758025</v>
      </c>
      <c r="B4771">
        <v>4.7874917430000004</v>
      </c>
      <c r="C4771">
        <v>3.091042453</v>
      </c>
    </row>
    <row r="4772" spans="1:3" x14ac:dyDescent="0.25">
      <c r="A4772" s="3">
        <v>19.18195119767131</v>
      </c>
      <c r="B4772">
        <v>4.5747109785033828</v>
      </c>
      <c r="C4772">
        <v>3.6375861597263857</v>
      </c>
    </row>
    <row r="4773" spans="1:3" x14ac:dyDescent="0.25">
      <c r="A4773" s="3">
        <v>20.478688773840432</v>
      </c>
      <c r="B4773" s="5">
        <v>5.2983173670000001</v>
      </c>
      <c r="C4773" s="5">
        <v>2.9957322739999999</v>
      </c>
    </row>
    <row r="4774" spans="1:3" x14ac:dyDescent="0.25">
      <c r="A4774" s="3">
        <v>19.18195119767131</v>
      </c>
      <c r="B4774">
        <v>4.5747109785033828</v>
      </c>
      <c r="C4774">
        <v>3.6375861597263857</v>
      </c>
    </row>
    <row r="4775" spans="1:3" x14ac:dyDescent="0.25">
      <c r="A4775" s="3">
        <v>20.027089777859604</v>
      </c>
      <c r="B4775">
        <v>4.9416424226093039</v>
      </c>
      <c r="C4775">
        <v>3.1135153092103742</v>
      </c>
    </row>
    <row r="4776" spans="1:3" ht="15.75" thickBot="1" x14ac:dyDescent="0.3">
      <c r="A4776" s="7">
        <v>21.133424112621626</v>
      </c>
      <c r="B4776">
        <v>6.5510803350434044</v>
      </c>
      <c r="C4776">
        <v>5.4380793089231956</v>
      </c>
    </row>
    <row r="4778" spans="1:3" ht="15.75" thickBot="1" x14ac:dyDescent="0.3"/>
    <row r="4779" spans="1:3" x14ac:dyDescent="0.25">
      <c r="A4779" s="1" t="s">
        <v>291</v>
      </c>
    </row>
    <row r="4780" spans="1:3" x14ac:dyDescent="0.25">
      <c r="A4780" s="2">
        <v>20.097550585664155</v>
      </c>
      <c r="B4780">
        <v>5.0751738152338266</v>
      </c>
      <c r="C4780">
        <v>3.6109179126442243</v>
      </c>
    </row>
    <row r="4781" spans="1:3" x14ac:dyDescent="0.25">
      <c r="A4781" s="3">
        <v>20.097550585664155</v>
      </c>
      <c r="B4781">
        <v>5.0751738152338266</v>
      </c>
      <c r="C4781">
        <v>3.6109179126442243</v>
      </c>
    </row>
    <row r="4782" spans="1:3" x14ac:dyDescent="0.25">
      <c r="A4782" s="3">
        <v>19.18195119767131</v>
      </c>
      <c r="B4782">
        <v>4.5747109785033828</v>
      </c>
      <c r="C4782">
        <v>3.6375861597263857</v>
      </c>
    </row>
    <row r="4783" spans="1:3" x14ac:dyDescent="0.25">
      <c r="A4783" s="3">
        <v>20.123189455653517</v>
      </c>
      <c r="B4783">
        <v>5.4806389233419912</v>
      </c>
      <c r="C4783">
        <v>3.0910424533583161</v>
      </c>
    </row>
    <row r="4784" spans="1:3" x14ac:dyDescent="0.25">
      <c r="A4784" s="3">
        <v>20.837197681154464</v>
      </c>
      <c r="B4784">
        <v>5.9914645471079817</v>
      </c>
      <c r="C4784">
        <v>4.6821312271242199</v>
      </c>
    </row>
    <row r="4785" spans="1:3" x14ac:dyDescent="0.25">
      <c r="A4785" s="3">
        <v>19.18195119767131</v>
      </c>
      <c r="B4785">
        <v>4.5747109785033828</v>
      </c>
      <c r="C4785">
        <v>3.6375861597263857</v>
      </c>
    </row>
    <row r="4786" spans="1:3" x14ac:dyDescent="0.25">
      <c r="A4786" s="3">
        <v>20.163448315399307</v>
      </c>
      <c r="B4786">
        <v>5.5373342670185366</v>
      </c>
      <c r="C4786">
        <v>4.7004803657924166</v>
      </c>
    </row>
    <row r="4787" spans="1:3" x14ac:dyDescent="0.25">
      <c r="A4787" s="3">
        <v>20.478688773840432</v>
      </c>
      <c r="B4787" s="5">
        <v>5.2983173670000001</v>
      </c>
      <c r="C4787" s="5">
        <v>2.9957322739999999</v>
      </c>
    </row>
    <row r="4788" spans="1:3" x14ac:dyDescent="0.25">
      <c r="A4788" s="3">
        <v>20.027089777859604</v>
      </c>
      <c r="B4788">
        <v>4.9416424226093039</v>
      </c>
      <c r="C4788">
        <v>3.1135153092103742</v>
      </c>
    </row>
    <row r="4789" spans="1:3" x14ac:dyDescent="0.25">
      <c r="A4789" s="3">
        <v>19.18195119767131</v>
      </c>
      <c r="B4789">
        <v>4.5747109785033828</v>
      </c>
      <c r="C4789">
        <v>3.6375861597263857</v>
      </c>
    </row>
    <row r="4790" spans="1:3" x14ac:dyDescent="0.25">
      <c r="A4790" s="3">
        <v>20.027089777859604</v>
      </c>
      <c r="B4790">
        <v>4.9416424226093039</v>
      </c>
      <c r="C4790">
        <v>3.1135153092103742</v>
      </c>
    </row>
    <row r="4791" spans="1:3" x14ac:dyDescent="0.25">
      <c r="A4791" s="3">
        <v>20.360234224388144</v>
      </c>
      <c r="B4791">
        <v>5.6167710976665717</v>
      </c>
      <c r="C4791">
        <v>2.9444389791664403</v>
      </c>
    </row>
    <row r="4792" spans="1:3" ht="15.75" thickBot="1" x14ac:dyDescent="0.3">
      <c r="A4792" s="7">
        <v>20.123189455653517</v>
      </c>
      <c r="B4792">
        <v>5.4806389233419912</v>
      </c>
      <c r="C4792">
        <v>3.0910424533583161</v>
      </c>
    </row>
    <row r="4795" spans="1:3" ht="15.75" thickBot="1" x14ac:dyDescent="0.3"/>
    <row r="4796" spans="1:3" x14ac:dyDescent="0.25">
      <c r="A4796" s="1" t="s">
        <v>292</v>
      </c>
    </row>
    <row r="4797" spans="1:3" x14ac:dyDescent="0.25">
      <c r="A4797" s="2">
        <v>20.837197681154464</v>
      </c>
      <c r="B4797">
        <v>5.9914645471079817</v>
      </c>
      <c r="C4797">
        <v>4.6821312271242199</v>
      </c>
    </row>
    <row r="4798" spans="1:3" x14ac:dyDescent="0.25">
      <c r="A4798" s="3">
        <v>20.837197681154464</v>
      </c>
      <c r="B4798">
        <v>5.9914645471079817</v>
      </c>
      <c r="C4798">
        <v>4.6821312271242199</v>
      </c>
    </row>
    <row r="4799" spans="1:3" x14ac:dyDescent="0.25">
      <c r="A4799" s="3">
        <v>20.097550585664155</v>
      </c>
      <c r="B4799">
        <v>5.0751738152338266</v>
      </c>
      <c r="C4799">
        <v>3.6109179126442243</v>
      </c>
    </row>
    <row r="4800" spans="1:3" x14ac:dyDescent="0.25">
      <c r="A4800" s="3">
        <v>20.097550585664155</v>
      </c>
      <c r="B4800">
        <v>5.0751738152338266</v>
      </c>
      <c r="C4800">
        <v>3.6109179126442243</v>
      </c>
    </row>
    <row r="4801" spans="1:3" x14ac:dyDescent="0.25">
      <c r="A4801" s="3">
        <v>19.18195119767131</v>
      </c>
      <c r="B4801">
        <v>4.5747109785033828</v>
      </c>
      <c r="C4801">
        <v>3.6375861597263857</v>
      </c>
    </row>
    <row r="4802" spans="1:3" x14ac:dyDescent="0.25">
      <c r="A4802" s="3">
        <v>20.123189455653517</v>
      </c>
      <c r="B4802">
        <v>5.4806389233419912</v>
      </c>
      <c r="C4802">
        <v>3.0910424533583161</v>
      </c>
    </row>
    <row r="4803" spans="1:3" x14ac:dyDescent="0.25">
      <c r="A4803" s="3">
        <v>20.027089777859604</v>
      </c>
      <c r="B4803">
        <v>4.9416424226093039</v>
      </c>
      <c r="C4803">
        <v>3.1135153092103742</v>
      </c>
    </row>
    <row r="4804" spans="1:3" x14ac:dyDescent="0.25">
      <c r="A4804" s="3">
        <v>19.18195119767131</v>
      </c>
      <c r="B4804">
        <v>4.5747109785033828</v>
      </c>
      <c r="C4804">
        <v>3.6375861597263857</v>
      </c>
    </row>
    <row r="4805" spans="1:3" x14ac:dyDescent="0.25">
      <c r="A4805" s="3">
        <v>20.478688773840432</v>
      </c>
      <c r="B4805">
        <v>5.2983173670000001</v>
      </c>
      <c r="C4805">
        <v>2.9957322739999999</v>
      </c>
    </row>
    <row r="4806" spans="1:3" x14ac:dyDescent="0.25">
      <c r="A4806" s="3">
        <v>19.719292269758025</v>
      </c>
      <c r="B4806">
        <v>4.7874917430000004</v>
      </c>
      <c r="C4806">
        <v>3.091042453</v>
      </c>
    </row>
    <row r="4807" spans="1:3" x14ac:dyDescent="0.25">
      <c r="A4807" s="3">
        <v>20.097550585664155</v>
      </c>
      <c r="B4807">
        <v>5.0751738152338266</v>
      </c>
      <c r="C4807">
        <v>3.6109179126442243</v>
      </c>
    </row>
    <row r="4808" spans="1:3" x14ac:dyDescent="0.25">
      <c r="A4808" s="3">
        <v>20.184546440673881</v>
      </c>
      <c r="B4808">
        <v>4.990432586778736</v>
      </c>
      <c r="C4808">
        <v>3.6888794541139363</v>
      </c>
    </row>
    <row r="4809" spans="1:3" ht="15.75" thickBot="1" x14ac:dyDescent="0.3">
      <c r="A4809" s="7">
        <v>20.360234224388144</v>
      </c>
      <c r="B4809">
        <v>5.6167710976665717</v>
      </c>
      <c r="C4809">
        <v>2.9444389791664403</v>
      </c>
    </row>
    <row r="4811" spans="1:3" ht="15.75" thickBot="1" x14ac:dyDescent="0.3"/>
    <row r="4812" spans="1:3" x14ac:dyDescent="0.25">
      <c r="A4812" s="1" t="s">
        <v>293</v>
      </c>
    </row>
    <row r="4813" spans="1:3" x14ac:dyDescent="0.25">
      <c r="A4813" s="2">
        <v>19.719292269758025</v>
      </c>
      <c r="B4813">
        <v>4.7874917430000004</v>
      </c>
      <c r="C4813">
        <v>3.091042453</v>
      </c>
    </row>
    <row r="4814" spans="1:3" x14ac:dyDescent="0.25">
      <c r="A4814" s="3">
        <v>20.163448315399307</v>
      </c>
      <c r="B4814">
        <v>5.5373342670185366</v>
      </c>
      <c r="C4814">
        <v>4.7004803657924166</v>
      </c>
    </row>
    <row r="4815" spans="1:3" x14ac:dyDescent="0.25">
      <c r="A4815" s="3">
        <v>20.163448315399307</v>
      </c>
      <c r="B4815">
        <v>5.5373342670185366</v>
      </c>
      <c r="C4815">
        <v>4.7004803657924166</v>
      </c>
    </row>
    <row r="4816" spans="1:3" x14ac:dyDescent="0.25">
      <c r="A4816" s="3">
        <v>20.027089777859604</v>
      </c>
      <c r="B4816">
        <v>4.9416424226093039</v>
      </c>
      <c r="C4816">
        <v>3.1135153092103742</v>
      </c>
    </row>
    <row r="4817" spans="1:3" x14ac:dyDescent="0.25">
      <c r="A4817" s="3">
        <v>20.123189455653517</v>
      </c>
      <c r="B4817">
        <v>5.4806389233419912</v>
      </c>
      <c r="C4817">
        <v>3.0910424533583161</v>
      </c>
    </row>
    <row r="4818" spans="1:3" x14ac:dyDescent="0.25">
      <c r="A4818" s="3">
        <v>20.184546440673881</v>
      </c>
      <c r="B4818">
        <v>4.990432586778736</v>
      </c>
      <c r="C4818">
        <v>3.6888794541139363</v>
      </c>
    </row>
    <row r="4819" spans="1:3" x14ac:dyDescent="0.25">
      <c r="A4819" s="3">
        <v>19.719292269758025</v>
      </c>
      <c r="B4819">
        <v>4.7874917430000004</v>
      </c>
      <c r="C4819">
        <v>3.091042453</v>
      </c>
    </row>
    <row r="4820" spans="1:3" x14ac:dyDescent="0.25">
      <c r="A4820" s="3">
        <v>20.097550585664155</v>
      </c>
      <c r="B4820">
        <v>5.0751738152338266</v>
      </c>
      <c r="C4820">
        <v>3.6109179126442243</v>
      </c>
    </row>
    <row r="4821" spans="1:3" x14ac:dyDescent="0.25">
      <c r="A4821" s="3">
        <v>20.123189455653517</v>
      </c>
      <c r="B4821">
        <v>5.4806389233419912</v>
      </c>
      <c r="C4821">
        <v>3.0910424533583161</v>
      </c>
    </row>
    <row r="4822" spans="1:3" x14ac:dyDescent="0.25">
      <c r="A4822" s="3">
        <v>21.133424112621626</v>
      </c>
      <c r="B4822">
        <v>6.5510803350434044</v>
      </c>
      <c r="C4822">
        <v>5.4380793089231956</v>
      </c>
    </row>
    <row r="4823" spans="1:3" x14ac:dyDescent="0.25">
      <c r="A4823" s="3">
        <v>20.163448315399307</v>
      </c>
      <c r="B4823">
        <v>5.5373342670185366</v>
      </c>
      <c r="C4823">
        <v>4.7004803657924166</v>
      </c>
    </row>
    <row r="4824" spans="1:3" x14ac:dyDescent="0.25">
      <c r="A4824" s="3">
        <v>20.478688773840432</v>
      </c>
      <c r="B4824" s="5">
        <v>5.2983173670000001</v>
      </c>
      <c r="C4824" s="5">
        <v>2.9957322739999999</v>
      </c>
    </row>
    <row r="4825" spans="1:3" ht="15.75" thickBot="1" x14ac:dyDescent="0.3">
      <c r="A4825" s="7">
        <v>20.027089777859604</v>
      </c>
      <c r="B4825">
        <v>4.9416424226093039</v>
      </c>
      <c r="C4825">
        <v>3.1135153092103742</v>
      </c>
    </row>
    <row r="4828" spans="1:3" ht="15.75" thickBot="1" x14ac:dyDescent="0.3"/>
    <row r="4829" spans="1:3" x14ac:dyDescent="0.25">
      <c r="A4829" s="1" t="s">
        <v>294</v>
      </c>
    </row>
    <row r="4830" spans="1:3" x14ac:dyDescent="0.25">
      <c r="A4830" s="2">
        <v>19.929145492307978</v>
      </c>
      <c r="B4830">
        <v>5.0106352940962555</v>
      </c>
      <c r="C4830">
        <v>2.9957322735539909</v>
      </c>
    </row>
    <row r="4831" spans="1:3" x14ac:dyDescent="0.25">
      <c r="A4831" s="3">
        <v>19.18195119767131</v>
      </c>
      <c r="B4831">
        <v>4.5747109785033828</v>
      </c>
      <c r="C4831">
        <v>3.6375861597263857</v>
      </c>
    </row>
    <row r="4832" spans="1:3" x14ac:dyDescent="0.25">
      <c r="A4832" s="3">
        <v>21.133424112621626</v>
      </c>
      <c r="B4832">
        <v>6.5510803350434044</v>
      </c>
      <c r="C4832">
        <v>5.4380793089231956</v>
      </c>
    </row>
    <row r="4833" spans="1:3" x14ac:dyDescent="0.25">
      <c r="A4833" s="3">
        <v>19.18195119767131</v>
      </c>
      <c r="B4833">
        <v>4.5747109785033828</v>
      </c>
      <c r="C4833">
        <v>3.6375861597263857</v>
      </c>
    </row>
    <row r="4834" spans="1:3" x14ac:dyDescent="0.25">
      <c r="A4834" s="3">
        <v>20.837197681154464</v>
      </c>
      <c r="B4834">
        <v>5.9914645471079817</v>
      </c>
      <c r="C4834">
        <v>4.6821312271242199</v>
      </c>
    </row>
    <row r="4835" spans="1:3" x14ac:dyDescent="0.25">
      <c r="A4835" s="3">
        <v>20.163448315399307</v>
      </c>
      <c r="B4835">
        <v>5.5373342670185366</v>
      </c>
      <c r="C4835">
        <v>4.7004803657924166</v>
      </c>
    </row>
    <row r="4836" spans="1:3" x14ac:dyDescent="0.25">
      <c r="A4836" s="3">
        <v>20.163448315399307</v>
      </c>
      <c r="B4836">
        <v>5.5373342670185366</v>
      </c>
      <c r="C4836">
        <v>4.7004803657924166</v>
      </c>
    </row>
    <row r="4837" spans="1:3" x14ac:dyDescent="0.25">
      <c r="A4837" s="3">
        <v>19.719292269758025</v>
      </c>
      <c r="B4837">
        <v>4.7874917430000004</v>
      </c>
      <c r="C4837">
        <v>3.091042453</v>
      </c>
    </row>
    <row r="4838" spans="1:3" x14ac:dyDescent="0.25">
      <c r="A4838" s="3">
        <v>19.719292269758025</v>
      </c>
      <c r="B4838">
        <v>4.7874917430000004</v>
      </c>
      <c r="C4838">
        <v>3.091042453</v>
      </c>
    </row>
    <row r="4839" spans="1:3" x14ac:dyDescent="0.25">
      <c r="A4839" s="3">
        <v>20.123189455653517</v>
      </c>
      <c r="B4839">
        <v>5.4806389233419912</v>
      </c>
      <c r="C4839">
        <v>3.0910424533583161</v>
      </c>
    </row>
    <row r="4840" spans="1:3" x14ac:dyDescent="0.25">
      <c r="A4840" s="3">
        <v>19.929145492307978</v>
      </c>
      <c r="B4840">
        <v>5.0106352940962555</v>
      </c>
      <c r="C4840">
        <v>2.9957322735539909</v>
      </c>
    </row>
    <row r="4841" spans="1:3" x14ac:dyDescent="0.25">
      <c r="A4841" s="3">
        <v>20.478688773840432</v>
      </c>
      <c r="B4841" s="5">
        <v>5.2983173670000001</v>
      </c>
      <c r="C4841" s="5">
        <v>2.9957322739999999</v>
      </c>
    </row>
    <row r="4842" spans="1:3" ht="15.75" thickBot="1" x14ac:dyDescent="0.3">
      <c r="A4842" s="7">
        <v>20.837197681154464</v>
      </c>
      <c r="B4842">
        <v>5.9914645471079817</v>
      </c>
      <c r="C4842">
        <v>4.6821312271242199</v>
      </c>
    </row>
    <row r="4844" spans="1:3" ht="15.75" thickBot="1" x14ac:dyDescent="0.3"/>
    <row r="4845" spans="1:3" x14ac:dyDescent="0.25">
      <c r="A4845" s="1" t="s">
        <v>295</v>
      </c>
    </row>
    <row r="4846" spans="1:3" x14ac:dyDescent="0.25">
      <c r="A4846" s="2">
        <v>19.985088661080542</v>
      </c>
      <c r="B4846">
        <v>4.7874917427820458</v>
      </c>
      <c r="C4846">
        <v>3.4812400893356918</v>
      </c>
    </row>
    <row r="4847" spans="1:3" x14ac:dyDescent="0.25">
      <c r="A4847" s="3">
        <v>20.097550585664155</v>
      </c>
      <c r="B4847">
        <v>5.0751738152338266</v>
      </c>
      <c r="C4847">
        <v>3.6109179126442243</v>
      </c>
    </row>
    <row r="4848" spans="1:3" x14ac:dyDescent="0.25">
      <c r="A4848" s="3">
        <v>20.123189455653517</v>
      </c>
      <c r="B4848">
        <v>5.4806389233419912</v>
      </c>
      <c r="C4848">
        <v>3.0910424533583161</v>
      </c>
    </row>
    <row r="4849" spans="1:3" x14ac:dyDescent="0.25">
      <c r="A4849" s="3">
        <v>20.163448315399307</v>
      </c>
      <c r="B4849">
        <v>5.5373342670185366</v>
      </c>
      <c r="C4849">
        <v>4.7004803657924166</v>
      </c>
    </row>
    <row r="4850" spans="1:3" x14ac:dyDescent="0.25">
      <c r="A4850" s="3">
        <v>20.478688773840432</v>
      </c>
      <c r="B4850" s="5">
        <v>5.2983173670000001</v>
      </c>
      <c r="C4850" s="5">
        <v>2.9957322739999999</v>
      </c>
    </row>
    <row r="4851" spans="1:3" x14ac:dyDescent="0.25">
      <c r="A4851" s="3">
        <v>19.985088661080542</v>
      </c>
      <c r="B4851">
        <v>4.7874917427820458</v>
      </c>
      <c r="C4851">
        <v>3.4812400893356918</v>
      </c>
    </row>
    <row r="4852" spans="1:3" x14ac:dyDescent="0.25">
      <c r="A4852" s="3">
        <v>21.133424112621626</v>
      </c>
      <c r="B4852">
        <v>6.5510803350434044</v>
      </c>
      <c r="C4852">
        <v>5.4380793089231956</v>
      </c>
    </row>
    <row r="4853" spans="1:3" x14ac:dyDescent="0.25">
      <c r="A4853" s="3">
        <v>20.123189455653517</v>
      </c>
      <c r="B4853">
        <v>5.4806389233419912</v>
      </c>
      <c r="C4853">
        <v>3.0910424533583161</v>
      </c>
    </row>
    <row r="4854" spans="1:3" x14ac:dyDescent="0.25">
      <c r="A4854" s="3">
        <v>20.360234224388144</v>
      </c>
      <c r="B4854">
        <v>5.6167710976665717</v>
      </c>
      <c r="C4854">
        <v>2.9444389791664403</v>
      </c>
    </row>
    <row r="4855" spans="1:3" x14ac:dyDescent="0.25">
      <c r="A4855" s="3">
        <v>19.18195119767131</v>
      </c>
      <c r="B4855">
        <v>4.5747109785033828</v>
      </c>
      <c r="C4855">
        <v>3.6375861597263857</v>
      </c>
    </row>
    <row r="4856" spans="1:3" x14ac:dyDescent="0.25">
      <c r="A4856" s="3">
        <v>19.719292269758025</v>
      </c>
      <c r="B4856">
        <v>4.7874917430000004</v>
      </c>
      <c r="C4856">
        <v>3.091042453</v>
      </c>
    </row>
    <row r="4857" spans="1:3" x14ac:dyDescent="0.25">
      <c r="A4857" s="3">
        <v>20.184546440673881</v>
      </c>
      <c r="B4857">
        <v>4.990432586778736</v>
      </c>
      <c r="C4857">
        <v>3.6888794541139363</v>
      </c>
    </row>
    <row r="4858" spans="1:3" ht="15.75" thickBot="1" x14ac:dyDescent="0.3">
      <c r="A4858" s="7">
        <v>20.123189455653517</v>
      </c>
      <c r="B4858">
        <v>5.4806389233419912</v>
      </c>
      <c r="C4858">
        <v>3.0910424533583161</v>
      </c>
    </row>
    <row r="4860" spans="1:3" ht="15.75" thickBot="1" x14ac:dyDescent="0.3"/>
    <row r="4861" spans="1:3" x14ac:dyDescent="0.25">
      <c r="A4861" s="1" t="s">
        <v>296</v>
      </c>
    </row>
    <row r="4862" spans="1:3" x14ac:dyDescent="0.25">
      <c r="A4862" s="2">
        <v>19.929145492307978</v>
      </c>
      <c r="B4862">
        <v>5.0106352940962555</v>
      </c>
      <c r="C4862">
        <v>2.9957322735539909</v>
      </c>
    </row>
    <row r="4863" spans="1:3" x14ac:dyDescent="0.25">
      <c r="A4863" s="3">
        <v>20.027089777859604</v>
      </c>
      <c r="B4863">
        <v>4.9416424226093039</v>
      </c>
      <c r="C4863">
        <v>3.1135153092103742</v>
      </c>
    </row>
    <row r="4864" spans="1:3" x14ac:dyDescent="0.25">
      <c r="A4864" s="3">
        <v>20.360234224388144</v>
      </c>
      <c r="B4864">
        <v>5.6167710976665717</v>
      </c>
      <c r="C4864">
        <v>2.9444389791664403</v>
      </c>
    </row>
    <row r="4865" spans="1:3" x14ac:dyDescent="0.25">
      <c r="A4865" s="3">
        <v>19.719292269758025</v>
      </c>
      <c r="B4865">
        <v>4.7874917430000004</v>
      </c>
      <c r="C4865">
        <v>3.091042453</v>
      </c>
    </row>
    <row r="4866" spans="1:3" x14ac:dyDescent="0.25">
      <c r="A4866" s="3">
        <v>19.985088661080542</v>
      </c>
      <c r="B4866" s="8">
        <v>4.7874917427820458</v>
      </c>
      <c r="C4866" s="8">
        <v>3.4812400893356918</v>
      </c>
    </row>
    <row r="4867" spans="1:3" x14ac:dyDescent="0.25">
      <c r="A4867" s="3">
        <v>20.123189455653517</v>
      </c>
      <c r="B4867">
        <v>5.4806389233419912</v>
      </c>
      <c r="C4867">
        <v>3.0910424533583161</v>
      </c>
    </row>
    <row r="4868" spans="1:3" x14ac:dyDescent="0.25">
      <c r="A4868" s="3">
        <v>21.133424112621626</v>
      </c>
      <c r="B4868">
        <v>6.5510803350434044</v>
      </c>
      <c r="C4868">
        <v>5.4380793089231956</v>
      </c>
    </row>
    <row r="4869" spans="1:3" x14ac:dyDescent="0.25">
      <c r="A4869" s="3">
        <v>20.837197681154464</v>
      </c>
      <c r="B4869">
        <v>5.9914645471079817</v>
      </c>
      <c r="C4869">
        <v>4.6821312271242199</v>
      </c>
    </row>
    <row r="4870" spans="1:3" x14ac:dyDescent="0.25">
      <c r="A4870" s="3">
        <v>20.123189455653517</v>
      </c>
      <c r="B4870">
        <v>5.4806389233419912</v>
      </c>
      <c r="C4870">
        <v>3.0910424533583161</v>
      </c>
    </row>
    <row r="4871" spans="1:3" x14ac:dyDescent="0.25">
      <c r="A4871" s="3">
        <v>20.123189455653517</v>
      </c>
      <c r="B4871">
        <v>5.4806389233419912</v>
      </c>
      <c r="C4871">
        <v>3.0910424533583161</v>
      </c>
    </row>
    <row r="4872" spans="1:3" x14ac:dyDescent="0.25">
      <c r="A4872" s="3">
        <v>19.18195119767131</v>
      </c>
      <c r="B4872">
        <v>4.5747109785033828</v>
      </c>
      <c r="C4872">
        <v>3.6375861597263857</v>
      </c>
    </row>
    <row r="4873" spans="1:3" x14ac:dyDescent="0.25">
      <c r="A4873" s="3">
        <v>20.097550585664155</v>
      </c>
      <c r="B4873">
        <v>5.0751738152338266</v>
      </c>
      <c r="C4873">
        <v>3.6109179126442243</v>
      </c>
    </row>
    <row r="4874" spans="1:3" ht="15.75" thickBot="1" x14ac:dyDescent="0.3">
      <c r="A4874" s="7">
        <v>20.027089777859604</v>
      </c>
      <c r="B4874">
        <v>4.9416424226093039</v>
      </c>
      <c r="C4874">
        <v>3.1135153092103742</v>
      </c>
    </row>
    <row r="4876" spans="1:3" ht="15.75" thickBot="1" x14ac:dyDescent="0.3"/>
    <row r="4877" spans="1:3" x14ac:dyDescent="0.25">
      <c r="A4877" s="1" t="s">
        <v>297</v>
      </c>
    </row>
    <row r="4878" spans="1:3" x14ac:dyDescent="0.25">
      <c r="A4878" s="2">
        <v>19.929145492307978</v>
      </c>
      <c r="B4878">
        <v>5.0106352940962555</v>
      </c>
      <c r="C4878">
        <v>2.9957322735539909</v>
      </c>
    </row>
    <row r="4879" spans="1:3" x14ac:dyDescent="0.25">
      <c r="A4879" s="3">
        <v>21.133424112621626</v>
      </c>
      <c r="B4879">
        <v>6.5510803350434044</v>
      </c>
      <c r="C4879">
        <v>5.4380793089231956</v>
      </c>
    </row>
    <row r="4880" spans="1:3" x14ac:dyDescent="0.25">
      <c r="A4880" s="3">
        <v>19.985088661080542</v>
      </c>
      <c r="B4880">
        <v>4.7874917427820458</v>
      </c>
      <c r="C4880">
        <v>3.4812400893356918</v>
      </c>
    </row>
    <row r="4881" spans="1:3" x14ac:dyDescent="0.25">
      <c r="A4881" s="3">
        <v>19.985088661080542</v>
      </c>
      <c r="B4881">
        <v>4.7874917427820458</v>
      </c>
      <c r="C4881">
        <v>3.4812400893356918</v>
      </c>
    </row>
    <row r="4882" spans="1:3" x14ac:dyDescent="0.25">
      <c r="A4882" s="3">
        <v>21.133424112621626</v>
      </c>
      <c r="B4882">
        <v>6.5510803350434044</v>
      </c>
      <c r="C4882">
        <v>5.4380793089231956</v>
      </c>
    </row>
    <row r="4883" spans="1:3" x14ac:dyDescent="0.25">
      <c r="A4883" s="3">
        <v>19.18195119767131</v>
      </c>
      <c r="B4883">
        <v>4.5747109785033828</v>
      </c>
      <c r="C4883">
        <v>3.6375861597263857</v>
      </c>
    </row>
    <row r="4884" spans="1:3" x14ac:dyDescent="0.25">
      <c r="A4884" s="3">
        <v>20.837197681154464</v>
      </c>
      <c r="B4884">
        <v>5.9914645471079817</v>
      </c>
      <c r="C4884">
        <v>4.6821312271242199</v>
      </c>
    </row>
    <row r="4885" spans="1:3" x14ac:dyDescent="0.25">
      <c r="A4885" s="3">
        <v>21.133424112621626</v>
      </c>
      <c r="B4885">
        <v>6.5510803350434044</v>
      </c>
      <c r="C4885">
        <v>5.4380793089231956</v>
      </c>
    </row>
    <row r="4886" spans="1:3" x14ac:dyDescent="0.25">
      <c r="A4886" s="3">
        <v>19.929145492307978</v>
      </c>
      <c r="B4886">
        <v>5.0106352940962555</v>
      </c>
      <c r="C4886">
        <v>2.9957322735539909</v>
      </c>
    </row>
    <row r="4887" spans="1:3" x14ac:dyDescent="0.25">
      <c r="A4887" s="3">
        <v>20.123189455653517</v>
      </c>
      <c r="B4887">
        <v>5.4806389233419912</v>
      </c>
      <c r="C4887">
        <v>3.0910424533583161</v>
      </c>
    </row>
    <row r="4888" spans="1:3" x14ac:dyDescent="0.25">
      <c r="A4888" s="3">
        <v>20.837197681154464</v>
      </c>
      <c r="B4888">
        <v>5.9914645471079817</v>
      </c>
      <c r="C4888">
        <v>4.6821312271242199</v>
      </c>
    </row>
    <row r="4889" spans="1:3" x14ac:dyDescent="0.25">
      <c r="A4889" s="3">
        <v>20.837197681154464</v>
      </c>
      <c r="B4889">
        <v>5.9914645471079817</v>
      </c>
      <c r="C4889">
        <v>4.6821312271242199</v>
      </c>
    </row>
    <row r="4890" spans="1:3" ht="15.75" thickBot="1" x14ac:dyDescent="0.3">
      <c r="A4890" s="7">
        <v>20.027089777859604</v>
      </c>
      <c r="B4890">
        <v>4.9416424226093039</v>
      </c>
      <c r="C4890">
        <v>3.1135153092103742</v>
      </c>
    </row>
    <row r="4892" spans="1:3" ht="15.75" thickBot="1" x14ac:dyDescent="0.3"/>
    <row r="4893" spans="1:3" x14ac:dyDescent="0.25">
      <c r="A4893" s="1" t="s">
        <v>298</v>
      </c>
    </row>
    <row r="4894" spans="1:3" x14ac:dyDescent="0.25">
      <c r="A4894" s="2">
        <v>20.027089777859604</v>
      </c>
      <c r="B4894">
        <v>4.9416424226093039</v>
      </c>
      <c r="C4894">
        <v>3.1135153092103742</v>
      </c>
    </row>
    <row r="4895" spans="1:3" x14ac:dyDescent="0.25">
      <c r="A4895" s="3">
        <v>20.027089777859604</v>
      </c>
      <c r="B4895">
        <v>4.9416424226093039</v>
      </c>
      <c r="C4895">
        <v>3.1135153092103742</v>
      </c>
    </row>
    <row r="4896" spans="1:3" x14ac:dyDescent="0.25">
      <c r="A4896" s="3">
        <v>20.097550585664155</v>
      </c>
      <c r="B4896">
        <v>5.0751738152338266</v>
      </c>
      <c r="C4896">
        <v>3.6109179126442243</v>
      </c>
    </row>
    <row r="4897" spans="1:3" x14ac:dyDescent="0.25">
      <c r="A4897" s="3">
        <v>20.027089777859604</v>
      </c>
      <c r="B4897">
        <v>4.9416424226093039</v>
      </c>
      <c r="C4897">
        <v>3.1135153092103742</v>
      </c>
    </row>
    <row r="4898" spans="1:3" x14ac:dyDescent="0.25">
      <c r="A4898" s="3">
        <v>19.18195119767131</v>
      </c>
      <c r="B4898">
        <v>4.5747109785033828</v>
      </c>
      <c r="C4898">
        <v>3.6375861597263857</v>
      </c>
    </row>
    <row r="4899" spans="1:3" x14ac:dyDescent="0.25">
      <c r="A4899" s="3">
        <v>19.929145492307978</v>
      </c>
      <c r="B4899">
        <v>5.0106352940962555</v>
      </c>
      <c r="C4899">
        <v>2.9957322735539909</v>
      </c>
    </row>
    <row r="4900" spans="1:3" x14ac:dyDescent="0.25">
      <c r="A4900" s="3">
        <v>20.027089777859604</v>
      </c>
      <c r="B4900">
        <v>4.9416424226093039</v>
      </c>
      <c r="C4900">
        <v>3.1135153092103742</v>
      </c>
    </row>
    <row r="4901" spans="1:3" x14ac:dyDescent="0.25">
      <c r="A4901" s="3">
        <v>20.123189455653517</v>
      </c>
      <c r="B4901">
        <v>5.4806389233419912</v>
      </c>
      <c r="C4901">
        <v>3.0910424533583161</v>
      </c>
    </row>
    <row r="4902" spans="1:3" x14ac:dyDescent="0.25">
      <c r="A4902" s="3">
        <v>20.123189455653517</v>
      </c>
      <c r="B4902">
        <v>5.4806389233419912</v>
      </c>
      <c r="C4902">
        <v>3.0910424533583161</v>
      </c>
    </row>
    <row r="4903" spans="1:3" x14ac:dyDescent="0.25">
      <c r="A4903" s="3">
        <v>19.719292269758025</v>
      </c>
      <c r="B4903">
        <v>4.7874917430000004</v>
      </c>
      <c r="C4903">
        <v>3.091042453</v>
      </c>
    </row>
    <row r="4904" spans="1:3" x14ac:dyDescent="0.25">
      <c r="A4904" s="3">
        <v>20.478688773840432</v>
      </c>
      <c r="B4904" s="5">
        <v>5.2983173670000001</v>
      </c>
      <c r="C4904" s="5">
        <v>2.9957322739999999</v>
      </c>
    </row>
    <row r="4905" spans="1:3" x14ac:dyDescent="0.25">
      <c r="A4905" s="3">
        <v>20.097550585664155</v>
      </c>
      <c r="B4905">
        <v>5.0751738152338266</v>
      </c>
      <c r="C4905">
        <v>3.6109179126442243</v>
      </c>
    </row>
    <row r="4906" spans="1:3" ht="15.75" thickBot="1" x14ac:dyDescent="0.3">
      <c r="A4906" s="7">
        <v>19.18195119767131</v>
      </c>
      <c r="B4906">
        <v>4.5747109785033828</v>
      </c>
      <c r="C4906">
        <v>3.6375861597263857</v>
      </c>
    </row>
    <row r="4909" spans="1:3" ht="15.75" thickBot="1" x14ac:dyDescent="0.3"/>
    <row r="4910" spans="1:3" x14ac:dyDescent="0.25">
      <c r="A4910" s="1" t="s">
        <v>299</v>
      </c>
    </row>
    <row r="4911" spans="1:3" x14ac:dyDescent="0.25">
      <c r="A4911" s="2">
        <v>19.985088661080542</v>
      </c>
      <c r="B4911">
        <v>4.7874917427820458</v>
      </c>
      <c r="C4911">
        <v>3.4812400893356918</v>
      </c>
    </row>
    <row r="4912" spans="1:3" x14ac:dyDescent="0.25">
      <c r="A4912" s="3">
        <v>20.478688773840432</v>
      </c>
      <c r="B4912" s="5">
        <v>5.2983173670000001</v>
      </c>
      <c r="C4912" s="5">
        <v>2.9957322739999999</v>
      </c>
    </row>
    <row r="4913" spans="1:3" x14ac:dyDescent="0.25">
      <c r="A4913" s="3">
        <v>19.18195119767131</v>
      </c>
      <c r="B4913">
        <v>4.5747109785033828</v>
      </c>
      <c r="C4913">
        <v>3.6375861597263857</v>
      </c>
    </row>
    <row r="4914" spans="1:3" x14ac:dyDescent="0.25">
      <c r="A4914" s="3">
        <v>20.163448315399307</v>
      </c>
      <c r="B4914">
        <v>5.5373342670185366</v>
      </c>
      <c r="C4914">
        <v>4.7004803657924166</v>
      </c>
    </row>
    <row r="4915" spans="1:3" x14ac:dyDescent="0.25">
      <c r="A4915" s="3">
        <v>19.929145492307978</v>
      </c>
      <c r="B4915">
        <v>5.0106352940962555</v>
      </c>
      <c r="C4915">
        <v>2.9957322735539909</v>
      </c>
    </row>
    <row r="4916" spans="1:3" x14ac:dyDescent="0.25">
      <c r="A4916" s="3">
        <v>20.097550585664155</v>
      </c>
      <c r="B4916">
        <v>5.0751738152338266</v>
      </c>
      <c r="C4916">
        <v>3.6109179126442243</v>
      </c>
    </row>
    <row r="4917" spans="1:3" x14ac:dyDescent="0.25">
      <c r="A4917" s="3">
        <v>20.123189455653517</v>
      </c>
      <c r="B4917">
        <v>5.4806389233419912</v>
      </c>
      <c r="C4917">
        <v>3.0910424533583161</v>
      </c>
    </row>
    <row r="4918" spans="1:3" x14ac:dyDescent="0.25">
      <c r="A4918" s="3">
        <v>19.18195119767131</v>
      </c>
      <c r="B4918">
        <v>4.5747109785033828</v>
      </c>
      <c r="C4918">
        <v>3.6375861597263857</v>
      </c>
    </row>
    <row r="4919" spans="1:3" x14ac:dyDescent="0.25">
      <c r="A4919" s="3">
        <v>19.18195119767131</v>
      </c>
      <c r="B4919">
        <v>4.5747109785033828</v>
      </c>
      <c r="C4919">
        <v>3.6375861597263857</v>
      </c>
    </row>
    <row r="4920" spans="1:3" x14ac:dyDescent="0.25">
      <c r="A4920" s="3">
        <v>20.478688773840432</v>
      </c>
      <c r="B4920" s="5">
        <v>5.2983173670000001</v>
      </c>
      <c r="C4920" s="5">
        <v>2.9957322739999999</v>
      </c>
    </row>
    <row r="4921" spans="1:3" x14ac:dyDescent="0.25">
      <c r="A4921" s="3">
        <v>19.18195119767131</v>
      </c>
      <c r="B4921">
        <v>4.5747109785033828</v>
      </c>
      <c r="C4921">
        <v>3.6375861597263857</v>
      </c>
    </row>
    <row r="4922" spans="1:3" x14ac:dyDescent="0.25">
      <c r="A4922" s="3">
        <v>20.027089777859604</v>
      </c>
      <c r="B4922">
        <v>4.9416424226093039</v>
      </c>
      <c r="C4922">
        <v>3.1135153092103742</v>
      </c>
    </row>
    <row r="4923" spans="1:3" ht="15.75" thickBot="1" x14ac:dyDescent="0.3">
      <c r="A4923" s="7">
        <v>20.360234224388144</v>
      </c>
      <c r="B4923">
        <v>5.6167710976665717</v>
      </c>
      <c r="C4923">
        <v>2.9444389791664403</v>
      </c>
    </row>
    <row r="4925" spans="1:3" ht="15.75" thickBot="1" x14ac:dyDescent="0.3"/>
    <row r="4926" spans="1:3" x14ac:dyDescent="0.25">
      <c r="A4926" s="1" t="s">
        <v>300</v>
      </c>
    </row>
    <row r="4927" spans="1:3" x14ac:dyDescent="0.25">
      <c r="A4927" s="2">
        <v>20.837197681154464</v>
      </c>
      <c r="B4927">
        <v>5.9914645471079817</v>
      </c>
      <c r="C4927">
        <v>4.6821312271242199</v>
      </c>
    </row>
    <row r="4928" spans="1:3" x14ac:dyDescent="0.25">
      <c r="A4928" s="3">
        <v>20.184546440673881</v>
      </c>
      <c r="B4928">
        <v>4.990432586778736</v>
      </c>
      <c r="C4928">
        <v>3.6888794541139363</v>
      </c>
    </row>
    <row r="4929" spans="1:3" x14ac:dyDescent="0.25">
      <c r="A4929" s="3">
        <v>20.837197681154464</v>
      </c>
      <c r="B4929">
        <v>5.9914645471079817</v>
      </c>
      <c r="C4929">
        <v>4.6821312271242199</v>
      </c>
    </row>
    <row r="4930" spans="1:3" x14ac:dyDescent="0.25">
      <c r="A4930" s="3">
        <v>20.184546440673881</v>
      </c>
      <c r="B4930">
        <v>4.990432586778736</v>
      </c>
      <c r="C4930">
        <v>3.6888794541139363</v>
      </c>
    </row>
    <row r="4931" spans="1:3" x14ac:dyDescent="0.25">
      <c r="A4931" s="3">
        <v>20.097550585664155</v>
      </c>
      <c r="B4931">
        <v>5.0751738152338266</v>
      </c>
      <c r="C4931">
        <v>3.6109179126442243</v>
      </c>
    </row>
    <row r="4932" spans="1:3" x14ac:dyDescent="0.25">
      <c r="A4932" s="3">
        <v>19.719292269758025</v>
      </c>
      <c r="B4932">
        <v>4.7874917430000004</v>
      </c>
      <c r="C4932">
        <v>3.091042453</v>
      </c>
    </row>
    <row r="4933" spans="1:3" x14ac:dyDescent="0.25">
      <c r="A4933" s="3">
        <v>19.985088661080542</v>
      </c>
      <c r="B4933">
        <v>4.7874917427820458</v>
      </c>
      <c r="C4933">
        <v>3.4812400893356918</v>
      </c>
    </row>
    <row r="4934" spans="1:3" x14ac:dyDescent="0.25">
      <c r="A4934" s="3">
        <v>20.184546440673881</v>
      </c>
      <c r="B4934">
        <v>4.990432586778736</v>
      </c>
      <c r="C4934">
        <v>3.6888794541139363</v>
      </c>
    </row>
    <row r="4935" spans="1:3" x14ac:dyDescent="0.25">
      <c r="A4935" s="3">
        <v>19.929145492307978</v>
      </c>
      <c r="B4935">
        <v>5.0106352940962555</v>
      </c>
      <c r="C4935">
        <v>2.9957322735539909</v>
      </c>
    </row>
    <row r="4936" spans="1:3" x14ac:dyDescent="0.25">
      <c r="A4936" s="3">
        <v>20.163448315399307</v>
      </c>
      <c r="B4936">
        <v>5.5373342670185366</v>
      </c>
      <c r="C4936">
        <v>4.7004803657924166</v>
      </c>
    </row>
    <row r="4937" spans="1:3" x14ac:dyDescent="0.25">
      <c r="A4937" s="3">
        <v>19.929145492307978</v>
      </c>
      <c r="B4937">
        <v>5.0106352940962555</v>
      </c>
      <c r="C4937">
        <v>2.9957322735539909</v>
      </c>
    </row>
    <row r="4938" spans="1:3" x14ac:dyDescent="0.25">
      <c r="A4938" s="3">
        <v>20.163448315399307</v>
      </c>
      <c r="B4938">
        <v>5.5373342670185366</v>
      </c>
      <c r="C4938">
        <v>4.7004803657924166</v>
      </c>
    </row>
    <row r="4939" spans="1:3" ht="15.75" thickBot="1" x14ac:dyDescent="0.3">
      <c r="A4939" s="7">
        <v>20.097550585664155</v>
      </c>
      <c r="B4939">
        <v>5.0751738152338266</v>
      </c>
      <c r="C4939">
        <v>3.6109179126442243</v>
      </c>
    </row>
    <row r="4942" spans="1:3" ht="15.75" thickBot="1" x14ac:dyDescent="0.3"/>
    <row r="4943" spans="1:3" x14ac:dyDescent="0.25">
      <c r="A4943" s="1" t="s">
        <v>301</v>
      </c>
    </row>
    <row r="4944" spans="1:3" x14ac:dyDescent="0.25">
      <c r="A4944" s="2">
        <v>19.719292269758025</v>
      </c>
      <c r="B4944">
        <v>4.7874917430000004</v>
      </c>
      <c r="C4944">
        <v>3.091042453</v>
      </c>
    </row>
    <row r="4945" spans="1:3" x14ac:dyDescent="0.25">
      <c r="A4945" s="3">
        <v>20.360234224388144</v>
      </c>
      <c r="B4945">
        <v>5.6167710976665717</v>
      </c>
      <c r="C4945">
        <v>2.9444389791664403</v>
      </c>
    </row>
    <row r="4946" spans="1:3" x14ac:dyDescent="0.25">
      <c r="A4946" s="3">
        <v>21.133424112621626</v>
      </c>
      <c r="B4946">
        <v>6.5510803350434044</v>
      </c>
      <c r="C4946">
        <v>5.4380793089231956</v>
      </c>
    </row>
    <row r="4947" spans="1:3" x14ac:dyDescent="0.25">
      <c r="A4947" s="3">
        <v>19.18195119767131</v>
      </c>
      <c r="B4947">
        <v>4.5747109785033828</v>
      </c>
      <c r="C4947">
        <v>3.6375861597263857</v>
      </c>
    </row>
    <row r="4948" spans="1:3" x14ac:dyDescent="0.25">
      <c r="A4948" s="3">
        <v>19.18195119767131</v>
      </c>
      <c r="B4948">
        <v>4.5747109785033828</v>
      </c>
      <c r="C4948">
        <v>3.6375861597263857</v>
      </c>
    </row>
    <row r="4949" spans="1:3" x14ac:dyDescent="0.25">
      <c r="A4949" s="3">
        <v>20.360234224388144</v>
      </c>
      <c r="B4949">
        <v>5.6167710976665717</v>
      </c>
      <c r="C4949">
        <v>2.9444389791664403</v>
      </c>
    </row>
    <row r="4950" spans="1:3" x14ac:dyDescent="0.25">
      <c r="A4950" s="3">
        <v>19.18195119767131</v>
      </c>
      <c r="B4950">
        <v>4.5747109785033828</v>
      </c>
      <c r="C4950">
        <v>3.6375861597263857</v>
      </c>
    </row>
    <row r="4951" spans="1:3" x14ac:dyDescent="0.25">
      <c r="A4951" s="3">
        <v>20.097550585664155</v>
      </c>
      <c r="B4951">
        <v>5.0751738152338266</v>
      </c>
      <c r="C4951">
        <v>3.6109179126442243</v>
      </c>
    </row>
    <row r="4952" spans="1:3" x14ac:dyDescent="0.25">
      <c r="A4952" s="3">
        <v>19.719292269758025</v>
      </c>
      <c r="B4952">
        <v>4.7874917430000004</v>
      </c>
      <c r="C4952">
        <v>3.091042453</v>
      </c>
    </row>
    <row r="4953" spans="1:3" x14ac:dyDescent="0.25">
      <c r="A4953" s="3">
        <v>21.133424112621626</v>
      </c>
      <c r="B4953">
        <v>6.5510803350434044</v>
      </c>
      <c r="C4953">
        <v>5.4380793089231956</v>
      </c>
    </row>
    <row r="4954" spans="1:3" x14ac:dyDescent="0.25">
      <c r="A4954" s="3">
        <v>20.027089777859604</v>
      </c>
      <c r="B4954">
        <v>4.9416424226093039</v>
      </c>
      <c r="C4954">
        <v>3.1135153092103742</v>
      </c>
    </row>
    <row r="4955" spans="1:3" x14ac:dyDescent="0.25">
      <c r="A4955" s="3">
        <v>19.719292269758025</v>
      </c>
      <c r="B4955">
        <v>4.7874917430000004</v>
      </c>
      <c r="C4955">
        <v>3.091042453</v>
      </c>
    </row>
    <row r="4956" spans="1:3" ht="15.75" thickBot="1" x14ac:dyDescent="0.3">
      <c r="A4956" s="7">
        <v>20.163448315399307</v>
      </c>
      <c r="B4956">
        <v>5.5373342670185366</v>
      </c>
      <c r="C4956">
        <v>4.7004803657924166</v>
      </c>
    </row>
    <row r="4959" spans="1:3" ht="15.75" thickBot="1" x14ac:dyDescent="0.3"/>
    <row r="4960" spans="1:3" x14ac:dyDescent="0.25">
      <c r="A4960" s="1" t="s">
        <v>302</v>
      </c>
    </row>
    <row r="4961" spans="1:3" x14ac:dyDescent="0.25">
      <c r="A4961" s="2">
        <v>20.360234224388144</v>
      </c>
      <c r="B4961">
        <v>5.6167710976665717</v>
      </c>
      <c r="C4961">
        <v>2.9444389791664403</v>
      </c>
    </row>
    <row r="4962" spans="1:3" x14ac:dyDescent="0.25">
      <c r="A4962" s="3">
        <v>20.027089777859604</v>
      </c>
      <c r="B4962">
        <v>4.9416424226093039</v>
      </c>
      <c r="C4962">
        <v>3.1135153092103742</v>
      </c>
    </row>
    <row r="4963" spans="1:3" x14ac:dyDescent="0.25">
      <c r="A4963" s="3">
        <v>20.478688773840432</v>
      </c>
      <c r="B4963" s="5">
        <v>5.2983173670000001</v>
      </c>
      <c r="C4963" s="5">
        <v>2.9957322739999999</v>
      </c>
    </row>
    <row r="4964" spans="1:3" x14ac:dyDescent="0.25">
      <c r="A4964" s="3">
        <v>20.360234224388144</v>
      </c>
      <c r="B4964">
        <v>5.6167710976665717</v>
      </c>
      <c r="C4964">
        <v>2.9444389791664403</v>
      </c>
    </row>
    <row r="4965" spans="1:3" x14ac:dyDescent="0.25">
      <c r="A4965" s="3">
        <v>19.985088661080542</v>
      </c>
      <c r="B4965">
        <v>4.7874917427820458</v>
      </c>
      <c r="C4965">
        <v>3.4812400893356918</v>
      </c>
    </row>
    <row r="4966" spans="1:3" x14ac:dyDescent="0.25">
      <c r="A4966" s="3">
        <v>20.478688773840432</v>
      </c>
      <c r="B4966" s="5">
        <v>5.2983173670000001</v>
      </c>
      <c r="C4966" s="5">
        <v>2.9957322739999999</v>
      </c>
    </row>
    <row r="4967" spans="1:3" x14ac:dyDescent="0.25">
      <c r="A4967" s="3">
        <v>20.123189455653517</v>
      </c>
      <c r="B4967">
        <v>5.4806389233419912</v>
      </c>
      <c r="C4967">
        <v>3.0910424533583161</v>
      </c>
    </row>
    <row r="4968" spans="1:3" x14ac:dyDescent="0.25">
      <c r="A4968" s="3">
        <v>20.478688773840432</v>
      </c>
      <c r="B4968" s="5">
        <v>5.2983173670000001</v>
      </c>
      <c r="C4968" s="5">
        <v>2.9957322739999999</v>
      </c>
    </row>
    <row r="4969" spans="1:3" x14ac:dyDescent="0.25">
      <c r="A4969" s="3">
        <v>20.097550585664155</v>
      </c>
      <c r="B4969">
        <v>5.0751738152338266</v>
      </c>
      <c r="C4969">
        <v>3.6109179126442243</v>
      </c>
    </row>
    <row r="4970" spans="1:3" x14ac:dyDescent="0.25">
      <c r="A4970" s="3">
        <v>20.184546440673881</v>
      </c>
      <c r="B4970">
        <v>4.990432586778736</v>
      </c>
      <c r="C4970">
        <v>3.6888794541139363</v>
      </c>
    </row>
    <row r="4971" spans="1:3" x14ac:dyDescent="0.25">
      <c r="A4971" s="3">
        <v>20.478688773840432</v>
      </c>
      <c r="B4971" s="8">
        <v>5.2983173665480363</v>
      </c>
      <c r="C4971" s="8">
        <v>2.9957322735539909</v>
      </c>
    </row>
    <row r="4972" spans="1:3" x14ac:dyDescent="0.25">
      <c r="A4972" s="3">
        <v>19.985088661080542</v>
      </c>
      <c r="B4972">
        <v>4.7874917427820458</v>
      </c>
      <c r="C4972">
        <v>3.4812400893356918</v>
      </c>
    </row>
    <row r="4973" spans="1:3" ht="15.75" thickBot="1" x14ac:dyDescent="0.3">
      <c r="A4973" s="7">
        <v>20.478688773840432</v>
      </c>
      <c r="B4973" s="5">
        <v>5.2983173670000001</v>
      </c>
      <c r="C4973" s="5">
        <v>2.9957322739999999</v>
      </c>
    </row>
    <row r="4976" spans="1:3" ht="15.75" thickBot="1" x14ac:dyDescent="0.3"/>
    <row r="4977" spans="1:3" x14ac:dyDescent="0.25">
      <c r="A4977" s="1" t="s">
        <v>303</v>
      </c>
    </row>
    <row r="4978" spans="1:3" x14ac:dyDescent="0.25">
      <c r="A4978" s="2">
        <v>19.719292269758025</v>
      </c>
      <c r="B4978">
        <v>4.7874917430000004</v>
      </c>
      <c r="C4978">
        <v>3.091042453</v>
      </c>
    </row>
    <row r="4979" spans="1:3" x14ac:dyDescent="0.25">
      <c r="A4979" s="3">
        <v>20.027089777859604</v>
      </c>
      <c r="B4979">
        <v>4.9416424226093039</v>
      </c>
      <c r="C4979">
        <v>3.1135153092103742</v>
      </c>
    </row>
    <row r="4980" spans="1:3" x14ac:dyDescent="0.25">
      <c r="A4980" s="3">
        <v>20.163448315399307</v>
      </c>
      <c r="B4980">
        <v>5.5373342670185366</v>
      </c>
      <c r="C4980">
        <v>4.7004803657924166</v>
      </c>
    </row>
    <row r="4981" spans="1:3" x14ac:dyDescent="0.25">
      <c r="A4981" s="3">
        <v>20.123189455653517</v>
      </c>
      <c r="B4981">
        <v>5.4806389233419912</v>
      </c>
      <c r="C4981">
        <v>3.0910424533583161</v>
      </c>
    </row>
    <row r="4982" spans="1:3" x14ac:dyDescent="0.25">
      <c r="A4982" s="3">
        <v>20.184546440673881</v>
      </c>
      <c r="B4982">
        <v>4.990432586778736</v>
      </c>
      <c r="C4982">
        <v>3.6888794541139363</v>
      </c>
    </row>
    <row r="4983" spans="1:3" x14ac:dyDescent="0.25">
      <c r="A4983" s="3">
        <v>21.133424112621626</v>
      </c>
      <c r="B4983">
        <v>6.5510803350434044</v>
      </c>
      <c r="C4983">
        <v>5.4380793089231956</v>
      </c>
    </row>
    <row r="4984" spans="1:3" x14ac:dyDescent="0.25">
      <c r="A4984" s="3">
        <v>20.027089777859604</v>
      </c>
      <c r="B4984">
        <v>4.9416424226093039</v>
      </c>
      <c r="C4984">
        <v>3.1135153092103742</v>
      </c>
    </row>
    <row r="4985" spans="1:3" x14ac:dyDescent="0.25">
      <c r="A4985" s="3">
        <v>20.163448315399307</v>
      </c>
      <c r="B4985">
        <v>5.5373342670185366</v>
      </c>
      <c r="C4985">
        <v>4.7004803657924166</v>
      </c>
    </row>
    <row r="4986" spans="1:3" x14ac:dyDescent="0.25">
      <c r="A4986" s="3">
        <v>19.18195119767131</v>
      </c>
      <c r="B4986">
        <v>4.5747109785033828</v>
      </c>
      <c r="C4986">
        <v>3.6375861597263857</v>
      </c>
    </row>
    <row r="4987" spans="1:3" x14ac:dyDescent="0.25">
      <c r="A4987" s="3">
        <v>20.123189455653517</v>
      </c>
      <c r="B4987">
        <v>5.4806389233419912</v>
      </c>
      <c r="C4987">
        <v>3.0910424533583161</v>
      </c>
    </row>
    <row r="4988" spans="1:3" x14ac:dyDescent="0.25">
      <c r="A4988" s="3">
        <v>20.837197681154464</v>
      </c>
      <c r="B4988">
        <v>5.9914645471079817</v>
      </c>
      <c r="C4988">
        <v>4.6821312271242199</v>
      </c>
    </row>
    <row r="4989" spans="1:3" x14ac:dyDescent="0.25">
      <c r="A4989" s="3">
        <v>19.18195119767131</v>
      </c>
      <c r="B4989">
        <v>4.5747109785033828</v>
      </c>
      <c r="C4989">
        <v>3.6375861597263857</v>
      </c>
    </row>
    <row r="4990" spans="1:3" ht="15.75" thickBot="1" x14ac:dyDescent="0.3">
      <c r="A4990" s="7">
        <v>19.719292269758025</v>
      </c>
      <c r="B4990">
        <v>4.7874917430000004</v>
      </c>
      <c r="C4990">
        <v>3.091042453</v>
      </c>
    </row>
    <row r="4993" spans="1:3" ht="15.75" thickBot="1" x14ac:dyDescent="0.3"/>
    <row r="4994" spans="1:3" x14ac:dyDescent="0.25">
      <c r="A4994" s="1" t="s">
        <v>304</v>
      </c>
    </row>
    <row r="4995" spans="1:3" x14ac:dyDescent="0.25">
      <c r="A4995" s="2">
        <v>19.18195119767131</v>
      </c>
      <c r="B4995">
        <v>4.5747109785033828</v>
      </c>
      <c r="C4995">
        <v>3.6375861597263857</v>
      </c>
    </row>
    <row r="4996" spans="1:3" x14ac:dyDescent="0.25">
      <c r="A4996" s="3">
        <v>20.837197681154464</v>
      </c>
      <c r="B4996">
        <v>5.9914645471079817</v>
      </c>
      <c r="C4996">
        <v>4.6821312271242199</v>
      </c>
    </row>
    <row r="4997" spans="1:3" x14ac:dyDescent="0.25">
      <c r="A4997" s="3">
        <v>20.184546440673881</v>
      </c>
      <c r="B4997">
        <v>4.990432586778736</v>
      </c>
      <c r="C4997">
        <v>3.6888794541139363</v>
      </c>
    </row>
    <row r="4998" spans="1:3" x14ac:dyDescent="0.25">
      <c r="A4998" s="3">
        <v>20.478688773840432</v>
      </c>
      <c r="B4998" s="5">
        <v>5.2983173670000001</v>
      </c>
      <c r="C4998" s="5">
        <v>2.9957322739999999</v>
      </c>
    </row>
    <row r="4999" spans="1:3" x14ac:dyDescent="0.25">
      <c r="A4999" s="3">
        <v>20.097550585664155</v>
      </c>
      <c r="B4999">
        <v>5.0751738152338266</v>
      </c>
      <c r="C4999">
        <v>3.6109179126442243</v>
      </c>
    </row>
    <row r="5000" spans="1:3" x14ac:dyDescent="0.25">
      <c r="A5000" s="3">
        <v>20.360234224388144</v>
      </c>
      <c r="B5000">
        <v>5.6167710976665717</v>
      </c>
      <c r="C5000">
        <v>2.9444389791664403</v>
      </c>
    </row>
    <row r="5001" spans="1:3" x14ac:dyDescent="0.25">
      <c r="A5001" s="3">
        <v>20.097550585664155</v>
      </c>
      <c r="B5001">
        <v>5.0751738152338266</v>
      </c>
      <c r="C5001">
        <v>3.6109179126442243</v>
      </c>
    </row>
    <row r="5002" spans="1:3" x14ac:dyDescent="0.25">
      <c r="A5002" s="3">
        <v>20.027089777859604</v>
      </c>
      <c r="B5002">
        <v>4.9416424226093039</v>
      </c>
      <c r="C5002">
        <v>3.1135153092103742</v>
      </c>
    </row>
    <row r="5003" spans="1:3" x14ac:dyDescent="0.25">
      <c r="A5003" s="3">
        <v>19.719292269758025</v>
      </c>
      <c r="B5003">
        <v>4.7874917430000004</v>
      </c>
      <c r="C5003">
        <v>3.091042453</v>
      </c>
    </row>
    <row r="5004" spans="1:3" x14ac:dyDescent="0.25">
      <c r="A5004" s="3">
        <v>19.18195119767131</v>
      </c>
      <c r="B5004">
        <v>4.5747109785033828</v>
      </c>
      <c r="C5004">
        <v>3.6375861597263857</v>
      </c>
    </row>
    <row r="5005" spans="1:3" x14ac:dyDescent="0.25">
      <c r="A5005" s="3">
        <v>20.027089777859604</v>
      </c>
      <c r="B5005">
        <v>4.9416424226093039</v>
      </c>
      <c r="C5005">
        <v>3.1135153092103742</v>
      </c>
    </row>
    <row r="5006" spans="1:3" x14ac:dyDescent="0.25">
      <c r="A5006" s="3">
        <v>20.163448315399307</v>
      </c>
      <c r="B5006">
        <v>5.5373342670185366</v>
      </c>
      <c r="C5006">
        <v>4.7004803657924166</v>
      </c>
    </row>
    <row r="5007" spans="1:3" ht="15.75" thickBot="1" x14ac:dyDescent="0.3">
      <c r="A5007" s="7">
        <v>20.123189455653517</v>
      </c>
      <c r="B5007">
        <v>5.4806389233419912</v>
      </c>
      <c r="C5007">
        <v>3.0910424533583161</v>
      </c>
    </row>
    <row r="5009" spans="1:3" ht="15.75" thickBot="1" x14ac:dyDescent="0.3"/>
    <row r="5010" spans="1:3" x14ac:dyDescent="0.25">
      <c r="A5010" s="1" t="s">
        <v>305</v>
      </c>
    </row>
    <row r="5011" spans="1:3" x14ac:dyDescent="0.25">
      <c r="A5011" s="2">
        <v>19.719292269758025</v>
      </c>
      <c r="B5011">
        <v>4.7874917430000004</v>
      </c>
      <c r="C5011">
        <v>3.091042453</v>
      </c>
    </row>
    <row r="5012" spans="1:3" x14ac:dyDescent="0.25">
      <c r="A5012" s="3">
        <v>20.184546440673881</v>
      </c>
      <c r="B5012">
        <v>4.990432586778736</v>
      </c>
      <c r="C5012">
        <v>3.6888794541139363</v>
      </c>
    </row>
    <row r="5013" spans="1:3" x14ac:dyDescent="0.25">
      <c r="A5013" s="3">
        <v>19.18195119767131</v>
      </c>
      <c r="B5013" s="8">
        <v>4.5747109785033828</v>
      </c>
      <c r="C5013" s="8">
        <v>3.6375861597263857</v>
      </c>
    </row>
    <row r="5014" spans="1:3" x14ac:dyDescent="0.25">
      <c r="A5014" s="3">
        <v>20.163448315399307</v>
      </c>
      <c r="B5014">
        <v>5.5373342670185366</v>
      </c>
      <c r="C5014">
        <v>4.7004803657924166</v>
      </c>
    </row>
    <row r="5015" spans="1:3" x14ac:dyDescent="0.25">
      <c r="A5015" s="3">
        <v>20.123189455653517</v>
      </c>
      <c r="B5015">
        <v>5.4806389233419912</v>
      </c>
      <c r="C5015">
        <v>3.0910424533583161</v>
      </c>
    </row>
    <row r="5016" spans="1:3" x14ac:dyDescent="0.25">
      <c r="A5016" s="3">
        <v>20.163448315399307</v>
      </c>
      <c r="B5016">
        <v>5.5373342670185366</v>
      </c>
      <c r="C5016">
        <v>4.7004803657924166</v>
      </c>
    </row>
    <row r="5017" spans="1:3" x14ac:dyDescent="0.25">
      <c r="A5017" s="3">
        <v>20.478688773840432</v>
      </c>
      <c r="B5017" s="5">
        <v>5.2983173670000001</v>
      </c>
      <c r="C5017" s="5">
        <v>2.9957322739999999</v>
      </c>
    </row>
    <row r="5018" spans="1:3" x14ac:dyDescent="0.25">
      <c r="A5018" s="3">
        <v>20.027089777859604</v>
      </c>
      <c r="B5018">
        <v>4.9416424226093039</v>
      </c>
      <c r="C5018">
        <v>3.1135153092103742</v>
      </c>
    </row>
    <row r="5019" spans="1:3" x14ac:dyDescent="0.25">
      <c r="A5019" s="3">
        <v>20.360234224388144</v>
      </c>
      <c r="B5019">
        <v>5.6167710976665717</v>
      </c>
      <c r="C5019">
        <v>2.9444389791664403</v>
      </c>
    </row>
    <row r="5020" spans="1:3" x14ac:dyDescent="0.25">
      <c r="A5020" s="3">
        <v>19.18195119767131</v>
      </c>
      <c r="B5020">
        <v>4.5747109785033828</v>
      </c>
      <c r="C5020">
        <v>3.6375861597263857</v>
      </c>
    </row>
    <row r="5021" spans="1:3" x14ac:dyDescent="0.25">
      <c r="A5021" s="3">
        <v>20.837197681154464</v>
      </c>
      <c r="B5021">
        <v>5.9914645471079817</v>
      </c>
      <c r="C5021">
        <v>4.6821312271242199</v>
      </c>
    </row>
    <row r="5022" spans="1:3" x14ac:dyDescent="0.25">
      <c r="A5022" s="3">
        <v>20.478688773840432</v>
      </c>
      <c r="B5022" s="5">
        <v>5.2983173670000001</v>
      </c>
      <c r="C5022" s="5">
        <v>2.9957322739999999</v>
      </c>
    </row>
    <row r="5023" spans="1:3" ht="15.75" thickBot="1" x14ac:dyDescent="0.3">
      <c r="A5023" s="7">
        <v>20.027089777859604</v>
      </c>
      <c r="B5023">
        <v>4.9416424226093039</v>
      </c>
      <c r="C5023">
        <v>3.1135153092103742</v>
      </c>
    </row>
    <row r="5026" spans="1:3" ht="15.75" thickBot="1" x14ac:dyDescent="0.3"/>
    <row r="5027" spans="1:3" x14ac:dyDescent="0.25">
      <c r="A5027" s="1" t="s">
        <v>306</v>
      </c>
    </row>
    <row r="5028" spans="1:3" x14ac:dyDescent="0.25">
      <c r="A5028" s="2">
        <v>19.985088661080542</v>
      </c>
      <c r="B5028">
        <v>4.7874917427820458</v>
      </c>
      <c r="C5028">
        <v>3.4812400893356918</v>
      </c>
    </row>
    <row r="5029" spans="1:3" x14ac:dyDescent="0.25">
      <c r="A5029" s="3">
        <v>19.18195119767131</v>
      </c>
      <c r="B5029">
        <v>4.5747109785033828</v>
      </c>
      <c r="C5029">
        <v>3.6375861597263857</v>
      </c>
    </row>
    <row r="5030" spans="1:3" x14ac:dyDescent="0.25">
      <c r="A5030" s="3">
        <v>20.097550585664155</v>
      </c>
      <c r="B5030">
        <v>5.0751738152338266</v>
      </c>
      <c r="C5030">
        <v>3.6109179126442243</v>
      </c>
    </row>
    <row r="5031" spans="1:3" x14ac:dyDescent="0.25">
      <c r="A5031" s="3">
        <v>19.719292269758025</v>
      </c>
      <c r="B5031">
        <v>4.7874917430000004</v>
      </c>
      <c r="C5031">
        <v>3.091042453</v>
      </c>
    </row>
    <row r="5032" spans="1:3" x14ac:dyDescent="0.25">
      <c r="A5032" s="3">
        <v>19.719292269758025</v>
      </c>
      <c r="B5032">
        <v>4.7874917430000004</v>
      </c>
      <c r="C5032">
        <v>3.091042453</v>
      </c>
    </row>
    <row r="5033" spans="1:3" x14ac:dyDescent="0.25">
      <c r="A5033" s="3">
        <v>20.837197681154464</v>
      </c>
      <c r="B5033">
        <v>5.9914645471079817</v>
      </c>
      <c r="C5033">
        <v>4.6821312271242199</v>
      </c>
    </row>
    <row r="5034" spans="1:3" x14ac:dyDescent="0.25">
      <c r="A5034" s="3">
        <v>19.929145492307978</v>
      </c>
      <c r="B5034">
        <v>5.0106352940962555</v>
      </c>
      <c r="C5034">
        <v>2.9957322735539909</v>
      </c>
    </row>
    <row r="5035" spans="1:3" x14ac:dyDescent="0.25">
      <c r="A5035" s="3">
        <v>20.184546440673881</v>
      </c>
      <c r="B5035">
        <v>4.990432586778736</v>
      </c>
      <c r="C5035">
        <v>3.6888794541139363</v>
      </c>
    </row>
    <row r="5036" spans="1:3" x14ac:dyDescent="0.25">
      <c r="A5036" s="3">
        <v>19.18195119767131</v>
      </c>
      <c r="B5036">
        <v>4.5747109785033828</v>
      </c>
      <c r="C5036">
        <v>3.6375861597263857</v>
      </c>
    </row>
    <row r="5037" spans="1:3" x14ac:dyDescent="0.25">
      <c r="A5037" s="3">
        <v>19.719292269758025</v>
      </c>
      <c r="B5037">
        <v>4.7874917430000004</v>
      </c>
      <c r="C5037">
        <v>3.091042453</v>
      </c>
    </row>
    <row r="5038" spans="1:3" x14ac:dyDescent="0.25">
      <c r="A5038" s="3">
        <v>20.097550585664155</v>
      </c>
      <c r="B5038">
        <v>5.0751738152338266</v>
      </c>
      <c r="C5038">
        <v>3.6109179126442243</v>
      </c>
    </row>
    <row r="5039" spans="1:3" x14ac:dyDescent="0.25">
      <c r="A5039" s="3">
        <v>21.133424112621626</v>
      </c>
      <c r="B5039">
        <v>6.5510803350434044</v>
      </c>
      <c r="C5039">
        <v>5.4380793089231956</v>
      </c>
    </row>
    <row r="5040" spans="1:3" ht="15.75" thickBot="1" x14ac:dyDescent="0.3">
      <c r="A5040" s="7">
        <v>20.097550585664155</v>
      </c>
      <c r="B5040">
        <v>5.0751738152338266</v>
      </c>
      <c r="C5040">
        <v>3.6109179126442243</v>
      </c>
    </row>
    <row r="5042" spans="1:3" ht="15.75" thickBot="1" x14ac:dyDescent="0.3"/>
    <row r="5043" spans="1:3" x14ac:dyDescent="0.25">
      <c r="A5043" s="1" t="s">
        <v>307</v>
      </c>
    </row>
    <row r="5044" spans="1:3" x14ac:dyDescent="0.25">
      <c r="A5044" s="2">
        <v>21.133424112621626</v>
      </c>
      <c r="B5044">
        <v>6.5510803350434044</v>
      </c>
      <c r="C5044">
        <v>5.4380793089231956</v>
      </c>
    </row>
    <row r="5045" spans="1:3" x14ac:dyDescent="0.25">
      <c r="A5045" s="3">
        <v>20.478688773840432</v>
      </c>
      <c r="B5045" s="5">
        <v>5.2983173670000001</v>
      </c>
      <c r="C5045" s="5">
        <v>2.9957322739999999</v>
      </c>
    </row>
    <row r="5046" spans="1:3" x14ac:dyDescent="0.25">
      <c r="A5046" s="3">
        <v>19.719292269758025</v>
      </c>
      <c r="B5046">
        <v>4.7874917430000004</v>
      </c>
      <c r="C5046">
        <v>3.091042453</v>
      </c>
    </row>
    <row r="5047" spans="1:3" x14ac:dyDescent="0.25">
      <c r="A5047" s="3">
        <v>20.027089777859604</v>
      </c>
      <c r="B5047">
        <v>4.9416424226093039</v>
      </c>
      <c r="C5047">
        <v>3.1135153092103742</v>
      </c>
    </row>
    <row r="5048" spans="1:3" x14ac:dyDescent="0.25">
      <c r="A5048" s="3">
        <v>19.929145492307978</v>
      </c>
      <c r="B5048">
        <v>5.0106352940962555</v>
      </c>
      <c r="C5048">
        <v>2.9957322735539909</v>
      </c>
    </row>
    <row r="5049" spans="1:3" x14ac:dyDescent="0.25">
      <c r="A5049" s="3">
        <v>20.184546440673881</v>
      </c>
      <c r="B5049">
        <v>4.990432586778736</v>
      </c>
      <c r="C5049">
        <v>3.6888794541139363</v>
      </c>
    </row>
    <row r="5050" spans="1:3" x14ac:dyDescent="0.25">
      <c r="A5050" s="3">
        <v>20.837197681154464</v>
      </c>
      <c r="B5050">
        <v>5.9914645471079817</v>
      </c>
      <c r="C5050">
        <v>4.6821312271242199</v>
      </c>
    </row>
    <row r="5051" spans="1:3" x14ac:dyDescent="0.25">
      <c r="A5051" s="3">
        <v>19.985088661080542</v>
      </c>
      <c r="B5051">
        <v>4.7874917427820458</v>
      </c>
      <c r="C5051">
        <v>3.4812400893356918</v>
      </c>
    </row>
    <row r="5052" spans="1:3" x14ac:dyDescent="0.25">
      <c r="A5052" s="3">
        <v>19.929145492307978</v>
      </c>
      <c r="B5052">
        <v>5.0106352940962555</v>
      </c>
      <c r="C5052">
        <v>2.9957322735539909</v>
      </c>
    </row>
    <row r="5053" spans="1:3" x14ac:dyDescent="0.25">
      <c r="A5053" s="3">
        <v>20.163448315399307</v>
      </c>
      <c r="B5053">
        <v>5.5373342670185366</v>
      </c>
      <c r="C5053">
        <v>4.7004803657924166</v>
      </c>
    </row>
    <row r="5054" spans="1:3" x14ac:dyDescent="0.25">
      <c r="A5054" s="3">
        <v>21.133424112621626</v>
      </c>
      <c r="B5054">
        <v>6.5510803350434044</v>
      </c>
      <c r="C5054">
        <v>5.4380793089231956</v>
      </c>
    </row>
    <row r="5055" spans="1:3" x14ac:dyDescent="0.25">
      <c r="A5055" s="3">
        <v>19.719292269758025</v>
      </c>
      <c r="B5055">
        <v>4.7874917430000004</v>
      </c>
      <c r="C5055">
        <v>3.091042453</v>
      </c>
    </row>
    <row r="5056" spans="1:3" ht="15.75" thickBot="1" x14ac:dyDescent="0.3">
      <c r="A5056" s="7">
        <v>21.133424112621626</v>
      </c>
      <c r="B5056">
        <v>6.5510803350434044</v>
      </c>
      <c r="C5056">
        <v>5.4380793089231956</v>
      </c>
    </row>
    <row r="5059" spans="1:3" ht="15.75" thickBot="1" x14ac:dyDescent="0.3"/>
    <row r="5060" spans="1:3" x14ac:dyDescent="0.25">
      <c r="A5060" s="1" t="s">
        <v>308</v>
      </c>
    </row>
    <row r="5061" spans="1:3" x14ac:dyDescent="0.25">
      <c r="A5061" s="2">
        <v>20.478688773840432</v>
      </c>
      <c r="B5061" s="5">
        <v>5.2983173670000001</v>
      </c>
      <c r="C5061" s="5">
        <v>2.9957322739999999</v>
      </c>
    </row>
    <row r="5062" spans="1:3" x14ac:dyDescent="0.25">
      <c r="A5062" s="3">
        <v>20.097550585664155</v>
      </c>
      <c r="B5062">
        <v>5.0751738152338266</v>
      </c>
      <c r="C5062">
        <v>3.6109179126442243</v>
      </c>
    </row>
    <row r="5063" spans="1:3" x14ac:dyDescent="0.25">
      <c r="A5063" s="3">
        <v>20.478688773840432</v>
      </c>
      <c r="B5063" s="5">
        <v>5.2983173670000001</v>
      </c>
      <c r="C5063" s="5">
        <v>2.9957322739999999</v>
      </c>
    </row>
    <row r="5064" spans="1:3" x14ac:dyDescent="0.25">
      <c r="A5064" s="3">
        <v>20.097550585664155</v>
      </c>
      <c r="B5064">
        <v>5.0751738152338266</v>
      </c>
      <c r="C5064">
        <v>3.6109179126442243</v>
      </c>
    </row>
    <row r="5065" spans="1:3" x14ac:dyDescent="0.25">
      <c r="A5065" s="3">
        <v>19.18195119767131</v>
      </c>
      <c r="B5065">
        <v>4.5747109785033828</v>
      </c>
      <c r="C5065">
        <v>3.6375861597263857</v>
      </c>
    </row>
    <row r="5066" spans="1:3" x14ac:dyDescent="0.25">
      <c r="A5066" s="3">
        <v>20.837197681154464</v>
      </c>
      <c r="B5066">
        <v>5.9914645471079817</v>
      </c>
      <c r="C5066">
        <v>4.6821312271242199</v>
      </c>
    </row>
    <row r="5067" spans="1:3" x14ac:dyDescent="0.25">
      <c r="A5067" s="3">
        <v>20.478688773840432</v>
      </c>
      <c r="B5067" s="5">
        <v>5.2983173670000001</v>
      </c>
      <c r="C5067" s="5">
        <v>2.9957322739999999</v>
      </c>
    </row>
    <row r="5068" spans="1:3" x14ac:dyDescent="0.25">
      <c r="A5068" s="3">
        <v>20.163448315399307</v>
      </c>
      <c r="B5068">
        <v>5.5373342670185366</v>
      </c>
      <c r="C5068">
        <v>4.7004803657924166</v>
      </c>
    </row>
    <row r="5069" spans="1:3" x14ac:dyDescent="0.25">
      <c r="A5069" s="3">
        <v>20.360234224388144</v>
      </c>
      <c r="B5069">
        <v>5.6167710976665717</v>
      </c>
      <c r="C5069">
        <v>2.9444389791664403</v>
      </c>
    </row>
    <row r="5070" spans="1:3" x14ac:dyDescent="0.25">
      <c r="A5070" s="3">
        <v>20.027089777859604</v>
      </c>
      <c r="B5070">
        <v>4.9416424226093039</v>
      </c>
      <c r="C5070">
        <v>3.1135153092103742</v>
      </c>
    </row>
    <row r="5071" spans="1:3" x14ac:dyDescent="0.25">
      <c r="A5071" s="3">
        <v>20.163448315399307</v>
      </c>
      <c r="B5071">
        <v>5.5373342670185366</v>
      </c>
      <c r="C5071">
        <v>4.7004803657924166</v>
      </c>
    </row>
    <row r="5072" spans="1:3" x14ac:dyDescent="0.25">
      <c r="A5072" s="3">
        <v>20.123189455653517</v>
      </c>
      <c r="B5072">
        <v>5.4806389233419912</v>
      </c>
      <c r="C5072">
        <v>3.0910424533583161</v>
      </c>
    </row>
    <row r="5073" spans="1:3" ht="15.75" thickBot="1" x14ac:dyDescent="0.3">
      <c r="A5073" s="7">
        <v>19.18195119767131</v>
      </c>
      <c r="B5073">
        <v>4.5747109785033828</v>
      </c>
      <c r="C5073">
        <v>3.6375861597263857</v>
      </c>
    </row>
    <row r="5075" spans="1:3" ht="15.75" thickBot="1" x14ac:dyDescent="0.3"/>
    <row r="5076" spans="1:3" x14ac:dyDescent="0.25">
      <c r="A5076" s="1" t="s">
        <v>309</v>
      </c>
    </row>
    <row r="5077" spans="1:3" x14ac:dyDescent="0.25">
      <c r="A5077" s="2">
        <v>19.18195119767131</v>
      </c>
      <c r="B5077">
        <v>4.5747109785033828</v>
      </c>
      <c r="C5077">
        <v>3.6375861597263857</v>
      </c>
    </row>
    <row r="5078" spans="1:3" x14ac:dyDescent="0.25">
      <c r="A5078" s="3">
        <v>20.837197681154464</v>
      </c>
      <c r="B5078">
        <v>5.9914645471079817</v>
      </c>
      <c r="C5078">
        <v>4.6821312271242199</v>
      </c>
    </row>
    <row r="5079" spans="1:3" x14ac:dyDescent="0.25">
      <c r="A5079" s="3">
        <v>20.837197681154464</v>
      </c>
      <c r="B5079">
        <v>5.9914645471079817</v>
      </c>
      <c r="C5079">
        <v>4.6821312271242199</v>
      </c>
    </row>
    <row r="5080" spans="1:3" x14ac:dyDescent="0.25">
      <c r="A5080" s="3">
        <v>20.837197681154464</v>
      </c>
      <c r="B5080">
        <v>5.9914645471079817</v>
      </c>
      <c r="C5080">
        <v>4.6821312271242199</v>
      </c>
    </row>
    <row r="5081" spans="1:3" x14ac:dyDescent="0.25">
      <c r="A5081" s="3">
        <v>20.360234224388144</v>
      </c>
      <c r="B5081">
        <v>5.6167710976665717</v>
      </c>
      <c r="C5081">
        <v>2.9444389791664403</v>
      </c>
    </row>
    <row r="5082" spans="1:3" x14ac:dyDescent="0.25">
      <c r="A5082" s="3">
        <v>20.123189455653517</v>
      </c>
      <c r="B5082">
        <v>5.4806389233419912</v>
      </c>
      <c r="C5082">
        <v>3.0910424533583161</v>
      </c>
    </row>
    <row r="5083" spans="1:3" x14ac:dyDescent="0.25">
      <c r="A5083" s="3">
        <v>20.184546440673881</v>
      </c>
      <c r="B5083">
        <v>4.990432586778736</v>
      </c>
      <c r="C5083">
        <v>3.6888794541139363</v>
      </c>
    </row>
    <row r="5084" spans="1:3" x14ac:dyDescent="0.25">
      <c r="A5084" s="3">
        <v>20.097550585664155</v>
      </c>
      <c r="B5084">
        <v>5.0751738152338266</v>
      </c>
      <c r="C5084">
        <v>3.6109179126442243</v>
      </c>
    </row>
    <row r="5085" spans="1:3" x14ac:dyDescent="0.25">
      <c r="A5085" s="3">
        <v>20.837197681154464</v>
      </c>
      <c r="B5085">
        <v>5.9914645471079817</v>
      </c>
      <c r="C5085">
        <v>4.6821312271242199</v>
      </c>
    </row>
    <row r="5086" spans="1:3" x14ac:dyDescent="0.25">
      <c r="A5086" s="3">
        <v>20.163448315399307</v>
      </c>
      <c r="B5086">
        <v>5.5373342670185366</v>
      </c>
      <c r="C5086">
        <v>4.7004803657924166</v>
      </c>
    </row>
    <row r="5087" spans="1:3" x14ac:dyDescent="0.25">
      <c r="A5087" s="3">
        <v>20.837197681154464</v>
      </c>
      <c r="B5087">
        <v>5.9914645471079817</v>
      </c>
      <c r="C5087">
        <v>4.6821312271242199</v>
      </c>
    </row>
    <row r="5088" spans="1:3" x14ac:dyDescent="0.25">
      <c r="A5088" s="3">
        <v>20.163448315399307</v>
      </c>
      <c r="B5088">
        <v>5.5373342670185366</v>
      </c>
      <c r="C5088">
        <v>4.7004803657924166</v>
      </c>
    </row>
    <row r="5089" spans="1:3" ht="15.75" thickBot="1" x14ac:dyDescent="0.3">
      <c r="A5089" s="7">
        <v>20.478688773840432</v>
      </c>
      <c r="B5089" s="5">
        <v>5.2983173670000001</v>
      </c>
      <c r="C5089" s="5">
        <v>2.9957322739999999</v>
      </c>
    </row>
    <row r="5091" spans="1:3" ht="15.75" thickBot="1" x14ac:dyDescent="0.3"/>
    <row r="5092" spans="1:3" x14ac:dyDescent="0.25">
      <c r="A5092" s="1" t="s">
        <v>310</v>
      </c>
    </row>
    <row r="5093" spans="1:3" x14ac:dyDescent="0.25">
      <c r="A5093" s="2">
        <v>20.027089777859604</v>
      </c>
      <c r="B5093">
        <v>4.9416424226093039</v>
      </c>
      <c r="C5093">
        <v>3.1135153092103742</v>
      </c>
    </row>
    <row r="5094" spans="1:3" x14ac:dyDescent="0.25">
      <c r="A5094" s="3">
        <v>20.123189455653517</v>
      </c>
      <c r="B5094">
        <v>5.4806389233419912</v>
      </c>
      <c r="C5094">
        <v>3.0910424533583161</v>
      </c>
    </row>
    <row r="5095" spans="1:3" x14ac:dyDescent="0.25">
      <c r="A5095" s="3">
        <v>19.985088661080542</v>
      </c>
      <c r="B5095">
        <v>4.7874917427820458</v>
      </c>
      <c r="C5095">
        <v>3.4812400893356918</v>
      </c>
    </row>
    <row r="5096" spans="1:3" x14ac:dyDescent="0.25">
      <c r="A5096" s="3">
        <v>19.985088661080542</v>
      </c>
      <c r="B5096">
        <v>4.7874917427820458</v>
      </c>
      <c r="C5096">
        <v>3.4812400893356918</v>
      </c>
    </row>
    <row r="5097" spans="1:3" x14ac:dyDescent="0.25">
      <c r="A5097" s="3">
        <v>20.097550585664155</v>
      </c>
      <c r="B5097">
        <v>5.0751738152338266</v>
      </c>
      <c r="C5097">
        <v>3.6109179126442243</v>
      </c>
    </row>
    <row r="5098" spans="1:3" x14ac:dyDescent="0.25">
      <c r="A5098" s="3">
        <v>21.133424112621626</v>
      </c>
      <c r="B5098">
        <v>6.5510803350434044</v>
      </c>
      <c r="C5098">
        <v>5.4380793089231956</v>
      </c>
    </row>
    <row r="5099" spans="1:3" x14ac:dyDescent="0.25">
      <c r="A5099" s="3">
        <v>19.18195119767131</v>
      </c>
      <c r="B5099">
        <v>4.5747109785033828</v>
      </c>
      <c r="C5099">
        <v>3.6375861597263857</v>
      </c>
    </row>
    <row r="5100" spans="1:3" x14ac:dyDescent="0.25">
      <c r="A5100" s="3">
        <v>20.027089777859604</v>
      </c>
      <c r="B5100">
        <v>4.9416424226093039</v>
      </c>
      <c r="C5100">
        <v>3.1135153092103742</v>
      </c>
    </row>
    <row r="5101" spans="1:3" x14ac:dyDescent="0.25">
      <c r="A5101" s="3">
        <v>19.719292269758025</v>
      </c>
      <c r="B5101">
        <v>4.7874917430000004</v>
      </c>
      <c r="C5101">
        <v>3.091042453</v>
      </c>
    </row>
    <row r="5102" spans="1:3" x14ac:dyDescent="0.25">
      <c r="A5102" s="3">
        <v>19.18195119767131</v>
      </c>
      <c r="B5102">
        <v>4.5747109785033828</v>
      </c>
      <c r="C5102">
        <v>3.6375861597263857</v>
      </c>
    </row>
    <row r="5103" spans="1:3" x14ac:dyDescent="0.25">
      <c r="A5103" s="3">
        <v>20.123189455653517</v>
      </c>
      <c r="B5103">
        <v>5.4806389233419912</v>
      </c>
      <c r="C5103">
        <v>3.0910424533583161</v>
      </c>
    </row>
    <row r="5104" spans="1:3" x14ac:dyDescent="0.25">
      <c r="A5104" s="3">
        <v>20.360234224388144</v>
      </c>
      <c r="B5104">
        <v>5.6167710976665717</v>
      </c>
      <c r="C5104">
        <v>2.9444389791664403</v>
      </c>
    </row>
    <row r="5105" spans="1:3" ht="15.75" thickBot="1" x14ac:dyDescent="0.3">
      <c r="A5105" s="7">
        <v>19.985088661080542</v>
      </c>
      <c r="B5105">
        <v>4.7874917427820458</v>
      </c>
      <c r="C5105">
        <v>3.4812400893356918</v>
      </c>
    </row>
    <row r="5108" spans="1:3" ht="15.75" thickBot="1" x14ac:dyDescent="0.3"/>
    <row r="5109" spans="1:3" x14ac:dyDescent="0.25">
      <c r="A5109" s="1" t="s">
        <v>311</v>
      </c>
    </row>
    <row r="5110" spans="1:3" x14ac:dyDescent="0.25">
      <c r="A5110" s="2">
        <v>20.360234224388144</v>
      </c>
      <c r="B5110">
        <v>5.6167710976665717</v>
      </c>
      <c r="C5110">
        <v>2.9444389791664403</v>
      </c>
    </row>
    <row r="5111" spans="1:3" x14ac:dyDescent="0.25">
      <c r="A5111" s="3">
        <v>20.837197681154464</v>
      </c>
      <c r="B5111">
        <v>5.9914645471079817</v>
      </c>
      <c r="C5111">
        <v>4.6821312271242199</v>
      </c>
    </row>
    <row r="5112" spans="1:3" x14ac:dyDescent="0.25">
      <c r="A5112" s="3">
        <v>20.123189455653517</v>
      </c>
      <c r="B5112">
        <v>5.4806389233419912</v>
      </c>
      <c r="C5112">
        <v>3.0910424533583161</v>
      </c>
    </row>
    <row r="5113" spans="1:3" x14ac:dyDescent="0.25">
      <c r="A5113" s="3">
        <v>19.985088661080542</v>
      </c>
      <c r="B5113">
        <v>4.7874917427820458</v>
      </c>
      <c r="C5113">
        <v>3.4812400893356918</v>
      </c>
    </row>
    <row r="5114" spans="1:3" x14ac:dyDescent="0.25">
      <c r="A5114" s="3">
        <v>20.837197681154464</v>
      </c>
      <c r="B5114">
        <v>5.9914645471079817</v>
      </c>
      <c r="C5114">
        <v>4.6821312271242199</v>
      </c>
    </row>
    <row r="5115" spans="1:3" x14ac:dyDescent="0.25">
      <c r="A5115" s="3">
        <v>20.478688773840432</v>
      </c>
      <c r="B5115" s="5">
        <v>5.2983173670000001</v>
      </c>
      <c r="C5115" s="5">
        <v>2.9957322739999999</v>
      </c>
    </row>
    <row r="5116" spans="1:3" x14ac:dyDescent="0.25">
      <c r="A5116" s="3">
        <v>20.478688773840432</v>
      </c>
      <c r="B5116" s="5">
        <v>5.2983173670000001</v>
      </c>
      <c r="C5116" s="5">
        <v>2.9957322739999999</v>
      </c>
    </row>
    <row r="5117" spans="1:3" x14ac:dyDescent="0.25">
      <c r="A5117" s="3">
        <v>20.123189455653517</v>
      </c>
      <c r="B5117">
        <v>5.4806389233419912</v>
      </c>
      <c r="C5117">
        <v>3.0910424533583161</v>
      </c>
    </row>
    <row r="5118" spans="1:3" x14ac:dyDescent="0.25">
      <c r="A5118" s="3">
        <v>20.123189455653517</v>
      </c>
      <c r="B5118">
        <v>5.4806389233419912</v>
      </c>
      <c r="C5118">
        <v>3.0910424533583161</v>
      </c>
    </row>
    <row r="5119" spans="1:3" x14ac:dyDescent="0.25">
      <c r="A5119" s="3">
        <v>19.18195119767131</v>
      </c>
      <c r="B5119">
        <v>4.5747109785033828</v>
      </c>
      <c r="C5119">
        <v>3.6375861597263857</v>
      </c>
    </row>
    <row r="5120" spans="1:3" x14ac:dyDescent="0.25">
      <c r="A5120" s="3">
        <v>20.163448315399307</v>
      </c>
      <c r="B5120">
        <v>5.5373342670185366</v>
      </c>
      <c r="C5120">
        <v>4.7004803657924166</v>
      </c>
    </row>
    <row r="5121" spans="1:3" x14ac:dyDescent="0.25">
      <c r="A5121" s="3">
        <v>20.027089777859604</v>
      </c>
      <c r="B5121">
        <v>4.9416424226093039</v>
      </c>
      <c r="C5121">
        <v>3.1135153092103742</v>
      </c>
    </row>
    <row r="5122" spans="1:3" ht="15.75" thickBot="1" x14ac:dyDescent="0.3">
      <c r="A5122" s="7">
        <v>19.18195119767131</v>
      </c>
      <c r="B5122">
        <v>4.5747109785033828</v>
      </c>
      <c r="C5122">
        <v>3.6375861597263857</v>
      </c>
    </row>
    <row r="5125" spans="1:3" ht="15.75" thickBot="1" x14ac:dyDescent="0.3"/>
    <row r="5126" spans="1:3" x14ac:dyDescent="0.25">
      <c r="A5126" s="1" t="s">
        <v>312</v>
      </c>
    </row>
    <row r="5127" spans="1:3" x14ac:dyDescent="0.25">
      <c r="A5127" s="2">
        <v>19.18195119767131</v>
      </c>
      <c r="B5127">
        <v>4.5747109785033828</v>
      </c>
      <c r="C5127">
        <v>3.6375861597263857</v>
      </c>
    </row>
    <row r="5128" spans="1:3" x14ac:dyDescent="0.25">
      <c r="A5128" s="3">
        <v>20.097550585664155</v>
      </c>
      <c r="B5128">
        <v>5.0751738152338266</v>
      </c>
      <c r="C5128">
        <v>3.6109179126442243</v>
      </c>
    </row>
    <row r="5129" spans="1:3" x14ac:dyDescent="0.25">
      <c r="A5129" s="3">
        <v>20.027089777859604</v>
      </c>
      <c r="B5129">
        <v>4.9416424226093039</v>
      </c>
      <c r="C5129">
        <v>3.1135153092103742</v>
      </c>
    </row>
    <row r="5130" spans="1:3" x14ac:dyDescent="0.25">
      <c r="A5130" s="3">
        <v>20.097550585664155</v>
      </c>
      <c r="B5130">
        <v>5.0751738152338266</v>
      </c>
      <c r="C5130">
        <v>3.6109179126442243</v>
      </c>
    </row>
    <row r="5131" spans="1:3" x14ac:dyDescent="0.25">
      <c r="A5131" s="3">
        <v>19.18195119767131</v>
      </c>
      <c r="B5131">
        <v>4.5747109785033828</v>
      </c>
      <c r="C5131">
        <v>3.6375861597263857</v>
      </c>
    </row>
    <row r="5132" spans="1:3" x14ac:dyDescent="0.25">
      <c r="A5132" s="3">
        <v>20.478688773840432</v>
      </c>
      <c r="B5132" s="5">
        <v>5.2983173670000001</v>
      </c>
      <c r="C5132" s="5">
        <v>2.9957322739999999</v>
      </c>
    </row>
    <row r="5133" spans="1:3" x14ac:dyDescent="0.25">
      <c r="A5133" s="3">
        <v>20.360234224388144</v>
      </c>
      <c r="B5133">
        <v>5.6167710976665717</v>
      </c>
      <c r="C5133">
        <v>2.9444389791664403</v>
      </c>
    </row>
    <row r="5134" spans="1:3" x14ac:dyDescent="0.25">
      <c r="A5134" s="3">
        <v>21.133424112621626</v>
      </c>
      <c r="B5134">
        <v>6.5510803350434044</v>
      </c>
      <c r="C5134">
        <v>5.4380793089231956</v>
      </c>
    </row>
    <row r="5135" spans="1:3" x14ac:dyDescent="0.25">
      <c r="A5135" s="3">
        <v>20.163448315399307</v>
      </c>
      <c r="B5135">
        <v>5.5373342670185366</v>
      </c>
      <c r="C5135">
        <v>4.7004803657924166</v>
      </c>
    </row>
    <row r="5136" spans="1:3" x14ac:dyDescent="0.25">
      <c r="A5136" s="3">
        <v>20.027089777859604</v>
      </c>
      <c r="B5136">
        <v>4.9416424226093039</v>
      </c>
      <c r="C5136">
        <v>3.1135153092103742</v>
      </c>
    </row>
    <row r="5137" spans="1:3" x14ac:dyDescent="0.25">
      <c r="A5137" s="3">
        <v>20.163448315399307</v>
      </c>
      <c r="B5137">
        <v>5.5373342670185366</v>
      </c>
      <c r="C5137">
        <v>4.7004803657924166</v>
      </c>
    </row>
    <row r="5138" spans="1:3" x14ac:dyDescent="0.25">
      <c r="A5138" s="3">
        <v>19.985088661080542</v>
      </c>
      <c r="B5138">
        <v>4.7874917427820458</v>
      </c>
      <c r="C5138">
        <v>3.4812400893356918</v>
      </c>
    </row>
    <row r="5139" spans="1:3" ht="15.75" thickBot="1" x14ac:dyDescent="0.3">
      <c r="A5139" s="7">
        <v>20.027089777859604</v>
      </c>
      <c r="B5139">
        <v>4.9416424226093039</v>
      </c>
      <c r="C5139">
        <v>3.1135153092103742</v>
      </c>
    </row>
    <row r="5141" spans="1:3" ht="15.75" thickBot="1" x14ac:dyDescent="0.3"/>
    <row r="5142" spans="1:3" x14ac:dyDescent="0.25">
      <c r="A5142" s="1" t="s">
        <v>313</v>
      </c>
    </row>
    <row r="5143" spans="1:3" x14ac:dyDescent="0.25">
      <c r="A5143" s="2">
        <v>20.360234224388144</v>
      </c>
      <c r="B5143">
        <v>5.6167710976665717</v>
      </c>
      <c r="C5143">
        <v>2.9444389791664403</v>
      </c>
    </row>
    <row r="5144" spans="1:3" x14ac:dyDescent="0.25">
      <c r="A5144" s="3">
        <v>20.163448315399307</v>
      </c>
      <c r="B5144">
        <v>5.5373342670185366</v>
      </c>
      <c r="C5144">
        <v>4.7004803657924166</v>
      </c>
    </row>
    <row r="5145" spans="1:3" x14ac:dyDescent="0.25">
      <c r="A5145" s="3">
        <v>20.360234224388144</v>
      </c>
      <c r="B5145">
        <v>5.6167710976665717</v>
      </c>
      <c r="C5145">
        <v>2.9444389791664403</v>
      </c>
    </row>
    <row r="5146" spans="1:3" x14ac:dyDescent="0.25">
      <c r="A5146" s="3">
        <v>20.360234224388144</v>
      </c>
      <c r="B5146">
        <v>5.6167710976665717</v>
      </c>
      <c r="C5146">
        <v>2.9444389791664403</v>
      </c>
    </row>
    <row r="5147" spans="1:3" x14ac:dyDescent="0.25">
      <c r="A5147" s="3">
        <v>20.163448315399307</v>
      </c>
      <c r="B5147">
        <v>5.5373342670185366</v>
      </c>
      <c r="C5147">
        <v>4.7004803657924166</v>
      </c>
    </row>
    <row r="5148" spans="1:3" x14ac:dyDescent="0.25">
      <c r="A5148" s="3">
        <v>20.837197681154464</v>
      </c>
      <c r="B5148">
        <v>5.9914645471079817</v>
      </c>
      <c r="C5148">
        <v>4.6821312271242199</v>
      </c>
    </row>
    <row r="5149" spans="1:3" x14ac:dyDescent="0.25">
      <c r="A5149" s="3">
        <v>20.184546440673881</v>
      </c>
      <c r="B5149">
        <v>4.990432586778736</v>
      </c>
      <c r="C5149">
        <v>3.6888794541139363</v>
      </c>
    </row>
    <row r="5150" spans="1:3" x14ac:dyDescent="0.25">
      <c r="A5150" s="3">
        <v>20.360234224388144</v>
      </c>
      <c r="B5150">
        <v>5.6167710976665717</v>
      </c>
      <c r="C5150">
        <v>2.9444389791664403</v>
      </c>
    </row>
    <row r="5151" spans="1:3" x14ac:dyDescent="0.25">
      <c r="A5151" s="3">
        <v>21.133424112621626</v>
      </c>
      <c r="B5151">
        <v>6.5510803350434044</v>
      </c>
      <c r="C5151">
        <v>5.4380793089231956</v>
      </c>
    </row>
    <row r="5152" spans="1:3" x14ac:dyDescent="0.25">
      <c r="A5152" s="3">
        <v>20.184546440673881</v>
      </c>
      <c r="B5152">
        <v>4.990432586778736</v>
      </c>
      <c r="C5152">
        <v>3.6888794541139363</v>
      </c>
    </row>
    <row r="5153" spans="1:3" x14ac:dyDescent="0.25">
      <c r="A5153" s="3">
        <v>19.985088661080542</v>
      </c>
      <c r="B5153">
        <v>4.7874917427820458</v>
      </c>
      <c r="C5153">
        <v>3.4812400893356918</v>
      </c>
    </row>
    <row r="5154" spans="1:3" x14ac:dyDescent="0.25">
      <c r="A5154" s="3">
        <v>21.133424112621626</v>
      </c>
      <c r="B5154">
        <v>6.5510803350434044</v>
      </c>
      <c r="C5154">
        <v>5.4380793089231956</v>
      </c>
    </row>
    <row r="5155" spans="1:3" ht="15.75" thickBot="1" x14ac:dyDescent="0.3">
      <c r="A5155" s="7">
        <v>20.163448315399307</v>
      </c>
      <c r="B5155">
        <v>5.5373342670185366</v>
      </c>
      <c r="C5155">
        <v>4.7004803657924166</v>
      </c>
    </row>
    <row r="5157" spans="1:3" ht="15.75" thickBot="1" x14ac:dyDescent="0.3"/>
    <row r="5158" spans="1:3" x14ac:dyDescent="0.25">
      <c r="A5158" s="1" t="s">
        <v>314</v>
      </c>
    </row>
    <row r="5159" spans="1:3" x14ac:dyDescent="0.25">
      <c r="A5159" s="2">
        <v>20.163448315399307</v>
      </c>
      <c r="B5159">
        <v>5.5373342670185366</v>
      </c>
      <c r="C5159">
        <v>4.7004803657924166</v>
      </c>
    </row>
    <row r="5160" spans="1:3" x14ac:dyDescent="0.25">
      <c r="A5160" s="3">
        <v>20.837197681154464</v>
      </c>
      <c r="B5160">
        <v>5.9914645471079817</v>
      </c>
      <c r="C5160">
        <v>4.6821312271242199</v>
      </c>
    </row>
    <row r="5161" spans="1:3" x14ac:dyDescent="0.25">
      <c r="A5161" s="3">
        <v>20.163448315399307</v>
      </c>
      <c r="B5161">
        <v>5.5373342670185366</v>
      </c>
      <c r="C5161">
        <v>4.7004803657924166</v>
      </c>
    </row>
    <row r="5162" spans="1:3" x14ac:dyDescent="0.25">
      <c r="A5162" s="3">
        <v>19.929145492307978</v>
      </c>
      <c r="B5162">
        <v>5.0106352940962555</v>
      </c>
      <c r="C5162">
        <v>2.9957322735539909</v>
      </c>
    </row>
    <row r="5163" spans="1:3" x14ac:dyDescent="0.25">
      <c r="A5163" s="3">
        <v>20.837197681154464</v>
      </c>
      <c r="B5163">
        <v>5.9914645471079817</v>
      </c>
      <c r="C5163">
        <v>4.6821312271242199</v>
      </c>
    </row>
    <row r="5164" spans="1:3" x14ac:dyDescent="0.25">
      <c r="A5164" s="3">
        <v>20.027089777859604</v>
      </c>
      <c r="B5164">
        <v>4.9416424226093039</v>
      </c>
      <c r="C5164">
        <v>3.1135153092103742</v>
      </c>
    </row>
    <row r="5165" spans="1:3" x14ac:dyDescent="0.25">
      <c r="A5165" s="3">
        <v>20.027089777859604</v>
      </c>
      <c r="B5165">
        <v>4.9416424226093039</v>
      </c>
      <c r="C5165">
        <v>3.1135153092103742</v>
      </c>
    </row>
    <row r="5166" spans="1:3" x14ac:dyDescent="0.25">
      <c r="A5166" s="3">
        <v>20.360234224388144</v>
      </c>
      <c r="B5166">
        <v>5.6167710976665717</v>
      </c>
      <c r="C5166">
        <v>2.9444389791664403</v>
      </c>
    </row>
    <row r="5167" spans="1:3" x14ac:dyDescent="0.25">
      <c r="A5167" s="3">
        <v>19.929145492307978</v>
      </c>
      <c r="B5167">
        <v>5.0106352940962555</v>
      </c>
      <c r="C5167">
        <v>2.9957322735539909</v>
      </c>
    </row>
    <row r="5168" spans="1:3" x14ac:dyDescent="0.25">
      <c r="A5168" s="3">
        <v>19.929145492307978</v>
      </c>
      <c r="B5168">
        <v>5.0106352940962555</v>
      </c>
      <c r="C5168">
        <v>2.9957322735539909</v>
      </c>
    </row>
    <row r="5169" spans="1:3" x14ac:dyDescent="0.25">
      <c r="A5169" s="3">
        <v>21.133424112621626</v>
      </c>
      <c r="B5169">
        <v>6.5510803350434044</v>
      </c>
      <c r="C5169">
        <v>5.4380793089231956</v>
      </c>
    </row>
    <row r="5170" spans="1:3" x14ac:dyDescent="0.25">
      <c r="A5170" s="3">
        <v>20.478688773840432</v>
      </c>
      <c r="B5170" s="5">
        <v>5.2983173670000001</v>
      </c>
      <c r="C5170" s="5">
        <v>2.9957322739999999</v>
      </c>
    </row>
    <row r="5171" spans="1:3" ht="15.75" thickBot="1" x14ac:dyDescent="0.3">
      <c r="A5171" s="7">
        <v>20.478688773840432</v>
      </c>
      <c r="B5171" s="5">
        <v>5.2983173670000001</v>
      </c>
      <c r="C5171" s="5">
        <v>2.9957322739999999</v>
      </c>
    </row>
    <row r="5173" spans="1:3" ht="15.75" thickBot="1" x14ac:dyDescent="0.3"/>
    <row r="5174" spans="1:3" x14ac:dyDescent="0.25">
      <c r="A5174" s="1" t="s">
        <v>315</v>
      </c>
    </row>
    <row r="5175" spans="1:3" x14ac:dyDescent="0.25">
      <c r="A5175" s="2">
        <v>20.360234224388144</v>
      </c>
      <c r="B5175">
        <v>5.6167710976665717</v>
      </c>
      <c r="C5175">
        <v>2.9444389791664403</v>
      </c>
    </row>
    <row r="5176" spans="1:3" x14ac:dyDescent="0.25">
      <c r="A5176" s="3">
        <v>20.837197681154464</v>
      </c>
      <c r="B5176">
        <v>5.9914645471079817</v>
      </c>
      <c r="C5176">
        <v>4.6821312271242199</v>
      </c>
    </row>
    <row r="5177" spans="1:3" x14ac:dyDescent="0.25">
      <c r="A5177" s="3">
        <v>20.478688773840432</v>
      </c>
      <c r="B5177" s="5">
        <v>5.2983173670000001</v>
      </c>
      <c r="C5177" s="5">
        <v>2.9957322739999999</v>
      </c>
    </row>
    <row r="5178" spans="1:3" x14ac:dyDescent="0.25">
      <c r="A5178" s="3">
        <v>21.133424112621626</v>
      </c>
      <c r="B5178">
        <v>6.5510803350434044</v>
      </c>
      <c r="C5178">
        <v>5.4380793089231956</v>
      </c>
    </row>
    <row r="5179" spans="1:3" x14ac:dyDescent="0.25">
      <c r="A5179" s="3">
        <v>20.097550585664155</v>
      </c>
      <c r="B5179">
        <v>5.0751738152338266</v>
      </c>
      <c r="C5179">
        <v>3.6109179126442243</v>
      </c>
    </row>
    <row r="5180" spans="1:3" x14ac:dyDescent="0.25">
      <c r="A5180" s="3">
        <v>20.163448315399307</v>
      </c>
      <c r="B5180">
        <v>5.5373342670185366</v>
      </c>
      <c r="C5180">
        <v>4.7004803657924166</v>
      </c>
    </row>
    <row r="5181" spans="1:3" x14ac:dyDescent="0.25">
      <c r="A5181" s="3">
        <v>19.929145492307978</v>
      </c>
      <c r="B5181">
        <v>5.0106352940962555</v>
      </c>
      <c r="C5181">
        <v>2.9957322735539909</v>
      </c>
    </row>
    <row r="5182" spans="1:3" x14ac:dyDescent="0.25">
      <c r="A5182" s="3">
        <v>20.097550585664155</v>
      </c>
      <c r="B5182">
        <v>5.0751738152338266</v>
      </c>
      <c r="C5182">
        <v>3.6109179126442243</v>
      </c>
    </row>
    <row r="5183" spans="1:3" x14ac:dyDescent="0.25">
      <c r="A5183" s="3">
        <v>19.929145492307978</v>
      </c>
      <c r="B5183">
        <v>5.0106352940962555</v>
      </c>
      <c r="C5183">
        <v>2.9957322735539909</v>
      </c>
    </row>
    <row r="5184" spans="1:3" x14ac:dyDescent="0.25">
      <c r="A5184" s="3">
        <v>19.719292269758025</v>
      </c>
      <c r="B5184">
        <v>4.7874917430000004</v>
      </c>
      <c r="C5184">
        <v>3.091042453</v>
      </c>
    </row>
    <row r="5185" spans="1:3" x14ac:dyDescent="0.25">
      <c r="A5185" s="3">
        <v>19.719292269758025</v>
      </c>
      <c r="B5185">
        <v>4.7874917430000004</v>
      </c>
      <c r="C5185">
        <v>3.091042453</v>
      </c>
    </row>
    <row r="5186" spans="1:3" x14ac:dyDescent="0.25">
      <c r="A5186" s="3">
        <v>20.097550585664155</v>
      </c>
      <c r="B5186">
        <v>5.0751738152338266</v>
      </c>
      <c r="C5186">
        <v>3.6109179126442243</v>
      </c>
    </row>
    <row r="5187" spans="1:3" ht="15.75" thickBot="1" x14ac:dyDescent="0.3">
      <c r="A5187" s="7">
        <v>20.163448315399307</v>
      </c>
      <c r="B5187">
        <v>5.5373342670185366</v>
      </c>
      <c r="C5187">
        <v>4.7004803657924166</v>
      </c>
    </row>
    <row r="5189" spans="1:3" ht="15.75" thickBot="1" x14ac:dyDescent="0.3"/>
    <row r="5190" spans="1:3" x14ac:dyDescent="0.25">
      <c r="A5190" s="1" t="s">
        <v>316</v>
      </c>
    </row>
    <row r="5191" spans="1:3" x14ac:dyDescent="0.25">
      <c r="A5191" s="2">
        <v>20.097550585664155</v>
      </c>
      <c r="B5191">
        <v>5.0751738152338266</v>
      </c>
      <c r="C5191">
        <v>3.6109179126442243</v>
      </c>
    </row>
    <row r="5192" spans="1:3" x14ac:dyDescent="0.25">
      <c r="A5192" s="3">
        <v>20.837197681154464</v>
      </c>
      <c r="B5192">
        <v>5.9914645471079817</v>
      </c>
      <c r="C5192">
        <v>4.6821312271242199</v>
      </c>
    </row>
    <row r="5193" spans="1:3" x14ac:dyDescent="0.25">
      <c r="A5193" s="3">
        <v>20.184546440673881</v>
      </c>
      <c r="B5193">
        <v>4.990432586778736</v>
      </c>
      <c r="C5193">
        <v>3.6888794541139363</v>
      </c>
    </row>
    <row r="5194" spans="1:3" x14ac:dyDescent="0.25">
      <c r="A5194" s="3">
        <v>20.123189455653517</v>
      </c>
      <c r="B5194">
        <v>5.4806389233419912</v>
      </c>
      <c r="C5194">
        <v>3.0910424533583161</v>
      </c>
    </row>
    <row r="5195" spans="1:3" x14ac:dyDescent="0.25">
      <c r="A5195" s="3">
        <v>20.163448315399307</v>
      </c>
      <c r="B5195">
        <v>5.5373342670185366</v>
      </c>
      <c r="C5195">
        <v>4.7004803657924166</v>
      </c>
    </row>
    <row r="5196" spans="1:3" x14ac:dyDescent="0.25">
      <c r="A5196" s="3">
        <v>20.123189455653517</v>
      </c>
      <c r="B5196">
        <v>5.4806389233419912</v>
      </c>
      <c r="C5196">
        <v>3.0910424533583161</v>
      </c>
    </row>
    <row r="5197" spans="1:3" x14ac:dyDescent="0.25">
      <c r="A5197" s="3">
        <v>20.123189455653517</v>
      </c>
      <c r="B5197">
        <v>5.4806389233419912</v>
      </c>
      <c r="C5197">
        <v>3.0910424533583161</v>
      </c>
    </row>
    <row r="5198" spans="1:3" x14ac:dyDescent="0.25">
      <c r="A5198" s="3">
        <v>19.985088661080542</v>
      </c>
      <c r="B5198">
        <v>4.7874917427820458</v>
      </c>
      <c r="C5198">
        <v>3.4812400893356918</v>
      </c>
    </row>
    <row r="5199" spans="1:3" x14ac:dyDescent="0.25">
      <c r="A5199" s="3">
        <v>19.18195119767131</v>
      </c>
      <c r="B5199">
        <v>4.5747109785033828</v>
      </c>
      <c r="C5199">
        <v>3.6375861597263857</v>
      </c>
    </row>
    <row r="5200" spans="1:3" x14ac:dyDescent="0.25">
      <c r="A5200" s="3">
        <v>20.123189455653517</v>
      </c>
      <c r="B5200">
        <v>5.4806389233419912</v>
      </c>
      <c r="C5200">
        <v>3.0910424533583161</v>
      </c>
    </row>
    <row r="5201" spans="1:3" x14ac:dyDescent="0.25">
      <c r="A5201" s="3">
        <v>19.985088661080542</v>
      </c>
      <c r="B5201">
        <v>4.7874917427820458</v>
      </c>
      <c r="C5201">
        <v>3.4812400893356918</v>
      </c>
    </row>
    <row r="5202" spans="1:3" x14ac:dyDescent="0.25">
      <c r="A5202" s="3">
        <v>19.929145492307978</v>
      </c>
      <c r="B5202">
        <v>5.0106352940962555</v>
      </c>
      <c r="C5202">
        <v>2.9957322735539909</v>
      </c>
    </row>
    <row r="5203" spans="1:3" ht="15.75" thickBot="1" x14ac:dyDescent="0.3">
      <c r="A5203" s="7">
        <v>20.097550585664155</v>
      </c>
      <c r="B5203">
        <v>5.0751738152338266</v>
      </c>
      <c r="C5203">
        <v>3.6109179126442243</v>
      </c>
    </row>
    <row r="5205" spans="1:3" ht="15.75" thickBot="1" x14ac:dyDescent="0.3"/>
    <row r="5206" spans="1:3" x14ac:dyDescent="0.25">
      <c r="A5206" s="1" t="s">
        <v>317</v>
      </c>
    </row>
    <row r="5207" spans="1:3" x14ac:dyDescent="0.25">
      <c r="A5207" s="2">
        <v>20.027089777859604</v>
      </c>
      <c r="B5207">
        <v>4.9416424226093039</v>
      </c>
      <c r="C5207">
        <v>3.1135153092103742</v>
      </c>
    </row>
    <row r="5208" spans="1:3" x14ac:dyDescent="0.25">
      <c r="A5208" s="3">
        <v>20.837197681154464</v>
      </c>
      <c r="B5208">
        <v>5.9914645471079817</v>
      </c>
      <c r="C5208">
        <v>4.6821312271242199</v>
      </c>
    </row>
    <row r="5209" spans="1:3" x14ac:dyDescent="0.25">
      <c r="A5209" s="3">
        <v>20.123189455653517</v>
      </c>
      <c r="B5209">
        <v>5.4806389233419912</v>
      </c>
      <c r="C5209">
        <v>3.0910424533583161</v>
      </c>
    </row>
    <row r="5210" spans="1:3" x14ac:dyDescent="0.25">
      <c r="A5210" s="3">
        <v>20.123189455653517</v>
      </c>
      <c r="B5210">
        <v>5.4806389233419912</v>
      </c>
      <c r="C5210">
        <v>3.0910424533583161</v>
      </c>
    </row>
    <row r="5211" spans="1:3" x14ac:dyDescent="0.25">
      <c r="A5211" s="3">
        <v>20.163448315399307</v>
      </c>
      <c r="B5211">
        <v>5.5373342670185366</v>
      </c>
      <c r="C5211">
        <v>4.7004803657924166</v>
      </c>
    </row>
    <row r="5212" spans="1:3" x14ac:dyDescent="0.25">
      <c r="A5212" s="3">
        <v>19.719292269758025</v>
      </c>
      <c r="B5212">
        <v>4.7874917430000004</v>
      </c>
      <c r="C5212">
        <v>3.091042453</v>
      </c>
    </row>
    <row r="5213" spans="1:3" x14ac:dyDescent="0.25">
      <c r="A5213" s="3">
        <v>19.985088661080542</v>
      </c>
      <c r="B5213">
        <v>4.7874917427820458</v>
      </c>
      <c r="C5213">
        <v>3.4812400893356918</v>
      </c>
    </row>
    <row r="5214" spans="1:3" x14ac:dyDescent="0.25">
      <c r="A5214" s="3">
        <v>19.929145492307978</v>
      </c>
      <c r="B5214">
        <v>5.0106352940962555</v>
      </c>
      <c r="C5214">
        <v>2.9957322735539909</v>
      </c>
    </row>
    <row r="5215" spans="1:3" x14ac:dyDescent="0.25">
      <c r="A5215" s="3">
        <v>19.18195119767131</v>
      </c>
      <c r="B5215">
        <v>4.5747109785033828</v>
      </c>
      <c r="C5215">
        <v>3.6375861597263857</v>
      </c>
    </row>
    <row r="5216" spans="1:3" x14ac:dyDescent="0.25">
      <c r="A5216" s="3">
        <v>20.184546440673881</v>
      </c>
      <c r="B5216">
        <v>4.990432586778736</v>
      </c>
      <c r="C5216">
        <v>3.6888794541139363</v>
      </c>
    </row>
    <row r="5217" spans="1:3" x14ac:dyDescent="0.25">
      <c r="A5217" s="3">
        <v>20.360234224388144</v>
      </c>
      <c r="B5217">
        <v>5.6167710976665717</v>
      </c>
      <c r="C5217">
        <v>2.9444389791664403</v>
      </c>
    </row>
    <row r="5218" spans="1:3" x14ac:dyDescent="0.25">
      <c r="A5218" s="3">
        <v>20.123189455653517</v>
      </c>
      <c r="B5218">
        <v>5.4806389233419912</v>
      </c>
      <c r="C5218">
        <v>3.0910424533583161</v>
      </c>
    </row>
    <row r="5219" spans="1:3" ht="15.75" thickBot="1" x14ac:dyDescent="0.3">
      <c r="A5219" s="7">
        <v>19.929145492307978</v>
      </c>
      <c r="B5219">
        <v>5.0106352940962555</v>
      </c>
      <c r="C5219">
        <v>2.9957322735539909</v>
      </c>
    </row>
    <row r="5221" spans="1:3" ht="15.75" thickBot="1" x14ac:dyDescent="0.3"/>
    <row r="5222" spans="1:3" x14ac:dyDescent="0.25">
      <c r="A5222" s="1" t="s">
        <v>318</v>
      </c>
    </row>
    <row r="5223" spans="1:3" x14ac:dyDescent="0.25">
      <c r="A5223" s="2">
        <v>20.163448315399307</v>
      </c>
      <c r="B5223">
        <v>5.5373342670185366</v>
      </c>
      <c r="C5223">
        <v>4.7004803657924166</v>
      </c>
    </row>
    <row r="5224" spans="1:3" x14ac:dyDescent="0.25">
      <c r="A5224" s="3">
        <v>20.478688773840432</v>
      </c>
      <c r="B5224" s="5">
        <v>5.2983173670000001</v>
      </c>
      <c r="C5224" s="5">
        <v>2.9957322739999999</v>
      </c>
    </row>
    <row r="5225" spans="1:3" x14ac:dyDescent="0.25">
      <c r="A5225" s="3">
        <v>19.985088661080542</v>
      </c>
      <c r="B5225">
        <v>4.7874917427820458</v>
      </c>
      <c r="C5225">
        <v>3.4812400893356918</v>
      </c>
    </row>
    <row r="5226" spans="1:3" x14ac:dyDescent="0.25">
      <c r="A5226" s="3">
        <v>20.123189455653517</v>
      </c>
      <c r="B5226">
        <v>5.4806389233419912</v>
      </c>
      <c r="C5226">
        <v>3.0910424533583161</v>
      </c>
    </row>
    <row r="5227" spans="1:3" x14ac:dyDescent="0.25">
      <c r="A5227" s="3">
        <v>20.097550585664155</v>
      </c>
      <c r="B5227">
        <v>5.0751738152338266</v>
      </c>
      <c r="C5227">
        <v>3.6109179126442243</v>
      </c>
    </row>
    <row r="5228" spans="1:3" x14ac:dyDescent="0.25">
      <c r="A5228" s="3">
        <v>21.133424112621626</v>
      </c>
      <c r="B5228">
        <v>6.5510803350434044</v>
      </c>
      <c r="C5228">
        <v>5.4380793089231956</v>
      </c>
    </row>
    <row r="5229" spans="1:3" x14ac:dyDescent="0.25">
      <c r="A5229" s="3">
        <v>21.133424112621626</v>
      </c>
      <c r="B5229">
        <v>6.5510803350434044</v>
      </c>
      <c r="C5229">
        <v>5.4380793089231956</v>
      </c>
    </row>
    <row r="5230" spans="1:3" x14ac:dyDescent="0.25">
      <c r="A5230" s="3">
        <v>19.985088661080542</v>
      </c>
      <c r="B5230">
        <v>4.7874917427820458</v>
      </c>
      <c r="C5230">
        <v>3.4812400893356918</v>
      </c>
    </row>
    <row r="5231" spans="1:3" x14ac:dyDescent="0.25">
      <c r="A5231" s="3">
        <v>20.027089777859604</v>
      </c>
      <c r="B5231">
        <v>4.9416424226093039</v>
      </c>
      <c r="C5231">
        <v>3.1135153092103742</v>
      </c>
    </row>
    <row r="5232" spans="1:3" x14ac:dyDescent="0.25">
      <c r="A5232" s="3">
        <v>20.478688773840432</v>
      </c>
      <c r="B5232" s="5">
        <v>5.2983173670000001</v>
      </c>
      <c r="C5232" s="5">
        <v>2.9957322739999999</v>
      </c>
    </row>
    <row r="5233" spans="1:3" x14ac:dyDescent="0.25">
      <c r="A5233" s="3">
        <v>20.123189455653517</v>
      </c>
      <c r="B5233">
        <v>5.4806389233419912</v>
      </c>
      <c r="C5233">
        <v>3.0910424533583161</v>
      </c>
    </row>
    <row r="5234" spans="1:3" x14ac:dyDescent="0.25">
      <c r="A5234" s="3">
        <v>20.478688773840432</v>
      </c>
      <c r="B5234" s="5">
        <v>5.2983173670000001</v>
      </c>
      <c r="C5234" s="5">
        <v>2.9957322739999999</v>
      </c>
    </row>
    <row r="5235" spans="1:3" ht="15.75" thickBot="1" x14ac:dyDescent="0.3">
      <c r="A5235" s="7">
        <v>20.123189455653517</v>
      </c>
      <c r="B5235">
        <v>5.4806389233419912</v>
      </c>
      <c r="C5235">
        <v>3.0910424533583161</v>
      </c>
    </row>
    <row r="5237" spans="1:3" ht="15.75" thickBot="1" x14ac:dyDescent="0.3"/>
    <row r="5238" spans="1:3" x14ac:dyDescent="0.25">
      <c r="A5238" s="1" t="s">
        <v>319</v>
      </c>
    </row>
    <row r="5239" spans="1:3" x14ac:dyDescent="0.25">
      <c r="A5239" s="2">
        <v>19.18195119767131</v>
      </c>
      <c r="B5239">
        <v>4.5747109785033828</v>
      </c>
      <c r="C5239">
        <v>3.6375861597263857</v>
      </c>
    </row>
    <row r="5240" spans="1:3" x14ac:dyDescent="0.25">
      <c r="A5240" s="3">
        <v>20.163448315399307</v>
      </c>
      <c r="B5240">
        <v>5.5373342670185366</v>
      </c>
      <c r="C5240">
        <v>4.7004803657924166</v>
      </c>
    </row>
    <row r="5241" spans="1:3" x14ac:dyDescent="0.25">
      <c r="A5241" s="3">
        <v>20.027089777859604</v>
      </c>
      <c r="B5241">
        <v>4.9416424226093039</v>
      </c>
      <c r="C5241">
        <v>3.1135153092103742</v>
      </c>
    </row>
    <row r="5242" spans="1:3" x14ac:dyDescent="0.25">
      <c r="A5242" s="3">
        <v>21.133424112621626</v>
      </c>
      <c r="B5242">
        <v>6.5510803350434044</v>
      </c>
      <c r="C5242">
        <v>5.4380793089231956</v>
      </c>
    </row>
    <row r="5243" spans="1:3" x14ac:dyDescent="0.25">
      <c r="A5243" s="3">
        <v>20.837197681154464</v>
      </c>
      <c r="B5243">
        <v>5.9914645471079817</v>
      </c>
      <c r="C5243">
        <v>4.6821312271242199</v>
      </c>
    </row>
    <row r="5244" spans="1:3" x14ac:dyDescent="0.25">
      <c r="A5244" s="3">
        <v>20.097550585664155</v>
      </c>
      <c r="B5244">
        <v>5.0751738152338266</v>
      </c>
      <c r="C5244">
        <v>3.6109179126442243</v>
      </c>
    </row>
    <row r="5245" spans="1:3" x14ac:dyDescent="0.25">
      <c r="A5245" s="3">
        <v>20.123189455653517</v>
      </c>
      <c r="B5245">
        <v>5.4806389233419912</v>
      </c>
      <c r="C5245">
        <v>3.0910424533583161</v>
      </c>
    </row>
    <row r="5246" spans="1:3" x14ac:dyDescent="0.25">
      <c r="A5246" s="3">
        <v>21.133424112621626</v>
      </c>
      <c r="B5246">
        <v>6.5510803350434044</v>
      </c>
      <c r="C5246">
        <v>5.4380793089231956</v>
      </c>
    </row>
    <row r="5247" spans="1:3" x14ac:dyDescent="0.25">
      <c r="A5247" s="3">
        <v>19.929145492307978</v>
      </c>
      <c r="B5247">
        <v>5.0106352940962555</v>
      </c>
      <c r="C5247">
        <v>2.9957322735539909</v>
      </c>
    </row>
    <row r="5248" spans="1:3" x14ac:dyDescent="0.25">
      <c r="A5248" s="3">
        <v>20.837197681154464</v>
      </c>
      <c r="B5248">
        <v>5.9914645471079817</v>
      </c>
      <c r="C5248">
        <v>4.6821312271242199</v>
      </c>
    </row>
    <row r="5249" spans="1:3" x14ac:dyDescent="0.25">
      <c r="A5249" s="3">
        <v>19.929145492307978</v>
      </c>
      <c r="B5249">
        <v>5.0106352940962555</v>
      </c>
      <c r="C5249">
        <v>2.9957322735539909</v>
      </c>
    </row>
    <row r="5250" spans="1:3" x14ac:dyDescent="0.25">
      <c r="A5250" s="3">
        <v>20.184546440673881</v>
      </c>
      <c r="B5250">
        <v>4.990432586778736</v>
      </c>
      <c r="C5250">
        <v>3.6888794541139363</v>
      </c>
    </row>
    <row r="5251" spans="1:3" ht="15.75" thickBot="1" x14ac:dyDescent="0.3">
      <c r="A5251" s="7">
        <v>20.360234224388144</v>
      </c>
      <c r="B5251">
        <v>5.6167710976665717</v>
      </c>
      <c r="C5251">
        <v>2.9444389791664403</v>
      </c>
    </row>
    <row r="5253" spans="1:3" ht="15.75" thickBot="1" x14ac:dyDescent="0.3"/>
    <row r="5254" spans="1:3" x14ac:dyDescent="0.25">
      <c r="A5254" s="1" t="s">
        <v>320</v>
      </c>
    </row>
    <row r="5255" spans="1:3" x14ac:dyDescent="0.25">
      <c r="A5255" s="2">
        <v>19.929145492307978</v>
      </c>
      <c r="B5255">
        <v>5.0106352940962555</v>
      </c>
      <c r="C5255">
        <v>2.9957322735539909</v>
      </c>
    </row>
    <row r="5256" spans="1:3" x14ac:dyDescent="0.25">
      <c r="A5256" s="3">
        <v>21.133424112621626</v>
      </c>
      <c r="B5256">
        <v>6.5510803350434044</v>
      </c>
      <c r="C5256">
        <v>5.4380793089231956</v>
      </c>
    </row>
    <row r="5257" spans="1:3" x14ac:dyDescent="0.25">
      <c r="A5257" s="3">
        <v>19.929145492307978</v>
      </c>
      <c r="B5257">
        <v>5.0106352940962555</v>
      </c>
      <c r="C5257">
        <v>2.9957322735539909</v>
      </c>
    </row>
    <row r="5258" spans="1:3" x14ac:dyDescent="0.25">
      <c r="A5258" s="3">
        <v>19.929145492307978</v>
      </c>
      <c r="B5258">
        <v>5.0106352940962555</v>
      </c>
      <c r="C5258">
        <v>2.9957322735539909</v>
      </c>
    </row>
    <row r="5259" spans="1:3" x14ac:dyDescent="0.25">
      <c r="A5259" s="3">
        <v>20.837197681154464</v>
      </c>
      <c r="B5259">
        <v>5.9914645471079817</v>
      </c>
      <c r="C5259">
        <v>4.6821312271242199</v>
      </c>
    </row>
    <row r="5260" spans="1:3" x14ac:dyDescent="0.25">
      <c r="A5260" s="3">
        <v>19.18195119767131</v>
      </c>
      <c r="B5260">
        <v>4.5747109785033828</v>
      </c>
      <c r="C5260">
        <v>3.6375861597263857</v>
      </c>
    </row>
    <row r="5261" spans="1:3" x14ac:dyDescent="0.25">
      <c r="A5261" s="3">
        <v>19.18195119767131</v>
      </c>
      <c r="B5261">
        <v>4.5747109785033828</v>
      </c>
      <c r="C5261">
        <v>3.6375861597263857</v>
      </c>
    </row>
    <row r="5262" spans="1:3" x14ac:dyDescent="0.25">
      <c r="A5262" s="3">
        <v>20.123189455653517</v>
      </c>
      <c r="B5262">
        <v>5.4806389233419912</v>
      </c>
      <c r="C5262">
        <v>3.0910424533583161</v>
      </c>
    </row>
    <row r="5263" spans="1:3" x14ac:dyDescent="0.25">
      <c r="A5263" s="3">
        <v>19.985088661080542</v>
      </c>
      <c r="B5263">
        <v>4.7874917427820458</v>
      </c>
      <c r="C5263">
        <v>3.4812400893356918</v>
      </c>
    </row>
    <row r="5264" spans="1:3" x14ac:dyDescent="0.25">
      <c r="A5264" s="3">
        <v>20.027089777859604</v>
      </c>
      <c r="B5264">
        <v>4.9416424226093039</v>
      </c>
      <c r="C5264">
        <v>3.1135153092103742</v>
      </c>
    </row>
    <row r="5265" spans="1:3" x14ac:dyDescent="0.25">
      <c r="A5265" s="3">
        <v>20.163448315399307</v>
      </c>
      <c r="B5265">
        <v>5.5373342670185366</v>
      </c>
      <c r="C5265">
        <v>4.7004803657924166</v>
      </c>
    </row>
    <row r="5266" spans="1:3" x14ac:dyDescent="0.25">
      <c r="A5266" s="3">
        <v>19.929145492307978</v>
      </c>
      <c r="B5266">
        <v>5.0106352940962555</v>
      </c>
      <c r="C5266">
        <v>2.9957322735539909</v>
      </c>
    </row>
    <row r="5267" spans="1:3" ht="15.75" thickBot="1" x14ac:dyDescent="0.3">
      <c r="A5267" s="7">
        <v>19.18195119767131</v>
      </c>
      <c r="B5267">
        <v>4.5747109785033828</v>
      </c>
      <c r="C5267">
        <v>3.6375861597263857</v>
      </c>
    </row>
    <row r="5269" spans="1:3" ht="15.75" thickBot="1" x14ac:dyDescent="0.3"/>
    <row r="5270" spans="1:3" x14ac:dyDescent="0.25">
      <c r="A5270" s="1" t="s">
        <v>321</v>
      </c>
    </row>
    <row r="5271" spans="1:3" x14ac:dyDescent="0.25">
      <c r="A5271" s="2">
        <v>20.184546440673881</v>
      </c>
      <c r="B5271">
        <v>4.990432586778736</v>
      </c>
      <c r="C5271">
        <v>3.6888794541139363</v>
      </c>
    </row>
    <row r="5272" spans="1:3" x14ac:dyDescent="0.25">
      <c r="A5272" s="3">
        <v>20.478688773840432</v>
      </c>
      <c r="B5272" s="5">
        <v>5.2983173670000001</v>
      </c>
      <c r="C5272" s="5">
        <v>2.9957322739999999</v>
      </c>
    </row>
    <row r="5273" spans="1:3" x14ac:dyDescent="0.25">
      <c r="A5273" s="3">
        <v>20.360234224388144</v>
      </c>
      <c r="B5273">
        <v>5.6167710976665717</v>
      </c>
      <c r="C5273">
        <v>2.9444389791664403</v>
      </c>
    </row>
    <row r="5274" spans="1:3" x14ac:dyDescent="0.25">
      <c r="A5274" s="3">
        <v>19.985088661080542</v>
      </c>
      <c r="B5274">
        <v>4.7874917427820458</v>
      </c>
      <c r="C5274">
        <v>3.4812400893356918</v>
      </c>
    </row>
    <row r="5275" spans="1:3" x14ac:dyDescent="0.25">
      <c r="A5275" s="3">
        <v>20.184546440673881</v>
      </c>
      <c r="B5275">
        <v>4.990432586778736</v>
      </c>
      <c r="C5275">
        <v>3.6888794541139363</v>
      </c>
    </row>
    <row r="5276" spans="1:3" x14ac:dyDescent="0.25">
      <c r="A5276" s="3">
        <v>20.123189455653517</v>
      </c>
      <c r="B5276">
        <v>5.4806389233419912</v>
      </c>
      <c r="C5276">
        <v>3.0910424533583161</v>
      </c>
    </row>
    <row r="5277" spans="1:3" x14ac:dyDescent="0.25">
      <c r="A5277" s="3">
        <v>20.097550585664155</v>
      </c>
      <c r="B5277">
        <v>5.0751738152338266</v>
      </c>
      <c r="C5277">
        <v>3.6109179126442243</v>
      </c>
    </row>
    <row r="5278" spans="1:3" x14ac:dyDescent="0.25">
      <c r="A5278" s="3">
        <v>20.027089777859604</v>
      </c>
      <c r="B5278">
        <v>4.9416424226093039</v>
      </c>
      <c r="C5278">
        <v>3.1135153092103742</v>
      </c>
    </row>
    <row r="5279" spans="1:3" x14ac:dyDescent="0.25">
      <c r="A5279" s="3">
        <v>20.097550585664155</v>
      </c>
      <c r="B5279">
        <v>5.0751738152338266</v>
      </c>
      <c r="C5279">
        <v>3.6109179126442243</v>
      </c>
    </row>
    <row r="5280" spans="1:3" x14ac:dyDescent="0.25">
      <c r="A5280" s="3">
        <v>21.133424112621626</v>
      </c>
      <c r="B5280">
        <v>6.5510803350434044</v>
      </c>
      <c r="C5280">
        <v>5.4380793089231956</v>
      </c>
    </row>
    <row r="5281" spans="1:3" x14ac:dyDescent="0.25">
      <c r="A5281" s="3">
        <v>20.184546440673881</v>
      </c>
      <c r="B5281">
        <v>4.990432586778736</v>
      </c>
      <c r="C5281">
        <v>3.6888794541139363</v>
      </c>
    </row>
    <row r="5282" spans="1:3" x14ac:dyDescent="0.25">
      <c r="A5282" s="3">
        <v>20.163448315399307</v>
      </c>
      <c r="B5282">
        <v>5.5373342670185366</v>
      </c>
      <c r="C5282">
        <v>4.7004803657924166</v>
      </c>
    </row>
    <row r="5283" spans="1:3" ht="15.75" thickBot="1" x14ac:dyDescent="0.3">
      <c r="A5283" s="7">
        <v>20.123189455653517</v>
      </c>
      <c r="B5283">
        <v>5.4806389233419912</v>
      </c>
      <c r="C5283">
        <v>3.0910424533583161</v>
      </c>
    </row>
    <row r="5285" spans="1:3" ht="15.75" thickBot="1" x14ac:dyDescent="0.3"/>
    <row r="5286" spans="1:3" x14ac:dyDescent="0.25">
      <c r="A5286" s="1" t="s">
        <v>322</v>
      </c>
    </row>
    <row r="5287" spans="1:3" x14ac:dyDescent="0.25">
      <c r="A5287" s="2">
        <v>19.719292269758025</v>
      </c>
      <c r="B5287">
        <v>4.7874917430000004</v>
      </c>
      <c r="C5287">
        <v>3.091042453</v>
      </c>
    </row>
    <row r="5288" spans="1:3" x14ac:dyDescent="0.25">
      <c r="A5288" s="3">
        <v>19.719292269758025</v>
      </c>
      <c r="B5288">
        <v>4.7874917430000004</v>
      </c>
      <c r="C5288">
        <v>3.091042453</v>
      </c>
    </row>
    <row r="5289" spans="1:3" x14ac:dyDescent="0.25">
      <c r="A5289" s="3">
        <v>20.184546440673881</v>
      </c>
      <c r="B5289">
        <v>4.990432586778736</v>
      </c>
      <c r="C5289">
        <v>3.6888794541139363</v>
      </c>
    </row>
    <row r="5290" spans="1:3" x14ac:dyDescent="0.25">
      <c r="A5290" s="3">
        <v>20.163448315399307</v>
      </c>
      <c r="B5290">
        <v>5.5373342670185366</v>
      </c>
      <c r="C5290">
        <v>4.7004803657924166</v>
      </c>
    </row>
    <row r="5291" spans="1:3" x14ac:dyDescent="0.25">
      <c r="A5291" s="3">
        <v>19.18195119767131</v>
      </c>
      <c r="B5291">
        <v>4.5747109785033828</v>
      </c>
      <c r="C5291">
        <v>3.6375861597263857</v>
      </c>
    </row>
    <row r="5292" spans="1:3" x14ac:dyDescent="0.25">
      <c r="A5292" s="3">
        <v>20.097550585664155</v>
      </c>
      <c r="B5292">
        <v>5.0751738152338266</v>
      </c>
      <c r="C5292">
        <v>3.6109179126442243</v>
      </c>
    </row>
    <row r="5293" spans="1:3" x14ac:dyDescent="0.25">
      <c r="A5293" s="3">
        <v>20.184546440673881</v>
      </c>
      <c r="B5293">
        <v>4.990432586778736</v>
      </c>
      <c r="C5293">
        <v>3.6888794541139363</v>
      </c>
    </row>
    <row r="5294" spans="1:3" x14ac:dyDescent="0.25">
      <c r="A5294" s="3">
        <v>20.097550585664155</v>
      </c>
      <c r="B5294">
        <v>5.0751738152338266</v>
      </c>
      <c r="C5294">
        <v>3.6109179126442243</v>
      </c>
    </row>
    <row r="5295" spans="1:3" x14ac:dyDescent="0.25">
      <c r="A5295" s="3">
        <v>20.478688773840432</v>
      </c>
      <c r="B5295" s="5">
        <v>5.2983173670000001</v>
      </c>
      <c r="C5295" s="5">
        <v>2.9957322739999999</v>
      </c>
    </row>
    <row r="5296" spans="1:3" x14ac:dyDescent="0.25">
      <c r="A5296" s="3">
        <v>19.719292269758025</v>
      </c>
      <c r="B5296">
        <v>4.7874917430000004</v>
      </c>
      <c r="C5296">
        <v>3.091042453</v>
      </c>
    </row>
    <row r="5297" spans="1:3" x14ac:dyDescent="0.25">
      <c r="A5297" s="3">
        <v>21.133424112621626</v>
      </c>
      <c r="B5297">
        <v>6.5510803350434044</v>
      </c>
      <c r="C5297">
        <v>5.4380793089231956</v>
      </c>
    </row>
    <row r="5298" spans="1:3" x14ac:dyDescent="0.25">
      <c r="A5298" s="3">
        <v>19.719292269758025</v>
      </c>
      <c r="B5298">
        <v>4.7874917430000004</v>
      </c>
      <c r="C5298">
        <v>3.091042453</v>
      </c>
    </row>
    <row r="5299" spans="1:3" ht="15.75" thickBot="1" x14ac:dyDescent="0.3">
      <c r="A5299" s="7">
        <v>19.985088661080542</v>
      </c>
      <c r="B5299">
        <v>4.7874917427820458</v>
      </c>
      <c r="C5299">
        <v>3.4812400893356918</v>
      </c>
    </row>
    <row r="5301" spans="1:3" ht="15.75" thickBot="1" x14ac:dyDescent="0.3"/>
    <row r="5302" spans="1:3" x14ac:dyDescent="0.25">
      <c r="A5302" s="1" t="s">
        <v>323</v>
      </c>
    </row>
    <row r="5303" spans="1:3" x14ac:dyDescent="0.25">
      <c r="A5303" s="2">
        <v>20.123189455653517</v>
      </c>
      <c r="B5303">
        <v>5.4806389233419912</v>
      </c>
      <c r="C5303">
        <v>3.0910424533583161</v>
      </c>
    </row>
    <row r="5304" spans="1:3" x14ac:dyDescent="0.25">
      <c r="A5304" s="3">
        <v>20.837197681154464</v>
      </c>
      <c r="B5304">
        <v>5.9914645471079817</v>
      </c>
      <c r="C5304">
        <v>4.6821312271242199</v>
      </c>
    </row>
    <row r="5305" spans="1:3" x14ac:dyDescent="0.25">
      <c r="A5305" s="3">
        <v>20.163448315399307</v>
      </c>
      <c r="B5305">
        <v>5.5373342670185366</v>
      </c>
      <c r="C5305">
        <v>4.7004803657924166</v>
      </c>
    </row>
    <row r="5306" spans="1:3" x14ac:dyDescent="0.25">
      <c r="A5306" s="3">
        <v>19.929145492307978</v>
      </c>
      <c r="B5306">
        <v>5.0106352940962555</v>
      </c>
      <c r="C5306">
        <v>2.9957322735539909</v>
      </c>
    </row>
    <row r="5307" spans="1:3" x14ac:dyDescent="0.25">
      <c r="A5307" s="3">
        <v>20.478688773840432</v>
      </c>
      <c r="B5307" s="5">
        <v>5.2983173670000001</v>
      </c>
      <c r="C5307" s="5">
        <v>2.9957322739999999</v>
      </c>
    </row>
    <row r="5308" spans="1:3" x14ac:dyDescent="0.25">
      <c r="A5308" s="3">
        <v>19.18195119767131</v>
      </c>
      <c r="B5308">
        <v>4.5747109785033828</v>
      </c>
      <c r="C5308">
        <v>3.6375861597263857</v>
      </c>
    </row>
    <row r="5309" spans="1:3" x14ac:dyDescent="0.25">
      <c r="A5309" s="3">
        <v>20.097550585664155</v>
      </c>
      <c r="B5309">
        <v>5.0751738152338266</v>
      </c>
      <c r="C5309">
        <v>3.6109179126442243</v>
      </c>
    </row>
    <row r="5310" spans="1:3" x14ac:dyDescent="0.25">
      <c r="A5310" s="3">
        <v>20.027089777859604</v>
      </c>
      <c r="B5310">
        <v>4.9416424226093039</v>
      </c>
      <c r="C5310">
        <v>3.1135153092103742</v>
      </c>
    </row>
    <row r="5311" spans="1:3" x14ac:dyDescent="0.25">
      <c r="A5311" s="3">
        <v>20.123189455653517</v>
      </c>
      <c r="B5311">
        <v>5.4806389233419912</v>
      </c>
      <c r="C5311">
        <v>3.0910424533583161</v>
      </c>
    </row>
    <row r="5312" spans="1:3" x14ac:dyDescent="0.25">
      <c r="A5312" s="3">
        <v>19.929145492307978</v>
      </c>
      <c r="B5312">
        <v>5.0106352940962555</v>
      </c>
      <c r="C5312">
        <v>2.9957322735539909</v>
      </c>
    </row>
    <row r="5313" spans="1:3" x14ac:dyDescent="0.25">
      <c r="A5313" s="3">
        <v>19.929145492307978</v>
      </c>
      <c r="B5313">
        <v>5.0106352940962555</v>
      </c>
      <c r="C5313">
        <v>2.9957322735539909</v>
      </c>
    </row>
    <row r="5314" spans="1:3" x14ac:dyDescent="0.25">
      <c r="A5314" s="3">
        <v>20.097550585664155</v>
      </c>
      <c r="B5314">
        <v>5.0751738152338266</v>
      </c>
      <c r="C5314">
        <v>3.6109179126442243</v>
      </c>
    </row>
    <row r="5315" spans="1:3" ht="15.75" thickBot="1" x14ac:dyDescent="0.3">
      <c r="A5315" s="7">
        <v>19.719292269758025</v>
      </c>
      <c r="B5315">
        <v>4.7874917430000004</v>
      </c>
      <c r="C5315">
        <v>3.091042453</v>
      </c>
    </row>
    <row r="5317" spans="1:3" ht="15.75" thickBot="1" x14ac:dyDescent="0.3"/>
    <row r="5318" spans="1:3" x14ac:dyDescent="0.25">
      <c r="A5318" s="1" t="s">
        <v>324</v>
      </c>
    </row>
    <row r="5319" spans="1:3" x14ac:dyDescent="0.25">
      <c r="A5319" s="2">
        <v>20.097550585664155</v>
      </c>
      <c r="B5319">
        <v>5.0751738152338266</v>
      </c>
      <c r="C5319">
        <v>3.6109179126442243</v>
      </c>
    </row>
    <row r="5320" spans="1:3" x14ac:dyDescent="0.25">
      <c r="A5320" s="3">
        <v>20.027089777859604</v>
      </c>
      <c r="B5320">
        <v>4.9416424226093039</v>
      </c>
      <c r="C5320">
        <v>3.1135153092103742</v>
      </c>
    </row>
    <row r="5321" spans="1:3" x14ac:dyDescent="0.25">
      <c r="A5321" s="3">
        <v>20.123189455653517</v>
      </c>
      <c r="B5321">
        <v>5.4806389233419912</v>
      </c>
      <c r="C5321">
        <v>3.0910424533583161</v>
      </c>
    </row>
    <row r="5322" spans="1:3" x14ac:dyDescent="0.25">
      <c r="A5322" s="3">
        <v>20.123189455653517</v>
      </c>
      <c r="B5322">
        <v>5.4806389233419912</v>
      </c>
      <c r="C5322">
        <v>3.0910424533583161</v>
      </c>
    </row>
    <row r="5323" spans="1:3" x14ac:dyDescent="0.25">
      <c r="A5323" s="3">
        <v>20.123189455653517</v>
      </c>
      <c r="B5323">
        <v>5.4806389233419912</v>
      </c>
      <c r="C5323">
        <v>3.0910424533583161</v>
      </c>
    </row>
    <row r="5324" spans="1:3" x14ac:dyDescent="0.25">
      <c r="A5324" s="3">
        <v>19.929145492307978</v>
      </c>
      <c r="B5324">
        <v>5.0106352940962555</v>
      </c>
      <c r="C5324">
        <v>2.9957322735539909</v>
      </c>
    </row>
    <row r="5325" spans="1:3" x14ac:dyDescent="0.25">
      <c r="A5325" s="3">
        <v>20.163448315399307</v>
      </c>
      <c r="B5325">
        <v>5.5373342670185366</v>
      </c>
      <c r="C5325">
        <v>4.7004803657924166</v>
      </c>
    </row>
    <row r="5326" spans="1:3" x14ac:dyDescent="0.25">
      <c r="A5326" s="3">
        <v>19.985088661080542</v>
      </c>
      <c r="B5326">
        <v>4.7874917427820458</v>
      </c>
      <c r="C5326">
        <v>3.4812400893356918</v>
      </c>
    </row>
    <row r="5327" spans="1:3" x14ac:dyDescent="0.25">
      <c r="A5327" s="3">
        <v>19.18195119767131</v>
      </c>
      <c r="B5327">
        <v>4.5747109785033828</v>
      </c>
      <c r="C5327">
        <v>3.6375861597263857</v>
      </c>
    </row>
    <row r="5328" spans="1:3" x14ac:dyDescent="0.25">
      <c r="A5328" s="3">
        <v>19.985088661080542</v>
      </c>
      <c r="B5328">
        <v>4.7874917427820458</v>
      </c>
      <c r="C5328">
        <v>3.4812400893356918</v>
      </c>
    </row>
    <row r="5329" spans="1:3" x14ac:dyDescent="0.25">
      <c r="A5329" s="3">
        <v>20.097550585664155</v>
      </c>
      <c r="B5329">
        <v>5.0751738152338266</v>
      </c>
      <c r="C5329">
        <v>3.6109179126442243</v>
      </c>
    </row>
    <row r="5330" spans="1:3" x14ac:dyDescent="0.25">
      <c r="A5330" s="3">
        <v>20.478688773840432</v>
      </c>
      <c r="B5330" s="5">
        <v>5.2983173670000001</v>
      </c>
      <c r="C5330" s="5">
        <v>2.9957322739999999</v>
      </c>
    </row>
    <row r="5331" spans="1:3" ht="15.75" thickBot="1" x14ac:dyDescent="0.3">
      <c r="A5331" s="7">
        <v>19.929145492307978</v>
      </c>
      <c r="B5331">
        <v>5.0106352940962555</v>
      </c>
      <c r="C5331">
        <v>2.9957322735539909</v>
      </c>
    </row>
    <row r="5333" spans="1:3" ht="15.75" thickBot="1" x14ac:dyDescent="0.3"/>
    <row r="5334" spans="1:3" x14ac:dyDescent="0.25">
      <c r="A5334" s="1" t="s">
        <v>325</v>
      </c>
    </row>
    <row r="5335" spans="1:3" x14ac:dyDescent="0.25">
      <c r="A5335" s="2">
        <v>20.163448315399307</v>
      </c>
      <c r="B5335">
        <v>5.5373342670185366</v>
      </c>
      <c r="C5335">
        <v>4.7004803657924166</v>
      </c>
    </row>
    <row r="5336" spans="1:3" x14ac:dyDescent="0.25">
      <c r="A5336" s="3">
        <v>20.837197681154464</v>
      </c>
      <c r="B5336">
        <v>5.9914645471079817</v>
      </c>
      <c r="C5336">
        <v>4.6821312271242199</v>
      </c>
    </row>
    <row r="5337" spans="1:3" x14ac:dyDescent="0.25">
      <c r="A5337" s="3">
        <v>20.184546440673881</v>
      </c>
      <c r="B5337">
        <v>4.990432586778736</v>
      </c>
      <c r="C5337">
        <v>3.6888794541139363</v>
      </c>
    </row>
    <row r="5338" spans="1:3" x14ac:dyDescent="0.25">
      <c r="A5338" s="3">
        <v>21.133424112621626</v>
      </c>
      <c r="B5338">
        <v>6.5510803350434044</v>
      </c>
      <c r="C5338">
        <v>5.4380793089231956</v>
      </c>
    </row>
    <row r="5339" spans="1:3" x14ac:dyDescent="0.25">
      <c r="A5339" s="3">
        <v>19.929145492307978</v>
      </c>
      <c r="B5339">
        <v>5.0106352940962555</v>
      </c>
      <c r="C5339">
        <v>2.9957322735539909</v>
      </c>
    </row>
    <row r="5340" spans="1:3" x14ac:dyDescent="0.25">
      <c r="A5340" s="3">
        <v>20.123189455653517</v>
      </c>
      <c r="B5340">
        <v>5.4806389233419912</v>
      </c>
      <c r="C5340">
        <v>3.0910424533583161</v>
      </c>
    </row>
    <row r="5341" spans="1:3" x14ac:dyDescent="0.25">
      <c r="A5341" s="3">
        <v>20.123189455653517</v>
      </c>
      <c r="B5341">
        <v>5.4806389233419912</v>
      </c>
      <c r="C5341">
        <v>3.0910424533583161</v>
      </c>
    </row>
    <row r="5342" spans="1:3" x14ac:dyDescent="0.25">
      <c r="A5342" s="3">
        <v>20.097550585664155</v>
      </c>
      <c r="B5342">
        <v>5.0751738152338266</v>
      </c>
      <c r="C5342">
        <v>3.6109179126442243</v>
      </c>
    </row>
    <row r="5343" spans="1:3" x14ac:dyDescent="0.25">
      <c r="A5343" s="3">
        <v>20.097550585664155</v>
      </c>
      <c r="B5343">
        <v>5.0751738152338266</v>
      </c>
      <c r="C5343">
        <v>3.6109179126442243</v>
      </c>
    </row>
    <row r="5344" spans="1:3" x14ac:dyDescent="0.25">
      <c r="A5344" s="3">
        <v>20.837197681154464</v>
      </c>
      <c r="B5344">
        <v>5.9914645471079817</v>
      </c>
      <c r="C5344">
        <v>4.6821312271242199</v>
      </c>
    </row>
    <row r="5345" spans="1:3" x14ac:dyDescent="0.25">
      <c r="A5345" s="3">
        <v>19.18195119767131</v>
      </c>
      <c r="B5345">
        <v>4.5747109785033828</v>
      </c>
      <c r="C5345">
        <v>3.6375861597263857</v>
      </c>
    </row>
    <row r="5346" spans="1:3" x14ac:dyDescent="0.25">
      <c r="A5346" s="3">
        <v>19.985088661080542</v>
      </c>
      <c r="B5346">
        <v>4.7874917427820458</v>
      </c>
      <c r="C5346">
        <v>3.4812400893356918</v>
      </c>
    </row>
    <row r="5347" spans="1:3" ht="15.75" thickBot="1" x14ac:dyDescent="0.3">
      <c r="A5347" s="7">
        <v>19.985088661080542</v>
      </c>
      <c r="B5347">
        <v>4.7874917427820458</v>
      </c>
      <c r="C5347">
        <v>3.4812400893356918</v>
      </c>
    </row>
    <row r="5349" spans="1:3" ht="15.75" thickBot="1" x14ac:dyDescent="0.3"/>
    <row r="5350" spans="1:3" x14ac:dyDescent="0.25">
      <c r="A5350" s="1" t="s">
        <v>326</v>
      </c>
    </row>
    <row r="5351" spans="1:3" x14ac:dyDescent="0.25">
      <c r="A5351" s="2">
        <v>20.097550585664155</v>
      </c>
      <c r="B5351">
        <v>5.0751738152338266</v>
      </c>
      <c r="C5351">
        <v>3.6109179126442243</v>
      </c>
    </row>
    <row r="5352" spans="1:3" x14ac:dyDescent="0.25">
      <c r="A5352" s="3">
        <v>19.985088661080542</v>
      </c>
      <c r="B5352">
        <v>4.7874917427820458</v>
      </c>
      <c r="C5352">
        <v>3.4812400893356918</v>
      </c>
    </row>
    <row r="5353" spans="1:3" x14ac:dyDescent="0.25">
      <c r="A5353" s="3">
        <v>20.123189455653517</v>
      </c>
      <c r="B5353">
        <v>5.4806389233419912</v>
      </c>
      <c r="C5353">
        <v>3.0910424533583161</v>
      </c>
    </row>
    <row r="5354" spans="1:3" x14ac:dyDescent="0.25">
      <c r="A5354" s="3">
        <v>20.478688773840432</v>
      </c>
      <c r="B5354" s="5">
        <v>5.2983173670000001</v>
      </c>
      <c r="C5354" s="5">
        <v>2.9957322739999999</v>
      </c>
    </row>
    <row r="5355" spans="1:3" x14ac:dyDescent="0.25">
      <c r="A5355" s="3">
        <v>19.985088661080542</v>
      </c>
      <c r="B5355">
        <v>4.7874917427820458</v>
      </c>
      <c r="C5355">
        <v>3.4812400893356918</v>
      </c>
    </row>
    <row r="5356" spans="1:3" x14ac:dyDescent="0.25">
      <c r="A5356" s="3">
        <v>20.184546440673881</v>
      </c>
      <c r="B5356">
        <v>4.990432586778736</v>
      </c>
      <c r="C5356">
        <v>3.6888794541139363</v>
      </c>
    </row>
    <row r="5357" spans="1:3" x14ac:dyDescent="0.25">
      <c r="A5357" s="3">
        <v>20.360234224388144</v>
      </c>
      <c r="B5357">
        <v>5.6167710976665717</v>
      </c>
      <c r="C5357">
        <v>2.9444389791664403</v>
      </c>
    </row>
    <row r="5358" spans="1:3" x14ac:dyDescent="0.25">
      <c r="A5358" s="3">
        <v>20.163448315399307</v>
      </c>
      <c r="B5358">
        <v>5.5373342670185366</v>
      </c>
      <c r="C5358">
        <v>4.7004803657924166</v>
      </c>
    </row>
    <row r="5359" spans="1:3" x14ac:dyDescent="0.25">
      <c r="A5359" s="3">
        <v>19.719292269758025</v>
      </c>
      <c r="B5359">
        <v>4.7874917430000004</v>
      </c>
      <c r="C5359">
        <v>3.091042453</v>
      </c>
    </row>
    <row r="5360" spans="1:3" x14ac:dyDescent="0.25">
      <c r="A5360" s="3">
        <v>19.985088661080542</v>
      </c>
      <c r="B5360">
        <v>4.7874917427820458</v>
      </c>
      <c r="C5360">
        <v>3.4812400893356918</v>
      </c>
    </row>
    <row r="5361" spans="1:3" x14ac:dyDescent="0.25">
      <c r="A5361" s="3">
        <v>20.123189455653517</v>
      </c>
      <c r="B5361">
        <v>5.4806389233419912</v>
      </c>
      <c r="C5361">
        <v>3.0910424533583161</v>
      </c>
    </row>
    <row r="5362" spans="1:3" x14ac:dyDescent="0.25">
      <c r="A5362" s="3">
        <v>20.097550585664155</v>
      </c>
      <c r="B5362">
        <v>5.0751738152338266</v>
      </c>
      <c r="C5362">
        <v>3.6109179126442243</v>
      </c>
    </row>
    <row r="5363" spans="1:3" ht="15.75" thickBot="1" x14ac:dyDescent="0.3">
      <c r="A5363" s="7">
        <v>20.360234224388144</v>
      </c>
      <c r="B5363">
        <v>5.6167710976665717</v>
      </c>
      <c r="C5363">
        <v>2.9444389791664403</v>
      </c>
    </row>
    <row r="5365" spans="1:3" ht="15.75" thickBot="1" x14ac:dyDescent="0.3"/>
    <row r="5366" spans="1:3" x14ac:dyDescent="0.25">
      <c r="A5366" s="1" t="s">
        <v>327</v>
      </c>
    </row>
    <row r="5367" spans="1:3" x14ac:dyDescent="0.25">
      <c r="A5367" s="2">
        <v>20.184546440673881</v>
      </c>
      <c r="B5367">
        <v>4.990432586778736</v>
      </c>
      <c r="C5367">
        <v>3.6888794541139363</v>
      </c>
    </row>
    <row r="5368" spans="1:3" x14ac:dyDescent="0.25">
      <c r="A5368" s="3">
        <v>20.163448315399307</v>
      </c>
      <c r="B5368">
        <v>5.5373342670185366</v>
      </c>
      <c r="C5368">
        <v>4.7004803657924166</v>
      </c>
    </row>
    <row r="5369" spans="1:3" x14ac:dyDescent="0.25">
      <c r="A5369" s="3">
        <v>19.18195119767131</v>
      </c>
      <c r="B5369">
        <v>4.5747109785033828</v>
      </c>
      <c r="C5369">
        <v>3.6375861597263857</v>
      </c>
    </row>
    <row r="5370" spans="1:3" x14ac:dyDescent="0.25">
      <c r="A5370" s="3">
        <v>20.097550585664155</v>
      </c>
      <c r="B5370">
        <v>5.0751738152338266</v>
      </c>
      <c r="C5370">
        <v>3.6109179126442243</v>
      </c>
    </row>
    <row r="5371" spans="1:3" x14ac:dyDescent="0.25">
      <c r="A5371" s="3">
        <v>21.133424112621626</v>
      </c>
      <c r="B5371">
        <v>6.5510803350434044</v>
      </c>
      <c r="C5371">
        <v>5.4380793089231956</v>
      </c>
    </row>
    <row r="5372" spans="1:3" x14ac:dyDescent="0.25">
      <c r="A5372" s="3">
        <v>20.097550585664155</v>
      </c>
      <c r="B5372">
        <v>5.0751738152338266</v>
      </c>
      <c r="C5372">
        <v>3.6109179126442243</v>
      </c>
    </row>
    <row r="5373" spans="1:3" x14ac:dyDescent="0.25">
      <c r="A5373" s="3">
        <v>20.163448315399307</v>
      </c>
      <c r="B5373">
        <v>5.5373342670185366</v>
      </c>
      <c r="C5373">
        <v>4.7004803657924166</v>
      </c>
    </row>
    <row r="5374" spans="1:3" x14ac:dyDescent="0.25">
      <c r="A5374" s="3">
        <v>20.097550585664155</v>
      </c>
      <c r="B5374">
        <v>5.0751738152338266</v>
      </c>
      <c r="C5374">
        <v>3.6109179126442243</v>
      </c>
    </row>
    <row r="5375" spans="1:3" x14ac:dyDescent="0.25">
      <c r="A5375" s="3">
        <v>19.18195119767131</v>
      </c>
      <c r="B5375">
        <v>4.5747109785033828</v>
      </c>
      <c r="C5375">
        <v>3.6375861597263857</v>
      </c>
    </row>
    <row r="5376" spans="1:3" x14ac:dyDescent="0.25">
      <c r="A5376" s="3">
        <v>20.184546440673881</v>
      </c>
      <c r="B5376">
        <v>4.990432586778736</v>
      </c>
      <c r="C5376">
        <v>3.6888794541139363</v>
      </c>
    </row>
    <row r="5377" spans="1:3" x14ac:dyDescent="0.25">
      <c r="A5377" s="3">
        <v>20.184546440673881</v>
      </c>
      <c r="B5377">
        <v>4.990432586778736</v>
      </c>
      <c r="C5377">
        <v>3.6888794541139363</v>
      </c>
    </row>
    <row r="5378" spans="1:3" x14ac:dyDescent="0.25">
      <c r="A5378" s="3">
        <v>20.837197681154464</v>
      </c>
      <c r="B5378">
        <v>5.9914645471079817</v>
      </c>
      <c r="C5378">
        <v>4.6821312271242199</v>
      </c>
    </row>
    <row r="5379" spans="1:3" ht="15.75" thickBot="1" x14ac:dyDescent="0.3">
      <c r="A5379" s="7">
        <v>20.163448315399307</v>
      </c>
      <c r="B5379">
        <v>5.5373342670185366</v>
      </c>
      <c r="C5379">
        <v>4.7004803657924166</v>
      </c>
    </row>
    <row r="5381" spans="1:3" ht="15.75" thickBot="1" x14ac:dyDescent="0.3"/>
    <row r="5382" spans="1:3" x14ac:dyDescent="0.25">
      <c r="A5382" s="1" t="s">
        <v>328</v>
      </c>
    </row>
    <row r="5383" spans="1:3" x14ac:dyDescent="0.25">
      <c r="A5383" s="2">
        <v>20.123189455653517</v>
      </c>
      <c r="B5383">
        <v>5.4806389233419912</v>
      </c>
      <c r="C5383">
        <v>3.0910424533583161</v>
      </c>
    </row>
    <row r="5384" spans="1:3" x14ac:dyDescent="0.25">
      <c r="A5384" s="3">
        <v>20.097550585664155</v>
      </c>
      <c r="B5384">
        <v>5.0751738152338266</v>
      </c>
      <c r="C5384">
        <v>3.6109179126442243</v>
      </c>
    </row>
    <row r="5385" spans="1:3" x14ac:dyDescent="0.25">
      <c r="A5385" s="3">
        <v>20.163448315399307</v>
      </c>
      <c r="B5385">
        <v>5.5373342670185366</v>
      </c>
      <c r="C5385">
        <v>4.7004803657924166</v>
      </c>
    </row>
    <row r="5386" spans="1:3" x14ac:dyDescent="0.25">
      <c r="A5386" s="3">
        <v>20.184546440673881</v>
      </c>
      <c r="B5386">
        <v>4.990432586778736</v>
      </c>
      <c r="C5386">
        <v>3.6888794541139363</v>
      </c>
    </row>
    <row r="5387" spans="1:3" x14ac:dyDescent="0.25">
      <c r="A5387" s="3">
        <v>20.360234224388144</v>
      </c>
      <c r="B5387">
        <v>5.6167710976665717</v>
      </c>
      <c r="C5387">
        <v>2.9444389791664403</v>
      </c>
    </row>
    <row r="5388" spans="1:3" x14ac:dyDescent="0.25">
      <c r="A5388" s="3">
        <v>20.097550585664155</v>
      </c>
      <c r="B5388">
        <v>5.0751738152338266</v>
      </c>
      <c r="C5388">
        <v>3.6109179126442243</v>
      </c>
    </row>
    <row r="5389" spans="1:3" x14ac:dyDescent="0.25">
      <c r="A5389" s="3">
        <v>20.184546440673881</v>
      </c>
      <c r="B5389">
        <v>4.990432586778736</v>
      </c>
      <c r="C5389">
        <v>3.6888794541139363</v>
      </c>
    </row>
    <row r="5390" spans="1:3" x14ac:dyDescent="0.25">
      <c r="A5390" s="3">
        <v>19.985088661080542</v>
      </c>
      <c r="B5390">
        <v>4.7874917427820458</v>
      </c>
      <c r="C5390">
        <v>3.4812400893356918</v>
      </c>
    </row>
    <row r="5391" spans="1:3" x14ac:dyDescent="0.25">
      <c r="A5391" s="3">
        <v>19.929145492307978</v>
      </c>
      <c r="B5391">
        <v>5.0106352940962555</v>
      </c>
      <c r="C5391">
        <v>2.9957322735539909</v>
      </c>
    </row>
    <row r="5392" spans="1:3" x14ac:dyDescent="0.25">
      <c r="A5392" s="3">
        <v>20.097550585664155</v>
      </c>
      <c r="B5392">
        <v>5.0751738152338266</v>
      </c>
      <c r="C5392">
        <v>3.6109179126442243</v>
      </c>
    </row>
    <row r="5393" spans="1:3" x14ac:dyDescent="0.25">
      <c r="A5393" s="3">
        <v>19.719292269758025</v>
      </c>
      <c r="B5393">
        <v>4.7874917430000004</v>
      </c>
      <c r="C5393">
        <v>3.091042453</v>
      </c>
    </row>
    <row r="5394" spans="1:3" x14ac:dyDescent="0.25">
      <c r="A5394" s="3">
        <v>20.123189455653517</v>
      </c>
      <c r="B5394">
        <v>5.4806389233419912</v>
      </c>
      <c r="C5394">
        <v>3.0910424533583161</v>
      </c>
    </row>
    <row r="5395" spans="1:3" ht="15.75" thickBot="1" x14ac:dyDescent="0.3">
      <c r="A5395" s="7">
        <v>20.027089777859604</v>
      </c>
      <c r="B5395">
        <v>4.9416424226093039</v>
      </c>
      <c r="C5395">
        <v>3.1135153092103742</v>
      </c>
    </row>
    <row r="5397" spans="1:3" ht="15.75" thickBot="1" x14ac:dyDescent="0.3"/>
    <row r="5398" spans="1:3" x14ac:dyDescent="0.25">
      <c r="A5398" s="1" t="s">
        <v>329</v>
      </c>
    </row>
    <row r="5399" spans="1:3" x14ac:dyDescent="0.25">
      <c r="A5399" s="2">
        <v>19.929145492307978</v>
      </c>
      <c r="B5399">
        <v>5.0106352940962555</v>
      </c>
      <c r="C5399">
        <v>2.9957322735539909</v>
      </c>
    </row>
    <row r="5400" spans="1:3" x14ac:dyDescent="0.25">
      <c r="A5400" s="3">
        <v>20.097550585664155</v>
      </c>
      <c r="B5400">
        <v>5.0751738152338266</v>
      </c>
      <c r="C5400">
        <v>3.6109179126442243</v>
      </c>
    </row>
    <row r="5401" spans="1:3" x14ac:dyDescent="0.25">
      <c r="A5401" s="3">
        <v>20.184546440673881</v>
      </c>
      <c r="B5401">
        <v>4.990432586778736</v>
      </c>
      <c r="C5401">
        <v>3.6888794541139363</v>
      </c>
    </row>
    <row r="5402" spans="1:3" x14ac:dyDescent="0.25">
      <c r="A5402" s="3">
        <v>19.719292269758025</v>
      </c>
      <c r="B5402">
        <v>4.7874917430000004</v>
      </c>
      <c r="C5402">
        <v>3.091042453</v>
      </c>
    </row>
    <row r="5403" spans="1:3" x14ac:dyDescent="0.25">
      <c r="A5403" s="3">
        <v>20.478688773840432</v>
      </c>
      <c r="B5403" s="5">
        <v>5.2983173670000001</v>
      </c>
      <c r="C5403" s="5">
        <v>2.9957322739999999</v>
      </c>
    </row>
    <row r="5404" spans="1:3" x14ac:dyDescent="0.25">
      <c r="A5404" s="3">
        <v>20.027089777859604</v>
      </c>
      <c r="B5404">
        <v>4.9416424226093039</v>
      </c>
      <c r="C5404">
        <v>3.1135153092103742</v>
      </c>
    </row>
    <row r="5405" spans="1:3" x14ac:dyDescent="0.25">
      <c r="A5405" s="3">
        <v>20.184546440673881</v>
      </c>
      <c r="B5405">
        <v>4.990432586778736</v>
      </c>
      <c r="C5405">
        <v>3.6888794541139363</v>
      </c>
    </row>
    <row r="5406" spans="1:3" x14ac:dyDescent="0.25">
      <c r="A5406" s="3">
        <v>19.18195119767131</v>
      </c>
      <c r="B5406">
        <v>4.5747109785033828</v>
      </c>
      <c r="C5406">
        <v>3.6375861597263857</v>
      </c>
    </row>
    <row r="5407" spans="1:3" x14ac:dyDescent="0.25">
      <c r="A5407" s="3">
        <v>20.123189455653517</v>
      </c>
      <c r="B5407">
        <v>5.4806389233419912</v>
      </c>
      <c r="C5407">
        <v>3.0910424533583161</v>
      </c>
    </row>
    <row r="5408" spans="1:3" x14ac:dyDescent="0.25">
      <c r="A5408" s="3">
        <v>20.163448315399307</v>
      </c>
      <c r="B5408">
        <v>5.5373342670185366</v>
      </c>
      <c r="C5408">
        <v>4.7004803657924166</v>
      </c>
    </row>
    <row r="5409" spans="1:3" x14ac:dyDescent="0.25">
      <c r="A5409" s="3">
        <v>19.985088661080542</v>
      </c>
      <c r="B5409">
        <v>4.7874917427820458</v>
      </c>
      <c r="C5409">
        <v>3.4812400893356918</v>
      </c>
    </row>
    <row r="5410" spans="1:3" x14ac:dyDescent="0.25">
      <c r="A5410" s="3">
        <v>20.478688773840432</v>
      </c>
      <c r="B5410" s="5">
        <v>5.2983173670000001</v>
      </c>
      <c r="C5410" s="5">
        <v>2.9957322739999999</v>
      </c>
    </row>
    <row r="5411" spans="1:3" ht="15.75" thickBot="1" x14ac:dyDescent="0.3">
      <c r="A5411" s="7">
        <v>20.478688773840432</v>
      </c>
      <c r="B5411" s="5">
        <v>5.2983173670000001</v>
      </c>
      <c r="C5411" s="5">
        <v>2.9957322739999999</v>
      </c>
    </row>
    <row r="5413" spans="1:3" ht="15.75" thickBot="1" x14ac:dyDescent="0.3"/>
    <row r="5414" spans="1:3" x14ac:dyDescent="0.25">
      <c r="A5414" s="1" t="s">
        <v>330</v>
      </c>
    </row>
    <row r="5415" spans="1:3" x14ac:dyDescent="0.25">
      <c r="A5415" s="2">
        <v>20.027089777859604</v>
      </c>
      <c r="B5415">
        <v>4.9416424226093039</v>
      </c>
      <c r="C5415">
        <v>3.1135153092103742</v>
      </c>
    </row>
    <row r="5416" spans="1:3" x14ac:dyDescent="0.25">
      <c r="A5416" s="3">
        <v>20.478688773840432</v>
      </c>
      <c r="B5416" s="5">
        <v>5.2983173670000001</v>
      </c>
      <c r="C5416" s="5">
        <v>2.9957322739999999</v>
      </c>
    </row>
    <row r="5417" spans="1:3" x14ac:dyDescent="0.25">
      <c r="A5417" s="3">
        <v>20.360234224388144</v>
      </c>
      <c r="B5417">
        <v>5.6167710976665717</v>
      </c>
      <c r="C5417">
        <v>2.9444389791664403</v>
      </c>
    </row>
    <row r="5418" spans="1:3" x14ac:dyDescent="0.25">
      <c r="A5418" s="3">
        <v>20.478688773840432</v>
      </c>
      <c r="B5418" s="5">
        <v>5.2983173670000001</v>
      </c>
      <c r="C5418" s="5">
        <v>2.9957322739999999</v>
      </c>
    </row>
    <row r="5419" spans="1:3" x14ac:dyDescent="0.25">
      <c r="A5419" s="3">
        <v>19.719292269758025</v>
      </c>
      <c r="B5419">
        <v>4.7874917430000004</v>
      </c>
      <c r="C5419">
        <v>3.091042453</v>
      </c>
    </row>
    <row r="5420" spans="1:3" x14ac:dyDescent="0.25">
      <c r="A5420" s="3">
        <v>19.719292269758025</v>
      </c>
      <c r="B5420">
        <v>4.7874917430000004</v>
      </c>
      <c r="C5420">
        <v>3.091042453</v>
      </c>
    </row>
    <row r="5421" spans="1:3" x14ac:dyDescent="0.25">
      <c r="A5421" s="3">
        <v>20.184546440673881</v>
      </c>
      <c r="B5421">
        <v>4.990432586778736</v>
      </c>
      <c r="C5421">
        <v>3.6888794541139363</v>
      </c>
    </row>
    <row r="5422" spans="1:3" x14ac:dyDescent="0.25">
      <c r="A5422" s="3">
        <v>20.027089777859604</v>
      </c>
      <c r="B5422">
        <v>4.9416424226093039</v>
      </c>
      <c r="C5422">
        <v>3.1135153092103742</v>
      </c>
    </row>
    <row r="5423" spans="1:3" x14ac:dyDescent="0.25">
      <c r="A5423" s="3">
        <v>19.18195119767131</v>
      </c>
      <c r="B5423">
        <v>4.5747109785033828</v>
      </c>
      <c r="C5423">
        <v>3.6375861597263857</v>
      </c>
    </row>
    <row r="5424" spans="1:3" x14ac:dyDescent="0.25">
      <c r="A5424" s="3">
        <v>20.478688773840432</v>
      </c>
      <c r="B5424" s="5">
        <v>5.2983173670000001</v>
      </c>
      <c r="C5424" s="5">
        <v>2.9957322739999999</v>
      </c>
    </row>
    <row r="5425" spans="1:3" x14ac:dyDescent="0.25">
      <c r="A5425" s="3">
        <v>20.097550585664155</v>
      </c>
      <c r="B5425">
        <v>5.0751738152338266</v>
      </c>
      <c r="C5425">
        <v>3.6109179126442243</v>
      </c>
    </row>
    <row r="5426" spans="1:3" x14ac:dyDescent="0.25">
      <c r="A5426" s="3">
        <v>20.837197681154464</v>
      </c>
      <c r="B5426">
        <v>5.9914645471079817</v>
      </c>
      <c r="C5426">
        <v>4.6821312271242199</v>
      </c>
    </row>
    <row r="5427" spans="1:3" ht="15.75" thickBot="1" x14ac:dyDescent="0.3">
      <c r="A5427" s="7">
        <v>20.027089777859604</v>
      </c>
      <c r="B5427">
        <v>4.9416424226093039</v>
      </c>
      <c r="C5427">
        <v>3.1135153092103742</v>
      </c>
    </row>
    <row r="5429" spans="1:3" ht="15.75" thickBot="1" x14ac:dyDescent="0.3"/>
    <row r="5430" spans="1:3" x14ac:dyDescent="0.25">
      <c r="A5430" s="1" t="s">
        <v>331</v>
      </c>
    </row>
    <row r="5431" spans="1:3" x14ac:dyDescent="0.25">
      <c r="A5431" s="2">
        <v>20.097550585664155</v>
      </c>
      <c r="B5431">
        <v>5.0751738152338266</v>
      </c>
      <c r="C5431">
        <v>3.6109179126442243</v>
      </c>
    </row>
    <row r="5432" spans="1:3" x14ac:dyDescent="0.25">
      <c r="A5432" s="3">
        <v>19.18195119767131</v>
      </c>
      <c r="B5432">
        <v>4.5747109785033828</v>
      </c>
      <c r="C5432">
        <v>3.6375861597263857</v>
      </c>
    </row>
    <row r="5433" spans="1:3" x14ac:dyDescent="0.25">
      <c r="A5433" s="3">
        <v>20.027089777859604</v>
      </c>
      <c r="B5433">
        <v>4.9416424226093039</v>
      </c>
      <c r="C5433">
        <v>3.1135153092103742</v>
      </c>
    </row>
    <row r="5434" spans="1:3" x14ac:dyDescent="0.25">
      <c r="A5434" s="3">
        <v>20.360234224388144</v>
      </c>
      <c r="B5434">
        <v>5.6167710976665717</v>
      </c>
      <c r="C5434">
        <v>2.9444389791664403</v>
      </c>
    </row>
    <row r="5435" spans="1:3" x14ac:dyDescent="0.25">
      <c r="A5435" s="3">
        <v>20.163448315399307</v>
      </c>
      <c r="B5435">
        <v>5.5373342670185366</v>
      </c>
      <c r="C5435">
        <v>4.7004803657924166</v>
      </c>
    </row>
    <row r="5436" spans="1:3" x14ac:dyDescent="0.25">
      <c r="A5436" s="3">
        <v>19.719292269758025</v>
      </c>
      <c r="B5436">
        <v>4.7874917430000004</v>
      </c>
      <c r="C5436">
        <v>3.091042453</v>
      </c>
    </row>
    <row r="5437" spans="1:3" x14ac:dyDescent="0.25">
      <c r="A5437" s="3">
        <v>21.133424112621626</v>
      </c>
      <c r="B5437">
        <v>6.5510803350434044</v>
      </c>
      <c r="C5437">
        <v>5.4380793089231956</v>
      </c>
    </row>
    <row r="5438" spans="1:3" x14ac:dyDescent="0.25">
      <c r="A5438" s="3">
        <v>19.985088661080542</v>
      </c>
      <c r="B5438">
        <v>4.7874917427820458</v>
      </c>
      <c r="C5438">
        <v>3.4812400893356918</v>
      </c>
    </row>
    <row r="5439" spans="1:3" x14ac:dyDescent="0.25">
      <c r="A5439" s="3">
        <v>20.478688773840432</v>
      </c>
      <c r="B5439" s="5">
        <v>5.2983173670000001</v>
      </c>
      <c r="C5439" s="5">
        <v>2.9957322739999999</v>
      </c>
    </row>
    <row r="5440" spans="1:3" x14ac:dyDescent="0.25">
      <c r="A5440" s="3">
        <v>19.719292269758025</v>
      </c>
      <c r="B5440">
        <v>4.7874917430000004</v>
      </c>
      <c r="C5440">
        <v>3.091042453</v>
      </c>
    </row>
    <row r="5441" spans="1:3" x14ac:dyDescent="0.25">
      <c r="A5441" s="3">
        <v>19.719292269758025</v>
      </c>
      <c r="B5441">
        <v>4.7874917430000004</v>
      </c>
      <c r="C5441">
        <v>3.091042453</v>
      </c>
    </row>
    <row r="5442" spans="1:3" x14ac:dyDescent="0.25">
      <c r="A5442" s="3">
        <v>20.123189455653517</v>
      </c>
      <c r="B5442">
        <v>5.4806389233419912</v>
      </c>
      <c r="C5442">
        <v>3.0910424533583161</v>
      </c>
    </row>
    <row r="5443" spans="1:3" ht="15.75" thickBot="1" x14ac:dyDescent="0.3">
      <c r="A5443" s="7">
        <v>19.985088661080542</v>
      </c>
      <c r="B5443">
        <v>4.7874917427820458</v>
      </c>
      <c r="C5443">
        <v>3.4812400893356918</v>
      </c>
    </row>
    <row r="5445" spans="1:3" ht="15.75" thickBot="1" x14ac:dyDescent="0.3"/>
    <row r="5446" spans="1:3" x14ac:dyDescent="0.25">
      <c r="A5446" s="1" t="s">
        <v>332</v>
      </c>
    </row>
    <row r="5447" spans="1:3" x14ac:dyDescent="0.25">
      <c r="A5447" s="2">
        <v>20.163448315399307</v>
      </c>
      <c r="B5447">
        <v>5.5373342670185366</v>
      </c>
      <c r="C5447">
        <v>4.7004803657924166</v>
      </c>
    </row>
    <row r="5448" spans="1:3" x14ac:dyDescent="0.25">
      <c r="A5448" s="3">
        <v>19.985088661080542</v>
      </c>
      <c r="B5448">
        <v>4.7874917427820458</v>
      </c>
      <c r="C5448">
        <v>3.4812400893356918</v>
      </c>
    </row>
    <row r="5449" spans="1:3" x14ac:dyDescent="0.25">
      <c r="A5449" s="3">
        <v>20.027089777859604</v>
      </c>
      <c r="B5449">
        <v>4.9416424226093039</v>
      </c>
      <c r="C5449">
        <v>3.1135153092103742</v>
      </c>
    </row>
    <row r="5450" spans="1:3" x14ac:dyDescent="0.25">
      <c r="A5450" s="3">
        <v>20.478688773840432</v>
      </c>
      <c r="B5450" s="5">
        <v>5.2983173670000001</v>
      </c>
      <c r="C5450" s="5">
        <v>2.9957322739999999</v>
      </c>
    </row>
    <row r="5451" spans="1:3" x14ac:dyDescent="0.25">
      <c r="A5451" s="3">
        <v>19.719292269758025</v>
      </c>
      <c r="B5451">
        <v>4.7874917430000004</v>
      </c>
      <c r="C5451">
        <v>3.091042453</v>
      </c>
    </row>
    <row r="5452" spans="1:3" x14ac:dyDescent="0.25">
      <c r="A5452" s="3">
        <v>19.18195119767131</v>
      </c>
      <c r="B5452">
        <v>4.5747109785033828</v>
      </c>
      <c r="C5452">
        <v>3.6375861597263857</v>
      </c>
    </row>
    <row r="5453" spans="1:3" x14ac:dyDescent="0.25">
      <c r="A5453" s="3">
        <v>20.163448315399307</v>
      </c>
      <c r="B5453">
        <v>5.5373342670185366</v>
      </c>
      <c r="C5453">
        <v>4.7004803657924166</v>
      </c>
    </row>
    <row r="5454" spans="1:3" x14ac:dyDescent="0.25">
      <c r="A5454" s="3">
        <v>20.478688773840432</v>
      </c>
      <c r="B5454" s="5">
        <v>5.2983173670000001</v>
      </c>
      <c r="C5454" s="5">
        <v>2.9957322739999999</v>
      </c>
    </row>
    <row r="5455" spans="1:3" x14ac:dyDescent="0.25">
      <c r="A5455" s="3">
        <v>20.837197681154464</v>
      </c>
      <c r="B5455">
        <v>5.9914645471079817</v>
      </c>
      <c r="C5455">
        <v>4.6821312271242199</v>
      </c>
    </row>
    <row r="5456" spans="1:3" x14ac:dyDescent="0.25">
      <c r="A5456" s="3">
        <v>20.027089777859604</v>
      </c>
      <c r="B5456">
        <v>4.9416424226093039</v>
      </c>
      <c r="C5456">
        <v>3.1135153092103742</v>
      </c>
    </row>
    <row r="5457" spans="1:3" x14ac:dyDescent="0.25">
      <c r="A5457" s="3">
        <v>19.18195119767131</v>
      </c>
      <c r="B5457">
        <v>4.5747109785033828</v>
      </c>
      <c r="C5457">
        <v>3.6375861597263857</v>
      </c>
    </row>
    <row r="5458" spans="1:3" x14ac:dyDescent="0.25">
      <c r="A5458" s="3">
        <v>19.719292269758025</v>
      </c>
      <c r="B5458">
        <v>4.7874917430000004</v>
      </c>
      <c r="C5458">
        <v>3.091042453</v>
      </c>
    </row>
    <row r="5459" spans="1:3" ht="15.75" thickBot="1" x14ac:dyDescent="0.3">
      <c r="A5459" s="7">
        <v>21.133424112621626</v>
      </c>
      <c r="B5459">
        <v>6.5510803350434044</v>
      </c>
      <c r="C5459">
        <v>5.4380793089231956</v>
      </c>
    </row>
    <row r="5461" spans="1:3" ht="15.75" thickBot="1" x14ac:dyDescent="0.3"/>
    <row r="5462" spans="1:3" x14ac:dyDescent="0.25">
      <c r="A5462" s="1" t="s">
        <v>333</v>
      </c>
    </row>
    <row r="5463" spans="1:3" x14ac:dyDescent="0.25">
      <c r="A5463" s="2">
        <v>19.929145492307978</v>
      </c>
      <c r="B5463">
        <v>5.0106352940962555</v>
      </c>
      <c r="C5463">
        <v>2.9957322735539909</v>
      </c>
    </row>
    <row r="5464" spans="1:3" x14ac:dyDescent="0.25">
      <c r="A5464" s="3">
        <v>19.985088661080542</v>
      </c>
      <c r="B5464">
        <v>4.7874917427820458</v>
      </c>
      <c r="C5464">
        <v>3.4812400893356918</v>
      </c>
    </row>
    <row r="5465" spans="1:3" x14ac:dyDescent="0.25">
      <c r="A5465" s="3">
        <v>20.360234224388144</v>
      </c>
      <c r="B5465">
        <v>5.6167710976665717</v>
      </c>
      <c r="C5465">
        <v>2.9444389791664403</v>
      </c>
    </row>
    <row r="5466" spans="1:3" x14ac:dyDescent="0.25">
      <c r="A5466" s="3">
        <v>20.027089777859604</v>
      </c>
      <c r="B5466">
        <v>4.9416424226093039</v>
      </c>
      <c r="C5466">
        <v>3.1135153092103742</v>
      </c>
    </row>
    <row r="5467" spans="1:3" x14ac:dyDescent="0.25">
      <c r="A5467" s="3">
        <v>20.184546440673881</v>
      </c>
      <c r="B5467">
        <v>4.990432586778736</v>
      </c>
      <c r="C5467">
        <v>3.6888794541139363</v>
      </c>
    </row>
    <row r="5468" spans="1:3" x14ac:dyDescent="0.25">
      <c r="A5468" s="3">
        <v>20.097550585664155</v>
      </c>
      <c r="B5468">
        <v>5.0751738152338266</v>
      </c>
      <c r="C5468">
        <v>3.6109179126442243</v>
      </c>
    </row>
    <row r="5469" spans="1:3" x14ac:dyDescent="0.25">
      <c r="A5469" s="3">
        <v>19.719292269758025</v>
      </c>
      <c r="B5469">
        <v>4.7874917430000004</v>
      </c>
      <c r="C5469">
        <v>3.091042453</v>
      </c>
    </row>
    <row r="5470" spans="1:3" x14ac:dyDescent="0.25">
      <c r="A5470" s="3">
        <v>20.163448315399307</v>
      </c>
      <c r="B5470">
        <v>5.5373342670185366</v>
      </c>
      <c r="C5470">
        <v>4.7004803657924166</v>
      </c>
    </row>
    <row r="5471" spans="1:3" x14ac:dyDescent="0.25">
      <c r="A5471" s="3">
        <v>20.837197681154464</v>
      </c>
      <c r="B5471">
        <v>5.9914645471079817</v>
      </c>
      <c r="C5471">
        <v>4.6821312271242199</v>
      </c>
    </row>
    <row r="5472" spans="1:3" x14ac:dyDescent="0.25">
      <c r="A5472" s="3">
        <v>19.18195119767131</v>
      </c>
      <c r="B5472">
        <v>4.5747109785033828</v>
      </c>
      <c r="C5472">
        <v>3.6375861597263857</v>
      </c>
    </row>
    <row r="5473" spans="1:3" x14ac:dyDescent="0.25">
      <c r="A5473" s="3">
        <v>20.123189455653517</v>
      </c>
      <c r="B5473">
        <v>5.4806389233419912</v>
      </c>
      <c r="C5473">
        <v>3.0910424533583161</v>
      </c>
    </row>
    <row r="5474" spans="1:3" x14ac:dyDescent="0.25">
      <c r="A5474" s="3">
        <v>19.929145492307978</v>
      </c>
      <c r="B5474">
        <v>5.0106352940962555</v>
      </c>
      <c r="C5474">
        <v>2.9957322735539909</v>
      </c>
    </row>
    <row r="5475" spans="1:3" ht="15.75" thickBot="1" x14ac:dyDescent="0.3">
      <c r="A5475" s="7">
        <v>20.123189455653517</v>
      </c>
      <c r="B5475">
        <v>5.4806389233419912</v>
      </c>
      <c r="C5475">
        <v>3.0910424533583161</v>
      </c>
    </row>
    <row r="5477" spans="1:3" ht="15.75" thickBot="1" x14ac:dyDescent="0.3"/>
    <row r="5478" spans="1:3" x14ac:dyDescent="0.25">
      <c r="A5478" s="1" t="s">
        <v>334</v>
      </c>
    </row>
    <row r="5479" spans="1:3" x14ac:dyDescent="0.25">
      <c r="A5479" s="2">
        <v>20.360234224388144</v>
      </c>
      <c r="B5479">
        <v>5.6167710976665717</v>
      </c>
      <c r="C5479">
        <v>2.9444389791664403</v>
      </c>
    </row>
    <row r="5480" spans="1:3" x14ac:dyDescent="0.25">
      <c r="A5480" s="3">
        <v>20.360234224388144</v>
      </c>
      <c r="B5480">
        <v>5.6167710976665717</v>
      </c>
      <c r="C5480">
        <v>2.9444389791664403</v>
      </c>
    </row>
    <row r="5481" spans="1:3" x14ac:dyDescent="0.25">
      <c r="A5481" s="3">
        <v>20.184546440673881</v>
      </c>
      <c r="B5481">
        <v>4.990432586778736</v>
      </c>
      <c r="C5481">
        <v>3.6888794541139363</v>
      </c>
    </row>
    <row r="5482" spans="1:3" x14ac:dyDescent="0.25">
      <c r="A5482" s="3">
        <v>20.027089777859604</v>
      </c>
      <c r="B5482">
        <v>4.9416424226093039</v>
      </c>
      <c r="C5482">
        <v>3.1135153092103742</v>
      </c>
    </row>
    <row r="5483" spans="1:3" x14ac:dyDescent="0.25">
      <c r="A5483" s="3">
        <v>20.837197681154464</v>
      </c>
      <c r="B5483">
        <v>5.9914645471079817</v>
      </c>
      <c r="C5483">
        <v>4.6821312271242199</v>
      </c>
    </row>
    <row r="5484" spans="1:3" x14ac:dyDescent="0.25">
      <c r="A5484" s="3">
        <v>20.360234224388144</v>
      </c>
      <c r="B5484">
        <v>5.6167710976665717</v>
      </c>
      <c r="C5484">
        <v>2.9444389791664403</v>
      </c>
    </row>
    <row r="5485" spans="1:3" x14ac:dyDescent="0.25">
      <c r="A5485" s="3">
        <v>20.360234224388144</v>
      </c>
      <c r="B5485">
        <v>5.6167710976665717</v>
      </c>
      <c r="C5485">
        <v>2.9444389791664403</v>
      </c>
    </row>
    <row r="5486" spans="1:3" x14ac:dyDescent="0.25">
      <c r="A5486" s="3">
        <v>20.097550585664155</v>
      </c>
      <c r="B5486">
        <v>5.0751738152338266</v>
      </c>
      <c r="C5486">
        <v>3.6109179126442243</v>
      </c>
    </row>
    <row r="5487" spans="1:3" x14ac:dyDescent="0.25">
      <c r="A5487" s="3">
        <v>21.133424112621626</v>
      </c>
      <c r="B5487">
        <v>6.5510803350434044</v>
      </c>
      <c r="C5487">
        <v>5.4380793089231956</v>
      </c>
    </row>
    <row r="5488" spans="1:3" x14ac:dyDescent="0.25">
      <c r="A5488" s="3">
        <v>20.184546440673881</v>
      </c>
      <c r="B5488">
        <v>4.990432586778736</v>
      </c>
      <c r="C5488">
        <v>3.6888794541139363</v>
      </c>
    </row>
    <row r="5489" spans="1:3" x14ac:dyDescent="0.25">
      <c r="A5489" s="3">
        <v>19.985088661080542</v>
      </c>
      <c r="B5489">
        <v>4.7874917427820458</v>
      </c>
      <c r="C5489">
        <v>3.4812400893356918</v>
      </c>
    </row>
    <row r="5490" spans="1:3" x14ac:dyDescent="0.25">
      <c r="A5490" s="3">
        <v>21.133424112621626</v>
      </c>
      <c r="B5490">
        <v>6.5510803350434044</v>
      </c>
      <c r="C5490">
        <v>5.4380793089231956</v>
      </c>
    </row>
    <row r="5491" spans="1:3" ht="15.75" thickBot="1" x14ac:dyDescent="0.3">
      <c r="A5491" s="7">
        <v>19.985088661080542</v>
      </c>
      <c r="B5491">
        <v>4.7874917427820458</v>
      </c>
      <c r="C5491">
        <v>3.4812400893356918</v>
      </c>
    </row>
    <row r="5493" spans="1:3" ht="15.75" thickBot="1" x14ac:dyDescent="0.3"/>
    <row r="5494" spans="1:3" x14ac:dyDescent="0.25">
      <c r="A5494" s="1" t="s">
        <v>335</v>
      </c>
    </row>
    <row r="5495" spans="1:3" x14ac:dyDescent="0.25">
      <c r="A5495" s="2">
        <v>19.929145492307978</v>
      </c>
      <c r="B5495">
        <v>5.0106352940962555</v>
      </c>
      <c r="C5495">
        <v>2.9957322735539909</v>
      </c>
    </row>
    <row r="5496" spans="1:3" x14ac:dyDescent="0.25">
      <c r="A5496" s="3">
        <v>21.133424112621626</v>
      </c>
      <c r="B5496">
        <v>6.5510803350434044</v>
      </c>
      <c r="C5496">
        <v>5.4380793089231956</v>
      </c>
    </row>
    <row r="5497" spans="1:3" x14ac:dyDescent="0.25">
      <c r="A5497" s="3">
        <v>20.097550585664155</v>
      </c>
      <c r="B5497">
        <v>5.0751738152338266</v>
      </c>
      <c r="C5497">
        <v>3.6109179126442243</v>
      </c>
    </row>
    <row r="5498" spans="1:3" x14ac:dyDescent="0.25">
      <c r="A5498" s="3">
        <v>20.097550585664155</v>
      </c>
      <c r="B5498">
        <v>5.0751738152338266</v>
      </c>
      <c r="C5498">
        <v>3.6109179126442243</v>
      </c>
    </row>
    <row r="5499" spans="1:3" x14ac:dyDescent="0.25">
      <c r="A5499" s="3">
        <v>20.097550585664155</v>
      </c>
      <c r="B5499">
        <v>5.0751738152338266</v>
      </c>
      <c r="C5499">
        <v>3.6109179126442243</v>
      </c>
    </row>
    <row r="5500" spans="1:3" x14ac:dyDescent="0.25">
      <c r="A5500" s="3">
        <v>21.133424112621626</v>
      </c>
      <c r="B5500">
        <v>6.5510803350434044</v>
      </c>
      <c r="C5500">
        <v>5.4380793089231956</v>
      </c>
    </row>
    <row r="5501" spans="1:3" x14ac:dyDescent="0.25">
      <c r="A5501" s="3">
        <v>20.027089777859604</v>
      </c>
      <c r="B5501">
        <v>4.9416424226093039</v>
      </c>
      <c r="C5501">
        <v>3.1135153092103742</v>
      </c>
    </row>
    <row r="5502" spans="1:3" x14ac:dyDescent="0.25">
      <c r="A5502" s="3">
        <v>20.478688773840432</v>
      </c>
      <c r="B5502" s="5">
        <v>5.2983173670000001</v>
      </c>
      <c r="C5502" s="5">
        <v>2.9957322739999999</v>
      </c>
    </row>
    <row r="5503" spans="1:3" x14ac:dyDescent="0.25">
      <c r="A5503" s="3">
        <v>20.184546440673881</v>
      </c>
      <c r="B5503">
        <v>4.990432586778736</v>
      </c>
      <c r="C5503">
        <v>3.6888794541139363</v>
      </c>
    </row>
    <row r="5504" spans="1:3" x14ac:dyDescent="0.25">
      <c r="A5504" s="3">
        <v>20.027089777859604</v>
      </c>
      <c r="B5504">
        <v>4.9416424226093039</v>
      </c>
      <c r="C5504">
        <v>3.1135153092103742</v>
      </c>
    </row>
    <row r="5505" spans="1:3" x14ac:dyDescent="0.25">
      <c r="A5505" s="3">
        <v>20.360234224388144</v>
      </c>
      <c r="B5505">
        <v>5.6167710976665717</v>
      </c>
      <c r="C5505">
        <v>2.9444389791664403</v>
      </c>
    </row>
    <row r="5506" spans="1:3" x14ac:dyDescent="0.25">
      <c r="A5506" s="3">
        <v>20.097550585664155</v>
      </c>
      <c r="B5506">
        <v>5.0751738152338266</v>
      </c>
      <c r="C5506">
        <v>3.6109179126442243</v>
      </c>
    </row>
    <row r="5507" spans="1:3" ht="15.75" thickBot="1" x14ac:dyDescent="0.3">
      <c r="A5507" s="7">
        <v>19.719292269758025</v>
      </c>
      <c r="B5507">
        <v>4.7874917430000004</v>
      </c>
      <c r="C5507">
        <v>3.091042453</v>
      </c>
    </row>
    <row r="5509" spans="1:3" ht="15.75" thickBot="1" x14ac:dyDescent="0.3"/>
    <row r="5510" spans="1:3" x14ac:dyDescent="0.25">
      <c r="A5510" s="1" t="s">
        <v>336</v>
      </c>
    </row>
    <row r="5511" spans="1:3" x14ac:dyDescent="0.25">
      <c r="A5511" s="2">
        <v>20.027089777859604</v>
      </c>
      <c r="B5511">
        <v>4.9416424226093039</v>
      </c>
      <c r="C5511">
        <v>3.1135153092103742</v>
      </c>
    </row>
    <row r="5512" spans="1:3" x14ac:dyDescent="0.25">
      <c r="A5512" s="3">
        <v>19.719292269758025</v>
      </c>
      <c r="B5512">
        <v>4.7874917430000004</v>
      </c>
      <c r="C5512">
        <v>3.091042453</v>
      </c>
    </row>
    <row r="5513" spans="1:3" x14ac:dyDescent="0.25">
      <c r="A5513" s="3">
        <v>19.985088661080542</v>
      </c>
      <c r="B5513">
        <v>4.7874917427820458</v>
      </c>
      <c r="C5513">
        <v>3.4812400893356918</v>
      </c>
    </row>
    <row r="5514" spans="1:3" x14ac:dyDescent="0.25">
      <c r="A5514" s="3">
        <v>19.719292269758025</v>
      </c>
      <c r="B5514">
        <v>4.7874917430000004</v>
      </c>
      <c r="C5514">
        <v>3.091042453</v>
      </c>
    </row>
    <row r="5515" spans="1:3" x14ac:dyDescent="0.25">
      <c r="A5515" s="3">
        <v>20.027089777859604</v>
      </c>
      <c r="B5515">
        <v>4.9416424226093039</v>
      </c>
      <c r="C5515">
        <v>3.1135153092103742</v>
      </c>
    </row>
    <row r="5516" spans="1:3" x14ac:dyDescent="0.25">
      <c r="A5516" s="3">
        <v>19.719292269758025</v>
      </c>
      <c r="B5516">
        <v>4.7874917430000004</v>
      </c>
      <c r="C5516">
        <v>3.091042453</v>
      </c>
    </row>
    <row r="5517" spans="1:3" x14ac:dyDescent="0.25">
      <c r="A5517" s="3">
        <v>20.163448315399307</v>
      </c>
      <c r="B5517">
        <v>5.5373342670185366</v>
      </c>
      <c r="C5517">
        <v>4.7004803657924166</v>
      </c>
    </row>
    <row r="5518" spans="1:3" x14ac:dyDescent="0.25">
      <c r="A5518" s="3">
        <v>20.184546440673881</v>
      </c>
      <c r="B5518">
        <v>4.990432586778736</v>
      </c>
      <c r="C5518">
        <v>3.6888794541139363</v>
      </c>
    </row>
    <row r="5519" spans="1:3" x14ac:dyDescent="0.25">
      <c r="A5519" s="3">
        <v>20.184546440673881</v>
      </c>
      <c r="B5519">
        <v>4.990432586778736</v>
      </c>
      <c r="C5519">
        <v>3.6888794541139363</v>
      </c>
    </row>
    <row r="5520" spans="1:3" x14ac:dyDescent="0.25">
      <c r="A5520" s="3">
        <v>21.133424112621626</v>
      </c>
      <c r="B5520">
        <v>6.5510803350434044</v>
      </c>
      <c r="C5520">
        <v>5.4380793089231956</v>
      </c>
    </row>
    <row r="5521" spans="1:3" x14ac:dyDescent="0.25">
      <c r="A5521" s="3">
        <v>21.133424112621626</v>
      </c>
      <c r="B5521">
        <v>6.5510803350434044</v>
      </c>
      <c r="C5521">
        <v>5.4380793089231956</v>
      </c>
    </row>
    <row r="5522" spans="1:3" x14ac:dyDescent="0.25">
      <c r="A5522" s="3">
        <v>20.123189455653517</v>
      </c>
      <c r="B5522">
        <v>5.4806389233419912</v>
      </c>
      <c r="C5522">
        <v>3.0910424533583161</v>
      </c>
    </row>
    <row r="5523" spans="1:3" ht="15.75" thickBot="1" x14ac:dyDescent="0.3">
      <c r="A5523" s="7">
        <v>20.360234224388144</v>
      </c>
      <c r="B5523">
        <v>5.6167710976665717</v>
      </c>
      <c r="C5523">
        <v>2.9444389791664403</v>
      </c>
    </row>
    <row r="5525" spans="1:3" ht="15.75" thickBot="1" x14ac:dyDescent="0.3"/>
    <row r="5526" spans="1:3" x14ac:dyDescent="0.25">
      <c r="A5526" s="1" t="s">
        <v>337</v>
      </c>
    </row>
    <row r="5527" spans="1:3" x14ac:dyDescent="0.25">
      <c r="A5527" s="2">
        <v>20.360234224388144</v>
      </c>
      <c r="B5527">
        <v>5.6167710976665717</v>
      </c>
      <c r="C5527">
        <v>2.9444389791664403</v>
      </c>
    </row>
    <row r="5528" spans="1:3" x14ac:dyDescent="0.25">
      <c r="A5528" s="3">
        <v>19.719292269758025</v>
      </c>
      <c r="B5528">
        <v>4.7874917430000004</v>
      </c>
      <c r="C5528">
        <v>3.091042453</v>
      </c>
    </row>
    <row r="5529" spans="1:3" x14ac:dyDescent="0.25">
      <c r="A5529" s="3">
        <v>19.985088661080542</v>
      </c>
      <c r="B5529">
        <v>4.7874917427820458</v>
      </c>
      <c r="C5529">
        <v>3.4812400893356918</v>
      </c>
    </row>
    <row r="5530" spans="1:3" x14ac:dyDescent="0.25">
      <c r="A5530" s="3">
        <v>20.027089777859604</v>
      </c>
      <c r="B5530">
        <v>4.9416424226093039</v>
      </c>
      <c r="C5530">
        <v>3.1135153092103742</v>
      </c>
    </row>
    <row r="5531" spans="1:3" x14ac:dyDescent="0.25">
      <c r="A5531" s="3">
        <v>19.985088661080542</v>
      </c>
      <c r="B5531">
        <v>4.7874917427820458</v>
      </c>
      <c r="C5531">
        <v>3.4812400893356918</v>
      </c>
    </row>
    <row r="5532" spans="1:3" x14ac:dyDescent="0.25">
      <c r="A5532" s="3">
        <v>20.837197681154464</v>
      </c>
      <c r="B5532">
        <v>5.9914645471079817</v>
      </c>
      <c r="C5532">
        <v>4.6821312271242199</v>
      </c>
    </row>
    <row r="5533" spans="1:3" x14ac:dyDescent="0.25">
      <c r="A5533" s="3">
        <v>20.837197681154464</v>
      </c>
      <c r="B5533">
        <v>5.9914645471079817</v>
      </c>
      <c r="C5533">
        <v>4.6821312271242199</v>
      </c>
    </row>
    <row r="5534" spans="1:3" x14ac:dyDescent="0.25">
      <c r="A5534" s="3">
        <v>20.163448315399307</v>
      </c>
      <c r="B5534">
        <v>5.5373342670185366</v>
      </c>
      <c r="C5534">
        <v>4.7004803657924166</v>
      </c>
    </row>
    <row r="5535" spans="1:3" x14ac:dyDescent="0.25">
      <c r="A5535" s="3">
        <v>19.985088661080542</v>
      </c>
      <c r="B5535">
        <v>4.7874917427820458</v>
      </c>
      <c r="C5535">
        <v>3.4812400893356918</v>
      </c>
    </row>
    <row r="5536" spans="1:3" x14ac:dyDescent="0.25">
      <c r="A5536" s="3">
        <v>20.097550585664155</v>
      </c>
      <c r="B5536">
        <v>5.0751738152338266</v>
      </c>
      <c r="C5536">
        <v>3.6109179126442243</v>
      </c>
    </row>
    <row r="5537" spans="1:3" x14ac:dyDescent="0.25">
      <c r="A5537" s="3">
        <v>20.837197681154464</v>
      </c>
      <c r="B5537">
        <v>5.9914645471079817</v>
      </c>
      <c r="C5537">
        <v>4.6821312271242199</v>
      </c>
    </row>
    <row r="5538" spans="1:3" x14ac:dyDescent="0.25">
      <c r="A5538" s="3">
        <v>19.929145492307978</v>
      </c>
      <c r="B5538">
        <v>5.0106352940962555</v>
      </c>
      <c r="C5538">
        <v>2.9957322735539909</v>
      </c>
    </row>
    <row r="5539" spans="1:3" ht="15.75" thickBot="1" x14ac:dyDescent="0.3">
      <c r="A5539" s="7">
        <v>21.133424112621626</v>
      </c>
      <c r="B5539">
        <v>6.5510803350434044</v>
      </c>
      <c r="C5539">
        <v>5.4380793089231956</v>
      </c>
    </row>
    <row r="5542" spans="1:3" ht="15.75" thickBot="1" x14ac:dyDescent="0.3"/>
    <row r="5543" spans="1:3" x14ac:dyDescent="0.25">
      <c r="A5543" s="1" t="s">
        <v>338</v>
      </c>
    </row>
    <row r="5544" spans="1:3" x14ac:dyDescent="0.25">
      <c r="A5544" s="2">
        <v>20.360234224388144</v>
      </c>
      <c r="B5544">
        <v>5.6167710976665717</v>
      </c>
      <c r="C5544">
        <v>2.9444389791664403</v>
      </c>
    </row>
    <row r="5545" spans="1:3" x14ac:dyDescent="0.25">
      <c r="A5545" s="3">
        <v>19.929145492307978</v>
      </c>
      <c r="B5545">
        <v>5.0106352940962555</v>
      </c>
      <c r="C5545">
        <v>2.9957322735539909</v>
      </c>
    </row>
    <row r="5546" spans="1:3" x14ac:dyDescent="0.25">
      <c r="A5546" s="3">
        <v>20.478688773840432</v>
      </c>
      <c r="B5546" s="5">
        <v>5.2983173670000001</v>
      </c>
      <c r="C5546" s="5">
        <v>2.9957322739999999</v>
      </c>
    </row>
    <row r="5547" spans="1:3" x14ac:dyDescent="0.25">
      <c r="A5547" s="3">
        <v>20.027089777859604</v>
      </c>
      <c r="B5547">
        <v>4.9416424226093039</v>
      </c>
      <c r="C5547">
        <v>3.1135153092103742</v>
      </c>
    </row>
    <row r="5548" spans="1:3" x14ac:dyDescent="0.25">
      <c r="A5548" s="3">
        <v>19.719292269758025</v>
      </c>
      <c r="B5548">
        <v>4.7874917430000004</v>
      </c>
      <c r="C5548">
        <v>3.091042453</v>
      </c>
    </row>
    <row r="5549" spans="1:3" x14ac:dyDescent="0.25">
      <c r="A5549" s="3">
        <v>21.133424112621626</v>
      </c>
      <c r="B5549">
        <v>6.5510803350434044</v>
      </c>
      <c r="C5549">
        <v>5.4380793089231956</v>
      </c>
    </row>
    <row r="5550" spans="1:3" x14ac:dyDescent="0.25">
      <c r="A5550" s="3">
        <v>20.478688773840432</v>
      </c>
      <c r="B5550" s="5">
        <v>5.2983173670000001</v>
      </c>
      <c r="C5550" s="5">
        <v>2.9957322739999999</v>
      </c>
    </row>
    <row r="5551" spans="1:3" x14ac:dyDescent="0.25">
      <c r="A5551" s="3">
        <v>19.929145492307978</v>
      </c>
      <c r="B5551">
        <v>5.0106352940962555</v>
      </c>
      <c r="C5551">
        <v>2.9957322735539909</v>
      </c>
    </row>
    <row r="5552" spans="1:3" x14ac:dyDescent="0.25">
      <c r="A5552" s="3">
        <v>20.097550585664155</v>
      </c>
      <c r="B5552">
        <v>5.0751738152338266</v>
      </c>
      <c r="C5552">
        <v>3.6109179126442243</v>
      </c>
    </row>
    <row r="5553" spans="1:3" x14ac:dyDescent="0.25">
      <c r="A5553" s="3">
        <v>21.133424112621626</v>
      </c>
      <c r="B5553">
        <v>6.5510803350434044</v>
      </c>
      <c r="C5553">
        <v>5.4380793089231956</v>
      </c>
    </row>
    <row r="5554" spans="1:3" x14ac:dyDescent="0.25">
      <c r="A5554" s="3">
        <v>20.163448315399307</v>
      </c>
      <c r="B5554">
        <v>5.5373342670185366</v>
      </c>
      <c r="C5554">
        <v>4.7004803657924166</v>
      </c>
    </row>
    <row r="5555" spans="1:3" x14ac:dyDescent="0.25">
      <c r="A5555" s="3">
        <v>20.097550585664155</v>
      </c>
      <c r="B5555">
        <v>5.0751738152338266</v>
      </c>
      <c r="C5555">
        <v>3.6109179126442243</v>
      </c>
    </row>
    <row r="5556" spans="1:3" ht="15.75" thickBot="1" x14ac:dyDescent="0.3">
      <c r="A5556" s="7">
        <v>20.097550585664155</v>
      </c>
      <c r="B5556">
        <v>5.0751738152338266</v>
      </c>
      <c r="C5556">
        <v>3.6109179126442243</v>
      </c>
    </row>
    <row r="5559" spans="1:3" ht="15.75" thickBot="1" x14ac:dyDescent="0.3"/>
    <row r="5560" spans="1:3" x14ac:dyDescent="0.25">
      <c r="A5560" s="1" t="s">
        <v>339</v>
      </c>
    </row>
    <row r="5561" spans="1:3" x14ac:dyDescent="0.25">
      <c r="A5561" s="2">
        <v>19.18195119767131</v>
      </c>
      <c r="B5561">
        <v>4.5747109785033828</v>
      </c>
      <c r="C5561">
        <v>3.6375861597263857</v>
      </c>
    </row>
    <row r="5562" spans="1:3" x14ac:dyDescent="0.25">
      <c r="A5562" s="3">
        <v>20.478688773840432</v>
      </c>
      <c r="B5562" s="5">
        <v>5.2983173670000001</v>
      </c>
      <c r="C5562" s="5">
        <v>2.9957322739999999</v>
      </c>
    </row>
    <row r="5563" spans="1:3" x14ac:dyDescent="0.25">
      <c r="A5563" s="3">
        <v>20.184546440673881</v>
      </c>
      <c r="B5563">
        <v>4.990432586778736</v>
      </c>
      <c r="C5563">
        <v>3.6888794541139363</v>
      </c>
    </row>
    <row r="5564" spans="1:3" x14ac:dyDescent="0.25">
      <c r="A5564" s="3">
        <v>20.478688773840432</v>
      </c>
      <c r="B5564" s="5">
        <v>5.2983173670000001</v>
      </c>
      <c r="C5564" s="5">
        <v>2.9957322739999999</v>
      </c>
    </row>
    <row r="5565" spans="1:3" x14ac:dyDescent="0.25">
      <c r="A5565" s="3">
        <v>20.123189455653517</v>
      </c>
      <c r="B5565">
        <v>5.4806389233419912</v>
      </c>
      <c r="C5565">
        <v>3.0910424533583161</v>
      </c>
    </row>
    <row r="5566" spans="1:3" x14ac:dyDescent="0.25">
      <c r="A5566" s="3">
        <v>20.163448315399307</v>
      </c>
      <c r="B5566">
        <v>5.5373342670185366</v>
      </c>
      <c r="C5566">
        <v>4.7004803657924166</v>
      </c>
    </row>
    <row r="5567" spans="1:3" x14ac:dyDescent="0.25">
      <c r="A5567" s="3">
        <v>20.184546440673881</v>
      </c>
      <c r="B5567" s="8">
        <v>4.990432586778736</v>
      </c>
      <c r="C5567" s="8">
        <v>3.6888794541139363</v>
      </c>
    </row>
    <row r="5568" spans="1:3" x14ac:dyDescent="0.25">
      <c r="A5568" s="3">
        <v>19.719292269758025</v>
      </c>
      <c r="B5568">
        <v>4.7874917430000004</v>
      </c>
      <c r="C5568">
        <v>3.091042453</v>
      </c>
    </row>
    <row r="5569" spans="1:3" x14ac:dyDescent="0.25">
      <c r="A5569" s="3">
        <v>19.929145492307978</v>
      </c>
      <c r="B5569">
        <v>5.0106352940962555</v>
      </c>
      <c r="C5569">
        <v>2.9957322735539909</v>
      </c>
    </row>
    <row r="5570" spans="1:3" x14ac:dyDescent="0.25">
      <c r="A5570" s="3">
        <v>20.360234224388144</v>
      </c>
      <c r="B5570">
        <v>5.6167710976665717</v>
      </c>
      <c r="C5570">
        <v>2.9444389791664403</v>
      </c>
    </row>
    <row r="5571" spans="1:3" x14ac:dyDescent="0.25">
      <c r="A5571" s="3">
        <v>20.097550585664155</v>
      </c>
      <c r="B5571">
        <v>5.0751738152338266</v>
      </c>
      <c r="C5571">
        <v>3.6109179126442243</v>
      </c>
    </row>
    <row r="5572" spans="1:3" x14ac:dyDescent="0.25">
      <c r="A5572" s="3">
        <v>20.027089777859604</v>
      </c>
      <c r="B5572">
        <v>4.9416424226093039</v>
      </c>
      <c r="C5572">
        <v>3.1135153092103742</v>
      </c>
    </row>
    <row r="5573" spans="1:3" ht="15.75" thickBot="1" x14ac:dyDescent="0.3">
      <c r="A5573" s="7">
        <v>20.184546440673881</v>
      </c>
      <c r="B5573">
        <v>4.990432586778736</v>
      </c>
      <c r="C5573">
        <v>3.6888794541139363</v>
      </c>
    </row>
    <row r="5575" spans="1:3" ht="15.75" thickBot="1" x14ac:dyDescent="0.3"/>
    <row r="5576" spans="1:3" x14ac:dyDescent="0.25">
      <c r="A5576" s="1" t="s">
        <v>340</v>
      </c>
    </row>
    <row r="5577" spans="1:3" x14ac:dyDescent="0.25">
      <c r="A5577" s="2">
        <v>19.929145492307978</v>
      </c>
      <c r="B5577">
        <v>5.0106352940962555</v>
      </c>
      <c r="C5577">
        <v>2.9957322735539909</v>
      </c>
    </row>
    <row r="5578" spans="1:3" x14ac:dyDescent="0.25">
      <c r="A5578" s="3">
        <v>19.18195119767131</v>
      </c>
      <c r="B5578">
        <v>4.5747109785033828</v>
      </c>
      <c r="C5578">
        <v>3.6375861597263857</v>
      </c>
    </row>
    <row r="5579" spans="1:3" x14ac:dyDescent="0.25">
      <c r="A5579" s="3">
        <v>20.097550585664155</v>
      </c>
      <c r="B5579">
        <v>5.0751738152338266</v>
      </c>
      <c r="C5579">
        <v>3.6109179126442243</v>
      </c>
    </row>
    <row r="5580" spans="1:3" x14ac:dyDescent="0.25">
      <c r="A5580" s="3">
        <v>19.985088661080542</v>
      </c>
      <c r="B5580">
        <v>4.7874917427820458</v>
      </c>
      <c r="C5580">
        <v>3.4812400893356918</v>
      </c>
    </row>
    <row r="5581" spans="1:3" x14ac:dyDescent="0.25">
      <c r="A5581" s="3">
        <v>20.163448315399307</v>
      </c>
      <c r="B5581">
        <v>5.5373342670185366</v>
      </c>
      <c r="C5581">
        <v>4.7004803657924166</v>
      </c>
    </row>
    <row r="5582" spans="1:3" x14ac:dyDescent="0.25">
      <c r="A5582" s="3">
        <v>20.184546440673881</v>
      </c>
      <c r="B5582">
        <v>4.990432586778736</v>
      </c>
      <c r="C5582">
        <v>3.6888794541139363</v>
      </c>
    </row>
    <row r="5583" spans="1:3" x14ac:dyDescent="0.25">
      <c r="A5583" s="3">
        <v>20.478688773840432</v>
      </c>
      <c r="B5583" s="5">
        <v>5.2983173670000001</v>
      </c>
      <c r="C5583" s="5">
        <v>2.9957322739999999</v>
      </c>
    </row>
    <row r="5584" spans="1:3" x14ac:dyDescent="0.25">
      <c r="A5584" s="3">
        <v>21.133424112621626</v>
      </c>
      <c r="B5584">
        <v>6.5510803350434044</v>
      </c>
      <c r="C5584">
        <v>5.4380793089231956</v>
      </c>
    </row>
    <row r="5585" spans="1:3" x14ac:dyDescent="0.25">
      <c r="A5585" s="3">
        <v>19.719292269758025</v>
      </c>
      <c r="B5585">
        <v>4.7874917430000004</v>
      </c>
      <c r="C5585">
        <v>3.091042453</v>
      </c>
    </row>
    <row r="5586" spans="1:3" x14ac:dyDescent="0.25">
      <c r="A5586" s="3">
        <v>20.123189455653517</v>
      </c>
      <c r="B5586">
        <v>5.4806389233419912</v>
      </c>
      <c r="C5586">
        <v>3.0910424533583161</v>
      </c>
    </row>
    <row r="5587" spans="1:3" x14ac:dyDescent="0.25">
      <c r="A5587" s="3">
        <v>19.929145492307978</v>
      </c>
      <c r="B5587">
        <v>5.0106352940962555</v>
      </c>
      <c r="C5587">
        <v>2.9957322735539909</v>
      </c>
    </row>
    <row r="5588" spans="1:3" x14ac:dyDescent="0.25">
      <c r="A5588" s="3">
        <v>20.097550585664155</v>
      </c>
      <c r="B5588">
        <v>5.0751738152338266</v>
      </c>
      <c r="C5588">
        <v>3.6109179126442243</v>
      </c>
    </row>
    <row r="5589" spans="1:3" ht="15.75" thickBot="1" x14ac:dyDescent="0.3">
      <c r="A5589" s="7">
        <v>19.985088661080542</v>
      </c>
      <c r="B5589">
        <v>4.7874917427820458</v>
      </c>
      <c r="C5589">
        <v>3.4812400893356918</v>
      </c>
    </row>
    <row r="5591" spans="1:3" ht="15.75" thickBot="1" x14ac:dyDescent="0.3"/>
    <row r="5592" spans="1:3" x14ac:dyDescent="0.25">
      <c r="A5592" s="1" t="s">
        <v>341</v>
      </c>
    </row>
    <row r="5593" spans="1:3" x14ac:dyDescent="0.25">
      <c r="A5593" s="2">
        <v>20.097550585664155</v>
      </c>
      <c r="B5593">
        <v>5.0751738152338266</v>
      </c>
      <c r="C5593">
        <v>3.6109179126442243</v>
      </c>
    </row>
    <row r="5594" spans="1:3" x14ac:dyDescent="0.25">
      <c r="A5594" s="3">
        <v>20.478688773840432</v>
      </c>
      <c r="B5594" s="5">
        <v>5.2983173670000001</v>
      </c>
      <c r="C5594" s="5">
        <v>2.9957322739999999</v>
      </c>
    </row>
    <row r="5595" spans="1:3" x14ac:dyDescent="0.25">
      <c r="A5595" s="3">
        <v>20.360234224388144</v>
      </c>
      <c r="B5595">
        <v>5.6167710976665717</v>
      </c>
      <c r="C5595">
        <v>2.9444389791664403</v>
      </c>
    </row>
    <row r="5596" spans="1:3" x14ac:dyDescent="0.25">
      <c r="A5596" s="3">
        <v>20.163448315399307</v>
      </c>
      <c r="B5596">
        <v>5.5373342670185366</v>
      </c>
      <c r="C5596">
        <v>4.7004803657924166</v>
      </c>
    </row>
    <row r="5597" spans="1:3" x14ac:dyDescent="0.25">
      <c r="A5597" s="3">
        <v>19.985088661080542</v>
      </c>
      <c r="B5597">
        <v>4.7874917427820458</v>
      </c>
      <c r="C5597">
        <v>3.4812400893356918</v>
      </c>
    </row>
    <row r="5598" spans="1:3" x14ac:dyDescent="0.25">
      <c r="A5598" s="3">
        <v>20.027089777859604</v>
      </c>
      <c r="B5598">
        <v>4.9416424226093039</v>
      </c>
      <c r="C5598">
        <v>3.1135153092103742</v>
      </c>
    </row>
    <row r="5599" spans="1:3" x14ac:dyDescent="0.25">
      <c r="A5599" s="3">
        <v>19.929145492307978</v>
      </c>
      <c r="B5599">
        <v>5.0106352940962555</v>
      </c>
      <c r="C5599">
        <v>2.9957322735539909</v>
      </c>
    </row>
    <row r="5600" spans="1:3" x14ac:dyDescent="0.25">
      <c r="A5600" s="3">
        <v>20.097550585664155</v>
      </c>
      <c r="B5600">
        <v>5.0751738152338266</v>
      </c>
      <c r="C5600">
        <v>3.6109179126442243</v>
      </c>
    </row>
    <row r="5601" spans="1:3" x14ac:dyDescent="0.25">
      <c r="A5601" s="3">
        <v>19.18195119767131</v>
      </c>
      <c r="B5601">
        <v>4.5747109785033828</v>
      </c>
      <c r="C5601">
        <v>3.6375861597263857</v>
      </c>
    </row>
    <row r="5602" spans="1:3" x14ac:dyDescent="0.25">
      <c r="A5602" s="3">
        <v>20.163448315399307</v>
      </c>
      <c r="B5602">
        <v>5.5373342670185366</v>
      </c>
      <c r="C5602">
        <v>4.7004803657924166</v>
      </c>
    </row>
    <row r="5603" spans="1:3" x14ac:dyDescent="0.25">
      <c r="A5603" s="3">
        <v>21.133424112621626</v>
      </c>
      <c r="B5603">
        <v>6.5510803350434044</v>
      </c>
      <c r="C5603">
        <v>5.4380793089231956</v>
      </c>
    </row>
    <row r="5604" spans="1:3" x14ac:dyDescent="0.25">
      <c r="A5604" s="3">
        <v>20.027089777859604</v>
      </c>
      <c r="B5604">
        <v>4.9416424226093039</v>
      </c>
      <c r="C5604">
        <v>3.1135153092103742</v>
      </c>
    </row>
    <row r="5605" spans="1:3" ht="15.75" thickBot="1" x14ac:dyDescent="0.3">
      <c r="A5605" s="7">
        <v>20.123189455653517</v>
      </c>
      <c r="B5605">
        <v>5.4806389233419912</v>
      </c>
      <c r="C5605">
        <v>3.0910424533583161</v>
      </c>
    </row>
    <row r="5607" spans="1:3" ht="15.75" thickBot="1" x14ac:dyDescent="0.3"/>
    <row r="5608" spans="1:3" x14ac:dyDescent="0.25">
      <c r="A5608" s="1" t="s">
        <v>342</v>
      </c>
    </row>
    <row r="5609" spans="1:3" x14ac:dyDescent="0.25">
      <c r="A5609" s="2">
        <v>20.097550585664155</v>
      </c>
      <c r="B5609">
        <v>5.0751738152338266</v>
      </c>
      <c r="C5609">
        <v>3.6109179126442243</v>
      </c>
    </row>
    <row r="5610" spans="1:3" x14ac:dyDescent="0.25">
      <c r="A5610" s="3">
        <v>20.163448315399307</v>
      </c>
      <c r="B5610">
        <v>5.5373342670185366</v>
      </c>
      <c r="C5610">
        <v>4.7004803657924166</v>
      </c>
    </row>
    <row r="5611" spans="1:3" x14ac:dyDescent="0.25">
      <c r="A5611" s="3">
        <v>20.184546440673881</v>
      </c>
      <c r="B5611">
        <v>4.990432586778736</v>
      </c>
      <c r="C5611">
        <v>3.6888794541139363</v>
      </c>
    </row>
    <row r="5612" spans="1:3" x14ac:dyDescent="0.25">
      <c r="A5612" s="3">
        <v>20.360234224388144</v>
      </c>
      <c r="B5612">
        <v>5.6167710976665717</v>
      </c>
      <c r="C5612">
        <v>2.9444389791664403</v>
      </c>
    </row>
    <row r="5613" spans="1:3" x14ac:dyDescent="0.25">
      <c r="A5613" s="3">
        <v>20.097550585664155</v>
      </c>
      <c r="B5613">
        <v>5.0751738152338266</v>
      </c>
      <c r="C5613">
        <v>3.6109179126442243</v>
      </c>
    </row>
    <row r="5614" spans="1:3" x14ac:dyDescent="0.25">
      <c r="A5614" s="3">
        <v>20.837197681154464</v>
      </c>
      <c r="B5614">
        <v>5.9914645471079817</v>
      </c>
      <c r="C5614">
        <v>4.6821312271242199</v>
      </c>
    </row>
    <row r="5615" spans="1:3" x14ac:dyDescent="0.25">
      <c r="A5615" s="3">
        <v>20.163448315399307</v>
      </c>
      <c r="B5615">
        <v>5.5373342670185366</v>
      </c>
      <c r="C5615">
        <v>4.7004803657924166</v>
      </c>
    </row>
    <row r="5616" spans="1:3" x14ac:dyDescent="0.25">
      <c r="A5616" s="3">
        <v>20.184546440673881</v>
      </c>
      <c r="B5616">
        <v>4.990432586778736</v>
      </c>
      <c r="C5616">
        <v>3.6888794541139363</v>
      </c>
    </row>
    <row r="5617" spans="1:3" x14ac:dyDescent="0.25">
      <c r="A5617" s="3">
        <v>19.929145492307978</v>
      </c>
      <c r="B5617">
        <v>5.0106352940962555</v>
      </c>
      <c r="C5617">
        <v>2.9957322735539909</v>
      </c>
    </row>
    <row r="5618" spans="1:3" x14ac:dyDescent="0.25">
      <c r="A5618" s="3">
        <v>20.163448315399307</v>
      </c>
      <c r="B5618">
        <v>5.5373342670185366</v>
      </c>
      <c r="C5618">
        <v>4.7004803657924166</v>
      </c>
    </row>
    <row r="5619" spans="1:3" x14ac:dyDescent="0.25">
      <c r="A5619" s="3">
        <v>19.929145492307978</v>
      </c>
      <c r="B5619">
        <v>5.0106352940962555</v>
      </c>
      <c r="C5619">
        <v>2.9957322735539909</v>
      </c>
    </row>
    <row r="5620" spans="1:3" x14ac:dyDescent="0.25">
      <c r="A5620" s="3">
        <v>20.837197681154464</v>
      </c>
      <c r="B5620">
        <v>5.9914645471079817</v>
      </c>
      <c r="C5620">
        <v>4.6821312271242199</v>
      </c>
    </row>
    <row r="5621" spans="1:3" ht="15.75" thickBot="1" x14ac:dyDescent="0.3">
      <c r="A5621" s="7">
        <v>19.929145492307978</v>
      </c>
      <c r="B5621">
        <v>5.0106352940962555</v>
      </c>
      <c r="C5621">
        <v>2.9957322735539909</v>
      </c>
    </row>
    <row r="5623" spans="1:3" ht="15.75" thickBot="1" x14ac:dyDescent="0.3"/>
    <row r="5624" spans="1:3" x14ac:dyDescent="0.25">
      <c r="A5624" s="1" t="s">
        <v>343</v>
      </c>
    </row>
    <row r="5625" spans="1:3" x14ac:dyDescent="0.25">
      <c r="A5625" s="2">
        <v>21.133424112621626</v>
      </c>
      <c r="B5625">
        <v>6.5510803350434044</v>
      </c>
      <c r="C5625">
        <v>5.4380793089231956</v>
      </c>
    </row>
    <row r="5626" spans="1:3" x14ac:dyDescent="0.25">
      <c r="A5626" s="3">
        <v>20.097550585664155</v>
      </c>
      <c r="B5626">
        <v>5.0751738152338266</v>
      </c>
      <c r="C5626">
        <v>3.6109179126442243</v>
      </c>
    </row>
    <row r="5627" spans="1:3" x14ac:dyDescent="0.25">
      <c r="A5627" s="3">
        <v>20.837197681154464</v>
      </c>
      <c r="B5627">
        <v>5.9914645471079817</v>
      </c>
      <c r="C5627">
        <v>4.6821312271242199</v>
      </c>
    </row>
    <row r="5628" spans="1:3" x14ac:dyDescent="0.25">
      <c r="A5628" s="3">
        <v>21.133424112621626</v>
      </c>
      <c r="B5628">
        <v>6.5510803350434044</v>
      </c>
      <c r="C5628">
        <v>5.4380793089231956</v>
      </c>
    </row>
    <row r="5629" spans="1:3" x14ac:dyDescent="0.25">
      <c r="A5629" s="3">
        <v>19.719292269758025</v>
      </c>
      <c r="B5629">
        <v>4.7874917430000004</v>
      </c>
      <c r="C5629">
        <v>3.091042453</v>
      </c>
    </row>
    <row r="5630" spans="1:3" x14ac:dyDescent="0.25">
      <c r="A5630" s="3">
        <v>19.18195119767131</v>
      </c>
      <c r="B5630">
        <v>4.5747109785033828</v>
      </c>
      <c r="C5630">
        <v>3.6375861597263857</v>
      </c>
    </row>
    <row r="5631" spans="1:3" x14ac:dyDescent="0.25">
      <c r="A5631" s="3">
        <v>19.929145492307978</v>
      </c>
      <c r="B5631">
        <v>5.0106352940962555</v>
      </c>
      <c r="C5631">
        <v>2.9957322735539909</v>
      </c>
    </row>
    <row r="5632" spans="1:3" x14ac:dyDescent="0.25">
      <c r="A5632" s="3">
        <v>19.719292269758025</v>
      </c>
      <c r="B5632">
        <v>4.7874917430000004</v>
      </c>
      <c r="C5632">
        <v>3.091042453</v>
      </c>
    </row>
    <row r="5633" spans="1:3" x14ac:dyDescent="0.25">
      <c r="A5633" s="3">
        <v>19.929145492307978</v>
      </c>
      <c r="B5633">
        <v>5.0106352940962555</v>
      </c>
      <c r="C5633">
        <v>2.9957322735539909</v>
      </c>
    </row>
    <row r="5634" spans="1:3" x14ac:dyDescent="0.25">
      <c r="A5634" s="3">
        <v>20.123189455653517</v>
      </c>
      <c r="B5634">
        <v>5.4806389233419912</v>
      </c>
      <c r="C5634">
        <v>3.0910424533583161</v>
      </c>
    </row>
    <row r="5635" spans="1:3" x14ac:dyDescent="0.25">
      <c r="A5635" s="3">
        <v>19.719292269758025</v>
      </c>
      <c r="B5635">
        <v>4.7874917430000004</v>
      </c>
      <c r="C5635">
        <v>3.091042453</v>
      </c>
    </row>
    <row r="5636" spans="1:3" x14ac:dyDescent="0.25">
      <c r="A5636" s="3">
        <v>20.097550585664155</v>
      </c>
      <c r="B5636">
        <v>5.0751738152338266</v>
      </c>
      <c r="C5636">
        <v>3.6109179126442243</v>
      </c>
    </row>
    <row r="5637" spans="1:3" ht="15.75" thickBot="1" x14ac:dyDescent="0.3">
      <c r="A5637" s="7">
        <v>21.133424112621626</v>
      </c>
      <c r="B5637">
        <v>6.5510803350434044</v>
      </c>
      <c r="C5637">
        <v>5.4380793089231956</v>
      </c>
    </row>
    <row r="5640" spans="1:3" ht="15.75" thickBot="1" x14ac:dyDescent="0.3"/>
    <row r="5641" spans="1:3" x14ac:dyDescent="0.25">
      <c r="A5641" s="1" t="s">
        <v>344</v>
      </c>
    </row>
    <row r="5642" spans="1:3" x14ac:dyDescent="0.25">
      <c r="A5642" s="2">
        <v>20.360234224388144</v>
      </c>
      <c r="B5642">
        <v>5.6167710976665717</v>
      </c>
      <c r="C5642">
        <v>2.9444389791664403</v>
      </c>
    </row>
    <row r="5643" spans="1:3" x14ac:dyDescent="0.25">
      <c r="A5643" s="3">
        <v>21.133424112621626</v>
      </c>
      <c r="B5643">
        <v>6.5510803350434044</v>
      </c>
      <c r="C5643">
        <v>5.4380793089231956</v>
      </c>
    </row>
    <row r="5644" spans="1:3" x14ac:dyDescent="0.25">
      <c r="A5644" s="3">
        <v>20.184546440673881</v>
      </c>
      <c r="B5644">
        <v>4.990432586778736</v>
      </c>
      <c r="C5644">
        <v>3.6888794541139363</v>
      </c>
    </row>
    <row r="5645" spans="1:3" x14ac:dyDescent="0.25">
      <c r="A5645" s="3">
        <v>20.097550585664155</v>
      </c>
      <c r="B5645">
        <v>5.0751738152338266</v>
      </c>
      <c r="C5645">
        <v>3.6109179126442243</v>
      </c>
    </row>
    <row r="5646" spans="1:3" x14ac:dyDescent="0.25">
      <c r="A5646" s="3">
        <v>19.985088661080542</v>
      </c>
      <c r="B5646">
        <v>4.7874917427820458</v>
      </c>
      <c r="C5646">
        <v>3.4812400893356918</v>
      </c>
    </row>
    <row r="5647" spans="1:3" x14ac:dyDescent="0.25">
      <c r="A5647" s="3">
        <v>20.360234224388144</v>
      </c>
      <c r="B5647">
        <v>5.6167710976665717</v>
      </c>
      <c r="C5647">
        <v>2.9444389791664403</v>
      </c>
    </row>
    <row r="5648" spans="1:3" x14ac:dyDescent="0.25">
      <c r="A5648" s="3">
        <v>19.985088661080542</v>
      </c>
      <c r="B5648">
        <v>4.7874917427820458</v>
      </c>
      <c r="C5648">
        <v>3.4812400893356918</v>
      </c>
    </row>
    <row r="5649" spans="1:3" x14ac:dyDescent="0.25">
      <c r="A5649" s="3">
        <v>20.478688773840432</v>
      </c>
      <c r="B5649" s="5">
        <v>5.2983173670000001</v>
      </c>
      <c r="C5649" s="5">
        <v>2.9957322739999999</v>
      </c>
    </row>
    <row r="5650" spans="1:3" x14ac:dyDescent="0.25">
      <c r="A5650" s="3">
        <v>20.837197681154464</v>
      </c>
      <c r="B5650">
        <v>5.9914645471079817</v>
      </c>
      <c r="C5650">
        <v>4.6821312271242199</v>
      </c>
    </row>
    <row r="5651" spans="1:3" x14ac:dyDescent="0.25">
      <c r="A5651" s="3">
        <v>20.478688773840432</v>
      </c>
      <c r="B5651" s="5">
        <v>5.2983173670000001</v>
      </c>
      <c r="C5651" s="5">
        <v>2.9957322739999999</v>
      </c>
    </row>
    <row r="5652" spans="1:3" x14ac:dyDescent="0.25">
      <c r="A5652" s="3">
        <v>20.360234224388144</v>
      </c>
      <c r="B5652">
        <v>5.6167710976665717</v>
      </c>
      <c r="C5652">
        <v>2.9444389791664403</v>
      </c>
    </row>
    <row r="5653" spans="1:3" x14ac:dyDescent="0.25">
      <c r="A5653" s="3">
        <v>20.478688773840432</v>
      </c>
      <c r="B5653" s="5">
        <v>5.2983173670000001</v>
      </c>
      <c r="C5653" s="5">
        <v>2.9957322739999999</v>
      </c>
    </row>
    <row r="5654" spans="1:3" ht="15.75" thickBot="1" x14ac:dyDescent="0.3">
      <c r="A5654" s="7">
        <v>20.123189455653517</v>
      </c>
      <c r="B5654">
        <v>5.4806389233419912</v>
      </c>
      <c r="C5654">
        <v>3.0910424533583161</v>
      </c>
    </row>
    <row r="5656" spans="1:3" ht="15.75" thickBot="1" x14ac:dyDescent="0.3"/>
    <row r="5657" spans="1:3" x14ac:dyDescent="0.25">
      <c r="A5657" s="1" t="s">
        <v>345</v>
      </c>
    </row>
    <row r="5658" spans="1:3" x14ac:dyDescent="0.25">
      <c r="A5658" s="2">
        <v>20.478688773840432</v>
      </c>
      <c r="B5658" s="5">
        <v>5.2983173670000001</v>
      </c>
      <c r="C5658" s="5">
        <v>2.9957322739999999</v>
      </c>
    </row>
    <row r="5659" spans="1:3" x14ac:dyDescent="0.25">
      <c r="A5659" s="3">
        <v>20.837197681154464</v>
      </c>
      <c r="B5659">
        <v>5.9914645471079817</v>
      </c>
      <c r="C5659">
        <v>4.6821312271242199</v>
      </c>
    </row>
    <row r="5660" spans="1:3" x14ac:dyDescent="0.25">
      <c r="A5660" s="3">
        <v>20.478688773840432</v>
      </c>
      <c r="B5660" s="5">
        <v>5.2983173670000001</v>
      </c>
      <c r="C5660" s="5">
        <v>2.9957322739999999</v>
      </c>
    </row>
    <row r="5661" spans="1:3" x14ac:dyDescent="0.25">
      <c r="A5661" s="3">
        <v>20.163448315399307</v>
      </c>
      <c r="B5661">
        <v>5.5373342670185366</v>
      </c>
      <c r="C5661">
        <v>4.7004803657924166</v>
      </c>
    </row>
    <row r="5662" spans="1:3" x14ac:dyDescent="0.25">
      <c r="A5662" s="3">
        <v>20.097550585664155</v>
      </c>
      <c r="B5662">
        <v>5.0751738152338266</v>
      </c>
      <c r="C5662">
        <v>3.6109179126442243</v>
      </c>
    </row>
    <row r="5663" spans="1:3" x14ac:dyDescent="0.25">
      <c r="A5663" s="3">
        <v>20.837197681154464</v>
      </c>
      <c r="B5663">
        <v>5.9914645471079817</v>
      </c>
      <c r="C5663">
        <v>4.6821312271242199</v>
      </c>
    </row>
    <row r="5664" spans="1:3" x14ac:dyDescent="0.25">
      <c r="A5664" s="3">
        <v>19.719292269758025</v>
      </c>
      <c r="B5664">
        <v>4.7874917430000004</v>
      </c>
      <c r="C5664">
        <v>3.091042453</v>
      </c>
    </row>
    <row r="5665" spans="1:3" x14ac:dyDescent="0.25">
      <c r="A5665" s="3">
        <v>20.027089777859604</v>
      </c>
      <c r="B5665">
        <v>4.9416424226093039</v>
      </c>
      <c r="C5665">
        <v>3.1135153092103742</v>
      </c>
    </row>
    <row r="5666" spans="1:3" x14ac:dyDescent="0.25">
      <c r="A5666" s="3">
        <v>20.478688773840432</v>
      </c>
      <c r="B5666" s="5">
        <v>5.2983173670000001</v>
      </c>
      <c r="C5666" s="5">
        <v>2.9957322739999999</v>
      </c>
    </row>
    <row r="5667" spans="1:3" x14ac:dyDescent="0.25">
      <c r="A5667" s="3">
        <v>20.027089777859604</v>
      </c>
      <c r="B5667">
        <v>4.9416424226093039</v>
      </c>
      <c r="C5667">
        <v>3.1135153092103742</v>
      </c>
    </row>
    <row r="5668" spans="1:3" x14ac:dyDescent="0.25">
      <c r="A5668" s="3">
        <v>19.929145492307978</v>
      </c>
      <c r="B5668">
        <v>5.0106352940962555</v>
      </c>
      <c r="C5668">
        <v>2.9957322735539909</v>
      </c>
    </row>
    <row r="5669" spans="1:3" x14ac:dyDescent="0.25">
      <c r="A5669" s="3">
        <v>19.18195119767131</v>
      </c>
      <c r="B5669">
        <v>4.5747109785033828</v>
      </c>
      <c r="C5669">
        <v>3.6375861597263857</v>
      </c>
    </row>
    <row r="5670" spans="1:3" ht="15.75" thickBot="1" x14ac:dyDescent="0.3">
      <c r="A5670" s="7">
        <v>20.123189455653517</v>
      </c>
      <c r="B5670">
        <v>5.4806389233419912</v>
      </c>
      <c r="C5670">
        <v>3.0910424533583161</v>
      </c>
    </row>
    <row r="5672" spans="1:3" ht="15.75" thickBot="1" x14ac:dyDescent="0.3"/>
    <row r="5673" spans="1:3" x14ac:dyDescent="0.25">
      <c r="A5673" s="1" t="s">
        <v>346</v>
      </c>
    </row>
    <row r="5674" spans="1:3" x14ac:dyDescent="0.25">
      <c r="A5674" s="2">
        <v>20.184546440673881</v>
      </c>
      <c r="B5674">
        <v>4.990432586778736</v>
      </c>
      <c r="C5674">
        <v>3.6888794541139363</v>
      </c>
    </row>
    <row r="5675" spans="1:3" x14ac:dyDescent="0.25">
      <c r="A5675" s="3">
        <v>20.027089777859604</v>
      </c>
      <c r="B5675">
        <v>4.9416424226093039</v>
      </c>
      <c r="C5675">
        <v>3.1135153092103742</v>
      </c>
    </row>
    <row r="5676" spans="1:3" x14ac:dyDescent="0.25">
      <c r="A5676" s="3">
        <v>20.837197681154464</v>
      </c>
      <c r="B5676">
        <v>5.9914645471079817</v>
      </c>
      <c r="C5676">
        <v>4.6821312271242199</v>
      </c>
    </row>
    <row r="5677" spans="1:3" x14ac:dyDescent="0.25">
      <c r="A5677" s="3">
        <v>20.027089777859604</v>
      </c>
      <c r="B5677">
        <v>4.9416424226093039</v>
      </c>
      <c r="C5677">
        <v>3.1135153092103742</v>
      </c>
    </row>
    <row r="5678" spans="1:3" x14ac:dyDescent="0.25">
      <c r="A5678" s="3">
        <v>20.360234224388144</v>
      </c>
      <c r="B5678">
        <v>5.6167710976665717</v>
      </c>
      <c r="C5678">
        <v>2.9444389791664403</v>
      </c>
    </row>
    <row r="5679" spans="1:3" x14ac:dyDescent="0.25">
      <c r="A5679" s="3">
        <v>20.837197681154464</v>
      </c>
      <c r="B5679">
        <v>5.9914645471079817</v>
      </c>
      <c r="C5679">
        <v>4.6821312271242199</v>
      </c>
    </row>
    <row r="5680" spans="1:3" x14ac:dyDescent="0.25">
      <c r="A5680" s="3">
        <v>20.184546440673881</v>
      </c>
      <c r="B5680">
        <v>4.990432586778736</v>
      </c>
      <c r="C5680">
        <v>3.6888794541139363</v>
      </c>
    </row>
    <row r="5681" spans="1:3" x14ac:dyDescent="0.25">
      <c r="A5681" s="3">
        <v>19.18195119767131</v>
      </c>
      <c r="B5681">
        <v>4.5747109785033828</v>
      </c>
      <c r="C5681">
        <v>3.6375861597263857</v>
      </c>
    </row>
    <row r="5682" spans="1:3" x14ac:dyDescent="0.25">
      <c r="A5682" s="3">
        <v>20.837197681154464</v>
      </c>
      <c r="B5682">
        <v>5.9914645471079817</v>
      </c>
      <c r="C5682">
        <v>4.6821312271242199</v>
      </c>
    </row>
    <row r="5683" spans="1:3" x14ac:dyDescent="0.25">
      <c r="A5683" s="3">
        <v>20.163448315399307</v>
      </c>
      <c r="B5683">
        <v>5.5373342670185366</v>
      </c>
      <c r="C5683">
        <v>4.7004803657924166</v>
      </c>
    </row>
    <row r="5684" spans="1:3" x14ac:dyDescent="0.25">
      <c r="A5684" s="3">
        <v>20.027089777859604</v>
      </c>
      <c r="B5684">
        <v>4.9416424226093039</v>
      </c>
      <c r="C5684">
        <v>3.1135153092103742</v>
      </c>
    </row>
    <row r="5685" spans="1:3" x14ac:dyDescent="0.25">
      <c r="A5685" s="3">
        <v>20.097550585664155</v>
      </c>
      <c r="B5685">
        <v>5.0751738152338266</v>
      </c>
      <c r="C5685">
        <v>3.6109179126442243</v>
      </c>
    </row>
    <row r="5686" spans="1:3" ht="15.75" thickBot="1" x14ac:dyDescent="0.3">
      <c r="A5686" s="7">
        <v>19.985088661080542</v>
      </c>
      <c r="B5686">
        <v>4.7874917427820458</v>
      </c>
      <c r="C5686">
        <v>3.4812400893356918</v>
      </c>
    </row>
    <row r="5688" spans="1:3" ht="15.75" thickBot="1" x14ac:dyDescent="0.3"/>
    <row r="5689" spans="1:3" x14ac:dyDescent="0.25">
      <c r="A5689" s="1" t="s">
        <v>347</v>
      </c>
    </row>
    <row r="5690" spans="1:3" x14ac:dyDescent="0.25">
      <c r="A5690" s="2">
        <v>20.360234224388144</v>
      </c>
      <c r="B5690">
        <v>5.6167710976665717</v>
      </c>
      <c r="C5690">
        <v>2.9444389791664403</v>
      </c>
    </row>
    <row r="5691" spans="1:3" x14ac:dyDescent="0.25">
      <c r="A5691" s="3">
        <v>19.985088661080542</v>
      </c>
      <c r="B5691">
        <v>4.7874917427820458</v>
      </c>
      <c r="C5691">
        <v>3.4812400893356918</v>
      </c>
    </row>
    <row r="5692" spans="1:3" x14ac:dyDescent="0.25">
      <c r="A5692" s="3">
        <v>19.929145492307978</v>
      </c>
      <c r="B5692">
        <v>5.0106352940962555</v>
      </c>
      <c r="C5692">
        <v>2.9957322735539909</v>
      </c>
    </row>
    <row r="5693" spans="1:3" x14ac:dyDescent="0.25">
      <c r="A5693" s="3">
        <v>20.163448315399307</v>
      </c>
      <c r="B5693">
        <v>5.5373342670185366</v>
      </c>
      <c r="C5693">
        <v>4.7004803657924166</v>
      </c>
    </row>
    <row r="5694" spans="1:3" x14ac:dyDescent="0.25">
      <c r="A5694" s="3">
        <v>20.027089777859604</v>
      </c>
      <c r="B5694">
        <v>4.9416424226093039</v>
      </c>
      <c r="C5694">
        <v>3.1135153092103742</v>
      </c>
    </row>
    <row r="5695" spans="1:3" x14ac:dyDescent="0.25">
      <c r="A5695" s="3">
        <v>21.133424112621626</v>
      </c>
      <c r="B5695">
        <v>6.5510803350434044</v>
      </c>
      <c r="C5695">
        <v>5.4380793089231956</v>
      </c>
    </row>
    <row r="5696" spans="1:3" x14ac:dyDescent="0.25">
      <c r="A5696" s="3">
        <v>19.719292269758025</v>
      </c>
      <c r="B5696">
        <v>4.7874917430000004</v>
      </c>
      <c r="C5696">
        <v>3.091042453</v>
      </c>
    </row>
    <row r="5697" spans="1:3" x14ac:dyDescent="0.25">
      <c r="A5697" s="3">
        <v>19.929145492307978</v>
      </c>
      <c r="B5697">
        <v>5.0106352940962555</v>
      </c>
      <c r="C5697">
        <v>2.9957322735539909</v>
      </c>
    </row>
    <row r="5698" spans="1:3" x14ac:dyDescent="0.25">
      <c r="A5698" s="3">
        <v>20.837197681154464</v>
      </c>
      <c r="B5698">
        <v>5.9914645471079817</v>
      </c>
      <c r="C5698">
        <v>4.6821312271242199</v>
      </c>
    </row>
    <row r="5699" spans="1:3" x14ac:dyDescent="0.25">
      <c r="A5699" s="3">
        <v>20.837197681154464</v>
      </c>
      <c r="B5699">
        <v>5.9914645471079817</v>
      </c>
      <c r="C5699">
        <v>4.6821312271242199</v>
      </c>
    </row>
    <row r="5700" spans="1:3" x14ac:dyDescent="0.25">
      <c r="A5700" s="3">
        <v>20.837197681154464</v>
      </c>
      <c r="B5700">
        <v>5.9914645471079817</v>
      </c>
      <c r="C5700">
        <v>4.6821312271242199</v>
      </c>
    </row>
    <row r="5701" spans="1:3" x14ac:dyDescent="0.25">
      <c r="A5701" s="3">
        <v>21.133424112621626</v>
      </c>
      <c r="B5701">
        <v>6.5510803350434044</v>
      </c>
      <c r="C5701">
        <v>5.4380793089231956</v>
      </c>
    </row>
    <row r="5702" spans="1:3" ht="15.75" thickBot="1" x14ac:dyDescent="0.3">
      <c r="A5702" s="7">
        <v>20.027089777859604</v>
      </c>
      <c r="B5702">
        <v>4.9416424226093039</v>
      </c>
      <c r="C5702">
        <v>3.1135153092103742</v>
      </c>
    </row>
    <row r="5704" spans="1:3" ht="15.75" thickBot="1" x14ac:dyDescent="0.3"/>
    <row r="5705" spans="1:3" x14ac:dyDescent="0.25">
      <c r="A5705" s="1" t="s">
        <v>348</v>
      </c>
    </row>
    <row r="5706" spans="1:3" x14ac:dyDescent="0.25">
      <c r="A5706" s="2">
        <v>19.985088661080542</v>
      </c>
      <c r="B5706">
        <v>4.7874917427820458</v>
      </c>
      <c r="C5706">
        <v>3.4812400893356918</v>
      </c>
    </row>
    <row r="5707" spans="1:3" x14ac:dyDescent="0.25">
      <c r="A5707" s="3">
        <v>20.123189455653517</v>
      </c>
      <c r="B5707">
        <v>5.4806389233419912</v>
      </c>
      <c r="C5707">
        <v>3.0910424533583161</v>
      </c>
    </row>
    <row r="5708" spans="1:3" x14ac:dyDescent="0.25">
      <c r="A5708" s="3">
        <v>20.027089777859604</v>
      </c>
      <c r="B5708">
        <v>4.9416424226093039</v>
      </c>
      <c r="C5708">
        <v>3.1135153092103742</v>
      </c>
    </row>
    <row r="5709" spans="1:3" x14ac:dyDescent="0.25">
      <c r="A5709" s="3">
        <v>20.360234224388144</v>
      </c>
      <c r="B5709">
        <v>5.6167710976665717</v>
      </c>
      <c r="C5709">
        <v>2.9444389791664403</v>
      </c>
    </row>
    <row r="5710" spans="1:3" x14ac:dyDescent="0.25">
      <c r="A5710" s="3">
        <v>20.360234224388144</v>
      </c>
      <c r="B5710">
        <v>5.6167710976665717</v>
      </c>
      <c r="C5710">
        <v>2.9444389791664403</v>
      </c>
    </row>
    <row r="5711" spans="1:3" x14ac:dyDescent="0.25">
      <c r="A5711" s="3">
        <v>20.837197681154464</v>
      </c>
      <c r="B5711">
        <v>5.9914645471079817</v>
      </c>
      <c r="C5711">
        <v>4.6821312271242199</v>
      </c>
    </row>
    <row r="5712" spans="1:3" x14ac:dyDescent="0.25">
      <c r="A5712" s="3">
        <v>19.18195119767131</v>
      </c>
      <c r="B5712">
        <v>4.5747109785033828</v>
      </c>
      <c r="C5712">
        <v>3.6375861597263857</v>
      </c>
    </row>
    <row r="5713" spans="1:3" x14ac:dyDescent="0.25">
      <c r="A5713" s="3">
        <v>19.18195119767131</v>
      </c>
      <c r="B5713">
        <v>4.5747109785033828</v>
      </c>
      <c r="C5713">
        <v>3.6375861597263857</v>
      </c>
    </row>
    <row r="5714" spans="1:3" x14ac:dyDescent="0.25">
      <c r="A5714" s="3">
        <v>19.929145492307978</v>
      </c>
      <c r="B5714">
        <v>5.0106352940962555</v>
      </c>
      <c r="C5714">
        <v>2.9957322735539909</v>
      </c>
    </row>
    <row r="5715" spans="1:3" x14ac:dyDescent="0.25">
      <c r="A5715" s="3">
        <v>20.478688773840432</v>
      </c>
      <c r="B5715" s="5">
        <v>5.2983173670000001</v>
      </c>
      <c r="C5715" s="5">
        <v>2.9957322739999999</v>
      </c>
    </row>
    <row r="5716" spans="1:3" x14ac:dyDescent="0.25">
      <c r="A5716" s="3">
        <v>19.18195119767131</v>
      </c>
      <c r="B5716">
        <v>4.5747109785033828</v>
      </c>
      <c r="C5716">
        <v>3.6375861597263857</v>
      </c>
    </row>
    <row r="5717" spans="1:3" x14ac:dyDescent="0.25">
      <c r="A5717" s="3">
        <v>19.985088661080542</v>
      </c>
      <c r="B5717">
        <v>4.7874917427820458</v>
      </c>
      <c r="C5717">
        <v>3.4812400893356918</v>
      </c>
    </row>
    <row r="5718" spans="1:3" ht="15.75" thickBot="1" x14ac:dyDescent="0.3">
      <c r="A5718" s="7">
        <v>20.184546440673881</v>
      </c>
      <c r="B5718">
        <v>4.990432586778736</v>
      </c>
      <c r="C5718">
        <v>3.6888794541139363</v>
      </c>
    </row>
    <row r="5720" spans="1:3" ht="15.75" thickBot="1" x14ac:dyDescent="0.3"/>
    <row r="5721" spans="1:3" x14ac:dyDescent="0.25">
      <c r="A5721" s="1" t="s">
        <v>349</v>
      </c>
    </row>
    <row r="5722" spans="1:3" x14ac:dyDescent="0.25">
      <c r="A5722" s="2">
        <v>20.837197681154464</v>
      </c>
      <c r="B5722">
        <v>5.9914645471079817</v>
      </c>
      <c r="C5722">
        <v>4.6821312271242199</v>
      </c>
    </row>
    <row r="5723" spans="1:3" x14ac:dyDescent="0.25">
      <c r="A5723" s="3">
        <v>20.184546440673881</v>
      </c>
      <c r="B5723">
        <v>4.990432586778736</v>
      </c>
      <c r="C5723">
        <v>3.6888794541139363</v>
      </c>
    </row>
    <row r="5724" spans="1:3" x14ac:dyDescent="0.25">
      <c r="A5724" s="3">
        <v>20.184546440673881</v>
      </c>
      <c r="B5724">
        <v>4.990432586778736</v>
      </c>
      <c r="C5724">
        <v>3.6888794541139363</v>
      </c>
    </row>
    <row r="5725" spans="1:3" x14ac:dyDescent="0.25">
      <c r="A5725" s="3">
        <v>20.097550585664155</v>
      </c>
      <c r="B5725">
        <v>5.0751738152338266</v>
      </c>
      <c r="C5725">
        <v>3.6109179126442243</v>
      </c>
    </row>
    <row r="5726" spans="1:3" x14ac:dyDescent="0.25">
      <c r="A5726" s="3">
        <v>20.184546440673881</v>
      </c>
      <c r="B5726">
        <v>4.990432586778736</v>
      </c>
      <c r="C5726">
        <v>3.6888794541139363</v>
      </c>
    </row>
    <row r="5727" spans="1:3" x14ac:dyDescent="0.25">
      <c r="A5727" s="3">
        <v>20.097550585664155</v>
      </c>
      <c r="B5727">
        <v>5.0751738152338266</v>
      </c>
      <c r="C5727">
        <v>3.6109179126442243</v>
      </c>
    </row>
    <row r="5728" spans="1:3" x14ac:dyDescent="0.25">
      <c r="A5728" s="3">
        <v>20.478688773840432</v>
      </c>
      <c r="B5728" s="5">
        <v>5.2983173670000001</v>
      </c>
      <c r="C5728" s="5">
        <v>2.9957322739999999</v>
      </c>
    </row>
    <row r="5729" spans="1:3" x14ac:dyDescent="0.25">
      <c r="A5729" s="3">
        <v>20.478688773840432</v>
      </c>
      <c r="B5729" s="5">
        <v>5.2983173670000001</v>
      </c>
      <c r="C5729" s="5">
        <v>2.9957322739999999</v>
      </c>
    </row>
    <row r="5730" spans="1:3" x14ac:dyDescent="0.25">
      <c r="A5730" s="3">
        <v>20.163448315399307</v>
      </c>
      <c r="B5730">
        <v>5.5373342670185366</v>
      </c>
      <c r="C5730">
        <v>4.7004803657924166</v>
      </c>
    </row>
    <row r="5731" spans="1:3" x14ac:dyDescent="0.25">
      <c r="A5731" s="3">
        <v>20.097550585664155</v>
      </c>
      <c r="B5731">
        <v>5.0751738152338266</v>
      </c>
      <c r="C5731">
        <v>3.6109179126442243</v>
      </c>
    </row>
    <row r="5732" spans="1:3" x14ac:dyDescent="0.25">
      <c r="A5732" s="3">
        <v>20.163448315399307</v>
      </c>
      <c r="B5732">
        <v>5.5373342670185366</v>
      </c>
      <c r="C5732">
        <v>4.7004803657924166</v>
      </c>
    </row>
    <row r="5733" spans="1:3" x14ac:dyDescent="0.25">
      <c r="A5733" s="3">
        <v>20.097550585664155</v>
      </c>
      <c r="B5733">
        <v>5.0751738152338266</v>
      </c>
      <c r="C5733">
        <v>3.6109179126442243</v>
      </c>
    </row>
    <row r="5734" spans="1:3" ht="15.75" thickBot="1" x14ac:dyDescent="0.3">
      <c r="A5734" s="7">
        <v>19.985088661080542</v>
      </c>
      <c r="B5734">
        <v>4.7874917427820458</v>
      </c>
      <c r="C5734">
        <v>3.4812400893356918</v>
      </c>
    </row>
    <row r="5737" spans="1:3" ht="15.75" thickBot="1" x14ac:dyDescent="0.3"/>
    <row r="5738" spans="1:3" x14ac:dyDescent="0.25">
      <c r="A5738" s="1" t="s">
        <v>350</v>
      </c>
    </row>
    <row r="5739" spans="1:3" x14ac:dyDescent="0.25">
      <c r="A5739" s="2">
        <v>20.027089777859604</v>
      </c>
      <c r="B5739">
        <v>4.9416424226093039</v>
      </c>
      <c r="C5739">
        <v>3.1135153092103742</v>
      </c>
    </row>
    <row r="5740" spans="1:3" x14ac:dyDescent="0.25">
      <c r="A5740" s="3">
        <v>19.929145492307978</v>
      </c>
      <c r="B5740">
        <v>5.0106352940962555</v>
      </c>
      <c r="C5740">
        <v>2.9957322735539909</v>
      </c>
    </row>
    <row r="5741" spans="1:3" x14ac:dyDescent="0.25">
      <c r="A5741" s="3">
        <v>20.027089777859604</v>
      </c>
      <c r="B5741">
        <v>4.9416424226093039</v>
      </c>
      <c r="C5741">
        <v>3.1135153092103742</v>
      </c>
    </row>
    <row r="5742" spans="1:3" x14ac:dyDescent="0.25">
      <c r="A5742" s="3">
        <v>20.360234224388144</v>
      </c>
      <c r="B5742">
        <v>5.6167710976665717</v>
      </c>
      <c r="C5742">
        <v>2.9444389791664403</v>
      </c>
    </row>
    <row r="5743" spans="1:3" x14ac:dyDescent="0.25">
      <c r="A5743" s="3">
        <v>20.184546440673881</v>
      </c>
      <c r="B5743">
        <v>4.990432586778736</v>
      </c>
      <c r="C5743">
        <v>3.6888794541139363</v>
      </c>
    </row>
    <row r="5744" spans="1:3" x14ac:dyDescent="0.25">
      <c r="A5744" s="3">
        <v>19.985088661080542</v>
      </c>
      <c r="B5744">
        <v>4.7874917427820458</v>
      </c>
      <c r="C5744">
        <v>3.4812400893356918</v>
      </c>
    </row>
    <row r="5745" spans="1:3" x14ac:dyDescent="0.25">
      <c r="A5745" s="3">
        <v>20.837197681154464</v>
      </c>
      <c r="B5745">
        <v>5.9914645471079817</v>
      </c>
      <c r="C5745">
        <v>4.6821312271242199</v>
      </c>
    </row>
    <row r="5746" spans="1:3" x14ac:dyDescent="0.25">
      <c r="A5746" s="3">
        <v>21.133424112621626</v>
      </c>
      <c r="B5746">
        <v>6.5510803350434044</v>
      </c>
      <c r="C5746">
        <v>5.4380793089231956</v>
      </c>
    </row>
    <row r="5747" spans="1:3" x14ac:dyDescent="0.25">
      <c r="A5747" s="3">
        <v>20.163448315399307</v>
      </c>
      <c r="B5747">
        <v>5.5373342670185366</v>
      </c>
      <c r="C5747">
        <v>4.7004803657924166</v>
      </c>
    </row>
    <row r="5748" spans="1:3" x14ac:dyDescent="0.25">
      <c r="A5748" s="3">
        <v>19.929145492307978</v>
      </c>
      <c r="B5748">
        <v>5.0106352940962555</v>
      </c>
      <c r="C5748">
        <v>2.9957322735539909</v>
      </c>
    </row>
    <row r="5749" spans="1:3" x14ac:dyDescent="0.25">
      <c r="A5749" s="3">
        <v>20.097550585664155</v>
      </c>
      <c r="B5749">
        <v>5.0751738152338266</v>
      </c>
      <c r="C5749">
        <v>3.6109179126442243</v>
      </c>
    </row>
    <row r="5750" spans="1:3" x14ac:dyDescent="0.25">
      <c r="A5750" s="3">
        <v>20.184546440673881</v>
      </c>
      <c r="B5750">
        <v>4.990432586778736</v>
      </c>
      <c r="C5750">
        <v>3.6888794541139363</v>
      </c>
    </row>
    <row r="5751" spans="1:3" ht="15.75" thickBot="1" x14ac:dyDescent="0.3">
      <c r="A5751" s="7">
        <v>20.027089777859604</v>
      </c>
      <c r="B5751">
        <v>4.9416424226093039</v>
      </c>
      <c r="C5751">
        <v>3.1135153092103742</v>
      </c>
    </row>
    <row r="5753" spans="1:3" ht="15.75" thickBot="1" x14ac:dyDescent="0.3"/>
    <row r="5754" spans="1:3" x14ac:dyDescent="0.25">
      <c r="A5754" s="1" t="s">
        <v>351</v>
      </c>
    </row>
    <row r="5755" spans="1:3" x14ac:dyDescent="0.25">
      <c r="A5755" s="2">
        <v>21.133424112621626</v>
      </c>
      <c r="B5755">
        <v>6.5510803350434044</v>
      </c>
      <c r="C5755">
        <v>5.4380793089231956</v>
      </c>
    </row>
    <row r="5756" spans="1:3" x14ac:dyDescent="0.25">
      <c r="A5756" s="3">
        <v>20.478688773840432</v>
      </c>
      <c r="B5756" s="5">
        <v>5.2983173670000001</v>
      </c>
      <c r="C5756" s="5">
        <v>2.9957322739999999</v>
      </c>
    </row>
    <row r="5757" spans="1:3" x14ac:dyDescent="0.25">
      <c r="A5757" s="3">
        <v>20.123189455653517</v>
      </c>
      <c r="B5757">
        <v>5.4806389233419912</v>
      </c>
      <c r="C5757">
        <v>3.0910424533583161</v>
      </c>
    </row>
    <row r="5758" spans="1:3" x14ac:dyDescent="0.25">
      <c r="A5758" s="3">
        <v>20.097550585664155</v>
      </c>
      <c r="B5758">
        <v>5.0751738152338266</v>
      </c>
      <c r="C5758">
        <v>3.6109179126442243</v>
      </c>
    </row>
    <row r="5759" spans="1:3" x14ac:dyDescent="0.25">
      <c r="A5759" s="3">
        <v>19.18195119767131</v>
      </c>
      <c r="B5759">
        <v>4.5747109785033828</v>
      </c>
      <c r="C5759">
        <v>3.6375861597263857</v>
      </c>
    </row>
    <row r="5760" spans="1:3" x14ac:dyDescent="0.25">
      <c r="A5760" s="3">
        <v>19.929145492307978</v>
      </c>
      <c r="B5760">
        <v>5.0106352940962555</v>
      </c>
      <c r="C5760">
        <v>2.9957322735539909</v>
      </c>
    </row>
    <row r="5761" spans="1:3" x14ac:dyDescent="0.25">
      <c r="A5761" s="3">
        <v>20.027089777859604</v>
      </c>
      <c r="B5761">
        <v>4.9416424226093039</v>
      </c>
      <c r="C5761">
        <v>3.1135153092103742</v>
      </c>
    </row>
    <row r="5762" spans="1:3" x14ac:dyDescent="0.25">
      <c r="A5762" s="3">
        <v>19.719292269758025</v>
      </c>
      <c r="B5762">
        <v>4.7874917430000004</v>
      </c>
      <c r="C5762">
        <v>3.091042453</v>
      </c>
    </row>
    <row r="5763" spans="1:3" x14ac:dyDescent="0.25">
      <c r="A5763" s="3">
        <v>20.027089777859604</v>
      </c>
      <c r="B5763">
        <v>4.9416424226093039</v>
      </c>
      <c r="C5763">
        <v>3.1135153092103742</v>
      </c>
    </row>
    <row r="5764" spans="1:3" x14ac:dyDescent="0.25">
      <c r="A5764" s="3">
        <v>19.929145492307978</v>
      </c>
      <c r="B5764">
        <v>5.0106352940962555</v>
      </c>
      <c r="C5764">
        <v>2.9957322735539909</v>
      </c>
    </row>
    <row r="5765" spans="1:3" x14ac:dyDescent="0.25">
      <c r="A5765" s="3">
        <v>20.097550585664155</v>
      </c>
      <c r="B5765">
        <v>5.0751738152338266</v>
      </c>
      <c r="C5765">
        <v>3.6109179126442243</v>
      </c>
    </row>
    <row r="5766" spans="1:3" x14ac:dyDescent="0.25">
      <c r="A5766" s="3">
        <v>20.478688773840432</v>
      </c>
      <c r="B5766" s="5">
        <v>5.2983173670000001</v>
      </c>
      <c r="C5766" s="5">
        <v>2.9957322739999999</v>
      </c>
    </row>
    <row r="5767" spans="1:3" ht="15.75" thickBot="1" x14ac:dyDescent="0.3">
      <c r="A5767" s="7">
        <v>20.097550585664155</v>
      </c>
      <c r="B5767">
        <v>5.0751738152338266</v>
      </c>
      <c r="C5767">
        <v>3.6109179126442243</v>
      </c>
    </row>
    <row r="5769" spans="1:3" ht="15.75" thickBot="1" x14ac:dyDescent="0.3"/>
    <row r="5770" spans="1:3" x14ac:dyDescent="0.25">
      <c r="A5770" s="1" t="s">
        <v>352</v>
      </c>
    </row>
    <row r="5771" spans="1:3" x14ac:dyDescent="0.25">
      <c r="A5771" s="2">
        <v>20.097550585664155</v>
      </c>
      <c r="B5771">
        <v>5.0751738152338266</v>
      </c>
      <c r="C5771">
        <v>3.6109179126442243</v>
      </c>
    </row>
    <row r="5772" spans="1:3" x14ac:dyDescent="0.25">
      <c r="A5772" s="3">
        <v>19.719292269758025</v>
      </c>
      <c r="B5772">
        <v>4.7874917430000004</v>
      </c>
      <c r="C5772">
        <v>3.091042453</v>
      </c>
    </row>
    <row r="5773" spans="1:3" x14ac:dyDescent="0.25">
      <c r="A5773" s="3">
        <v>20.097550585664155</v>
      </c>
      <c r="B5773">
        <v>5.0751738152338266</v>
      </c>
      <c r="C5773">
        <v>3.6109179126442243</v>
      </c>
    </row>
    <row r="5774" spans="1:3" x14ac:dyDescent="0.25">
      <c r="A5774" s="3">
        <v>20.837197681154464</v>
      </c>
      <c r="B5774">
        <v>5.9914645471079817</v>
      </c>
      <c r="C5774">
        <v>4.6821312271242199</v>
      </c>
    </row>
    <row r="5775" spans="1:3" x14ac:dyDescent="0.25">
      <c r="A5775" s="3">
        <v>20.097550585664155</v>
      </c>
      <c r="B5775">
        <v>5.0751738152338266</v>
      </c>
      <c r="C5775">
        <v>3.6109179126442243</v>
      </c>
    </row>
    <row r="5776" spans="1:3" x14ac:dyDescent="0.25">
      <c r="A5776" s="3">
        <v>20.360234224388144</v>
      </c>
      <c r="B5776">
        <v>5.6167710976665717</v>
      </c>
      <c r="C5776">
        <v>2.9444389791664403</v>
      </c>
    </row>
    <row r="5777" spans="1:3" x14ac:dyDescent="0.25">
      <c r="A5777" s="3">
        <v>19.719292269758025</v>
      </c>
      <c r="B5777">
        <v>4.7874917430000004</v>
      </c>
      <c r="C5777">
        <v>3.091042453</v>
      </c>
    </row>
    <row r="5778" spans="1:3" x14ac:dyDescent="0.25">
      <c r="A5778" s="3">
        <v>19.18195119767131</v>
      </c>
      <c r="B5778">
        <v>4.5747109785033828</v>
      </c>
      <c r="C5778">
        <v>3.6375861597263857</v>
      </c>
    </row>
    <row r="5779" spans="1:3" x14ac:dyDescent="0.25">
      <c r="A5779" s="3">
        <v>20.478688773840432</v>
      </c>
      <c r="B5779" s="5">
        <v>5.2983173670000001</v>
      </c>
      <c r="C5779" s="5">
        <v>2.9957322739999999</v>
      </c>
    </row>
    <row r="5780" spans="1:3" x14ac:dyDescent="0.25">
      <c r="A5780" s="3">
        <v>20.097550585664155</v>
      </c>
      <c r="B5780">
        <v>5.0751738152338266</v>
      </c>
      <c r="C5780">
        <v>3.6109179126442243</v>
      </c>
    </row>
    <row r="5781" spans="1:3" x14ac:dyDescent="0.25">
      <c r="A5781" s="3">
        <v>20.360234224388144</v>
      </c>
      <c r="B5781">
        <v>5.6167710976665717</v>
      </c>
      <c r="C5781">
        <v>2.9444389791664403</v>
      </c>
    </row>
    <row r="5782" spans="1:3" x14ac:dyDescent="0.25">
      <c r="A5782" s="3">
        <v>20.027089777859604</v>
      </c>
      <c r="B5782">
        <v>4.9416424226093039</v>
      </c>
      <c r="C5782">
        <v>3.1135153092103742</v>
      </c>
    </row>
    <row r="5783" spans="1:3" ht="15.75" thickBot="1" x14ac:dyDescent="0.3">
      <c r="A5783" s="7">
        <v>20.360234224388144</v>
      </c>
      <c r="B5783" s="8">
        <v>5.6167710976665717</v>
      </c>
      <c r="C5783" s="8">
        <v>2.9444389791664403</v>
      </c>
    </row>
    <row r="5786" spans="1:3" ht="15.75" thickBot="1" x14ac:dyDescent="0.3"/>
    <row r="5787" spans="1:3" x14ac:dyDescent="0.25">
      <c r="A5787" s="1" t="s">
        <v>353</v>
      </c>
    </row>
    <row r="5788" spans="1:3" x14ac:dyDescent="0.25">
      <c r="A5788" s="2">
        <v>21.133424112621626</v>
      </c>
      <c r="B5788">
        <v>6.5510803350434044</v>
      </c>
      <c r="C5788">
        <v>5.4380793089231956</v>
      </c>
    </row>
    <row r="5789" spans="1:3" x14ac:dyDescent="0.25">
      <c r="A5789" s="3">
        <v>20.837197681154464</v>
      </c>
      <c r="B5789">
        <v>5.9914645471079817</v>
      </c>
      <c r="C5789">
        <v>4.6821312271242199</v>
      </c>
    </row>
    <row r="5790" spans="1:3" x14ac:dyDescent="0.25">
      <c r="A5790" s="3">
        <v>20.184546440673881</v>
      </c>
      <c r="B5790">
        <v>4.990432586778736</v>
      </c>
      <c r="C5790">
        <v>3.6888794541139363</v>
      </c>
    </row>
    <row r="5791" spans="1:3" x14ac:dyDescent="0.25">
      <c r="A5791" s="3">
        <v>20.360234224388144</v>
      </c>
      <c r="B5791">
        <v>5.6167710976665717</v>
      </c>
      <c r="C5791">
        <v>2.9444389791664403</v>
      </c>
    </row>
    <row r="5792" spans="1:3" x14ac:dyDescent="0.25">
      <c r="A5792" s="3">
        <v>20.837197681154464</v>
      </c>
      <c r="B5792">
        <v>5.9914645471079817</v>
      </c>
      <c r="C5792">
        <v>4.6821312271242199</v>
      </c>
    </row>
    <row r="5793" spans="1:3" x14ac:dyDescent="0.25">
      <c r="A5793" s="3">
        <v>20.360234224388144</v>
      </c>
      <c r="B5793">
        <v>5.6167710976665717</v>
      </c>
      <c r="C5793">
        <v>2.9444389791664403</v>
      </c>
    </row>
    <row r="5794" spans="1:3" x14ac:dyDescent="0.25">
      <c r="A5794" s="3">
        <v>20.837197681154464</v>
      </c>
      <c r="B5794">
        <v>5.9914645471079817</v>
      </c>
      <c r="C5794">
        <v>4.6821312271242199</v>
      </c>
    </row>
    <row r="5795" spans="1:3" x14ac:dyDescent="0.25">
      <c r="A5795" s="3">
        <v>20.097550585664155</v>
      </c>
      <c r="B5795">
        <v>5.0751738152338266</v>
      </c>
      <c r="C5795">
        <v>3.6109179126442243</v>
      </c>
    </row>
    <row r="5796" spans="1:3" x14ac:dyDescent="0.25">
      <c r="A5796" s="3">
        <v>20.163448315399307</v>
      </c>
      <c r="B5796">
        <v>5.5373342670185366</v>
      </c>
      <c r="C5796">
        <v>4.7004803657924166</v>
      </c>
    </row>
    <row r="5797" spans="1:3" x14ac:dyDescent="0.25">
      <c r="A5797" s="3">
        <v>19.985088661080542</v>
      </c>
      <c r="B5797">
        <v>4.7874917427820458</v>
      </c>
      <c r="C5797">
        <v>3.4812400893356918</v>
      </c>
    </row>
    <row r="5798" spans="1:3" x14ac:dyDescent="0.25">
      <c r="A5798" s="3">
        <v>19.929145492307978</v>
      </c>
      <c r="B5798">
        <v>5.0106352940962555</v>
      </c>
      <c r="C5798">
        <v>2.9957322735539909</v>
      </c>
    </row>
    <row r="5799" spans="1:3" x14ac:dyDescent="0.25">
      <c r="A5799" s="3">
        <v>19.985088661080542</v>
      </c>
      <c r="B5799">
        <v>4.7874917427820458</v>
      </c>
      <c r="C5799">
        <v>3.4812400893356918</v>
      </c>
    </row>
    <row r="5800" spans="1:3" ht="15.75" thickBot="1" x14ac:dyDescent="0.3">
      <c r="A5800" s="7">
        <v>20.123189455653517</v>
      </c>
      <c r="B5800">
        <v>5.4806389233419912</v>
      </c>
      <c r="C5800">
        <v>3.0910424533583161</v>
      </c>
    </row>
    <row r="5803" spans="1:3" ht="15.75" thickBot="1" x14ac:dyDescent="0.3"/>
    <row r="5804" spans="1:3" x14ac:dyDescent="0.25">
      <c r="A5804" s="1" t="s">
        <v>354</v>
      </c>
    </row>
    <row r="5805" spans="1:3" x14ac:dyDescent="0.25">
      <c r="A5805" s="2">
        <v>19.929145492307978</v>
      </c>
      <c r="B5805">
        <v>5.0106352940962555</v>
      </c>
      <c r="C5805">
        <v>2.9957322735539909</v>
      </c>
    </row>
    <row r="5806" spans="1:3" x14ac:dyDescent="0.25">
      <c r="A5806" s="3">
        <v>21.133424112621626</v>
      </c>
      <c r="B5806">
        <v>6.5510803350434044</v>
      </c>
      <c r="C5806">
        <v>5.4380793089231956</v>
      </c>
    </row>
    <row r="5807" spans="1:3" x14ac:dyDescent="0.25">
      <c r="A5807" s="3">
        <v>20.163448315399307</v>
      </c>
      <c r="B5807">
        <v>5.5373342670185366</v>
      </c>
      <c r="C5807">
        <v>4.7004803657924166</v>
      </c>
    </row>
    <row r="5808" spans="1:3" x14ac:dyDescent="0.25">
      <c r="A5808" s="3">
        <v>20.123189455653517</v>
      </c>
      <c r="B5808">
        <v>5.4806389233419912</v>
      </c>
      <c r="C5808">
        <v>3.0910424533583161</v>
      </c>
    </row>
    <row r="5809" spans="1:3" x14ac:dyDescent="0.25">
      <c r="A5809" s="3">
        <v>19.719292269758025</v>
      </c>
      <c r="B5809" s="8">
        <v>4.7874917427820458</v>
      </c>
      <c r="C5809" s="8">
        <v>3.0910424533583161</v>
      </c>
    </row>
    <row r="5810" spans="1:3" x14ac:dyDescent="0.25">
      <c r="A5810" s="3">
        <v>20.163448315399307</v>
      </c>
      <c r="B5810">
        <v>5.5373342670185366</v>
      </c>
      <c r="C5810">
        <v>4.7004803657924166</v>
      </c>
    </row>
    <row r="5811" spans="1:3" x14ac:dyDescent="0.25">
      <c r="A5811" s="3">
        <v>20.097550585664155</v>
      </c>
      <c r="B5811">
        <v>5.0751738152338266</v>
      </c>
      <c r="C5811">
        <v>3.6109179126442243</v>
      </c>
    </row>
    <row r="5812" spans="1:3" x14ac:dyDescent="0.25">
      <c r="A5812" s="3">
        <v>20.478688773840432</v>
      </c>
      <c r="B5812" s="5">
        <v>5.2983173670000001</v>
      </c>
      <c r="C5812" s="5">
        <v>2.9957322739999999</v>
      </c>
    </row>
    <row r="5813" spans="1:3" x14ac:dyDescent="0.25">
      <c r="A5813" s="3">
        <v>21.133424112621626</v>
      </c>
      <c r="B5813">
        <v>6.5510803350434044</v>
      </c>
      <c r="C5813">
        <v>5.4380793089231956</v>
      </c>
    </row>
    <row r="5814" spans="1:3" x14ac:dyDescent="0.25">
      <c r="A5814" s="3">
        <v>20.163448315399307</v>
      </c>
      <c r="B5814">
        <v>5.5373342670185366</v>
      </c>
      <c r="C5814">
        <v>4.7004803657924166</v>
      </c>
    </row>
    <row r="5815" spans="1:3" x14ac:dyDescent="0.25">
      <c r="A5815" s="3">
        <v>19.985088661080542</v>
      </c>
      <c r="B5815">
        <v>4.7874917427820458</v>
      </c>
      <c r="C5815">
        <v>3.4812400893356918</v>
      </c>
    </row>
    <row r="5816" spans="1:3" x14ac:dyDescent="0.25">
      <c r="A5816" s="3">
        <v>19.719292269758025</v>
      </c>
      <c r="B5816">
        <v>4.7874917430000004</v>
      </c>
      <c r="C5816">
        <v>3.091042453</v>
      </c>
    </row>
    <row r="5817" spans="1:3" ht="15.75" thickBot="1" x14ac:dyDescent="0.3">
      <c r="A5817" s="7">
        <v>20.163448315399307</v>
      </c>
      <c r="B5817">
        <v>5.5373342670185366</v>
      </c>
      <c r="C5817">
        <v>4.7004803657924166</v>
      </c>
    </row>
    <row r="5820" spans="1:3" ht="15.75" thickBot="1" x14ac:dyDescent="0.3"/>
    <row r="5821" spans="1:3" x14ac:dyDescent="0.25">
      <c r="A5821" s="1" t="s">
        <v>355</v>
      </c>
    </row>
    <row r="5822" spans="1:3" x14ac:dyDescent="0.25">
      <c r="A5822" s="2">
        <v>21.133424112621626</v>
      </c>
      <c r="B5822">
        <v>6.5510803350434044</v>
      </c>
      <c r="C5822">
        <v>5.4380793089231956</v>
      </c>
    </row>
    <row r="5823" spans="1:3" x14ac:dyDescent="0.25">
      <c r="A5823" s="3">
        <v>20.837197681154464</v>
      </c>
      <c r="B5823">
        <v>5.9914645471079817</v>
      </c>
      <c r="C5823">
        <v>4.6821312271242199</v>
      </c>
    </row>
    <row r="5824" spans="1:3" x14ac:dyDescent="0.25">
      <c r="A5824" s="3">
        <v>20.163448315399307</v>
      </c>
      <c r="B5824">
        <v>5.5373342670185366</v>
      </c>
      <c r="C5824">
        <v>4.7004803657924166</v>
      </c>
    </row>
    <row r="5825" spans="1:3" x14ac:dyDescent="0.25">
      <c r="A5825" s="3">
        <v>20.184546440673881</v>
      </c>
      <c r="B5825">
        <v>4.990432586778736</v>
      </c>
      <c r="C5825">
        <v>3.6888794541139363</v>
      </c>
    </row>
    <row r="5826" spans="1:3" x14ac:dyDescent="0.25">
      <c r="A5826" s="3">
        <v>20.360234224388144</v>
      </c>
      <c r="B5826">
        <v>5.6167710976665717</v>
      </c>
      <c r="C5826">
        <v>2.9444389791664403</v>
      </c>
    </row>
    <row r="5827" spans="1:3" x14ac:dyDescent="0.25">
      <c r="A5827" s="3">
        <v>19.18195119767131</v>
      </c>
      <c r="B5827">
        <v>4.5747109785033828</v>
      </c>
      <c r="C5827">
        <v>3.6375861597263857</v>
      </c>
    </row>
    <row r="5828" spans="1:3" x14ac:dyDescent="0.25">
      <c r="A5828" s="3">
        <v>20.123189455653517</v>
      </c>
      <c r="B5828">
        <v>5.4806389233419912</v>
      </c>
      <c r="C5828">
        <v>3.0910424533583161</v>
      </c>
    </row>
    <row r="5829" spans="1:3" x14ac:dyDescent="0.25">
      <c r="A5829" s="3">
        <v>20.478688773840432</v>
      </c>
      <c r="B5829" s="5">
        <v>5.2983173670000001</v>
      </c>
      <c r="C5829" s="5">
        <v>2.9957322739999999</v>
      </c>
    </row>
    <row r="5830" spans="1:3" x14ac:dyDescent="0.25">
      <c r="A5830" s="3">
        <v>20.163448315399307</v>
      </c>
      <c r="B5830" s="8">
        <v>5.5373342670185366</v>
      </c>
      <c r="C5830" s="8">
        <v>4.7004803657924166</v>
      </c>
    </row>
    <row r="5831" spans="1:3" x14ac:dyDescent="0.25">
      <c r="A5831" s="3">
        <v>20.027089777859604</v>
      </c>
      <c r="B5831">
        <v>4.9416424226093039</v>
      </c>
      <c r="C5831">
        <v>3.1135153092103742</v>
      </c>
    </row>
    <row r="5832" spans="1:3" x14ac:dyDescent="0.25">
      <c r="A5832" s="3">
        <v>20.027089777859604</v>
      </c>
      <c r="B5832">
        <v>4.9416424226093039</v>
      </c>
      <c r="C5832">
        <v>3.1135153092103742</v>
      </c>
    </row>
    <row r="5833" spans="1:3" x14ac:dyDescent="0.25">
      <c r="A5833" s="3">
        <v>21.133424112621626</v>
      </c>
      <c r="B5833">
        <v>6.5510803350434044</v>
      </c>
      <c r="C5833">
        <v>5.4380793089231956</v>
      </c>
    </row>
    <row r="5834" spans="1:3" ht="15.75" thickBot="1" x14ac:dyDescent="0.3">
      <c r="A5834" s="7">
        <v>21.133424112621626</v>
      </c>
      <c r="B5834">
        <v>6.5510803350434044</v>
      </c>
      <c r="C5834">
        <v>5.4380793089231956</v>
      </c>
    </row>
    <row r="5837" spans="1:3" ht="15.75" thickBot="1" x14ac:dyDescent="0.3"/>
    <row r="5838" spans="1:3" x14ac:dyDescent="0.25">
      <c r="A5838" s="1" t="s">
        <v>356</v>
      </c>
    </row>
    <row r="5839" spans="1:3" x14ac:dyDescent="0.25">
      <c r="A5839" s="2">
        <v>20.027089777859604</v>
      </c>
      <c r="B5839">
        <v>4.9416424226093039</v>
      </c>
      <c r="C5839">
        <v>3.1135153092103742</v>
      </c>
    </row>
    <row r="5840" spans="1:3" x14ac:dyDescent="0.25">
      <c r="A5840" s="3">
        <v>21.133424112621626</v>
      </c>
      <c r="B5840">
        <v>6.5510803350434044</v>
      </c>
      <c r="C5840">
        <v>5.4380793089231956</v>
      </c>
    </row>
    <row r="5841" spans="1:3" x14ac:dyDescent="0.25">
      <c r="A5841" s="3">
        <v>19.985088661080542</v>
      </c>
      <c r="B5841">
        <v>4.7874917427820458</v>
      </c>
      <c r="C5841">
        <v>3.4812400893356918</v>
      </c>
    </row>
    <row r="5842" spans="1:3" x14ac:dyDescent="0.25">
      <c r="A5842" s="3">
        <v>20.027089777859604</v>
      </c>
      <c r="B5842">
        <v>4.9416424226093039</v>
      </c>
      <c r="C5842">
        <v>3.1135153092103742</v>
      </c>
    </row>
    <row r="5843" spans="1:3" x14ac:dyDescent="0.25">
      <c r="A5843" s="3">
        <v>19.719292269758025</v>
      </c>
      <c r="B5843">
        <v>4.7874917430000004</v>
      </c>
      <c r="C5843">
        <v>3.091042453</v>
      </c>
    </row>
    <row r="5844" spans="1:3" x14ac:dyDescent="0.25">
      <c r="A5844" s="3">
        <v>20.184546440673881</v>
      </c>
      <c r="B5844">
        <v>4.990432586778736</v>
      </c>
      <c r="C5844">
        <v>3.6888794541139363</v>
      </c>
    </row>
    <row r="5845" spans="1:3" x14ac:dyDescent="0.25">
      <c r="A5845" s="3">
        <v>20.837197681154464</v>
      </c>
      <c r="B5845">
        <v>5.9914645471079817</v>
      </c>
      <c r="C5845">
        <v>4.6821312271242199</v>
      </c>
    </row>
    <row r="5846" spans="1:3" x14ac:dyDescent="0.25">
      <c r="A5846" s="3">
        <v>20.163448315399307</v>
      </c>
      <c r="B5846">
        <v>5.5373342670185366</v>
      </c>
      <c r="C5846">
        <v>4.7004803657924166</v>
      </c>
    </row>
    <row r="5847" spans="1:3" x14ac:dyDescent="0.25">
      <c r="A5847" s="3">
        <v>19.985088661080542</v>
      </c>
      <c r="B5847">
        <v>4.7874917427820458</v>
      </c>
      <c r="C5847">
        <v>3.4812400893356918</v>
      </c>
    </row>
    <row r="5848" spans="1:3" x14ac:dyDescent="0.25">
      <c r="A5848" s="3">
        <v>19.719292269758025</v>
      </c>
      <c r="B5848">
        <v>4.7874917430000004</v>
      </c>
      <c r="C5848">
        <v>3.091042453</v>
      </c>
    </row>
    <row r="5849" spans="1:3" x14ac:dyDescent="0.25">
      <c r="A5849" s="3">
        <v>21.133424112621626</v>
      </c>
      <c r="B5849">
        <v>6.5510803350434044</v>
      </c>
      <c r="C5849">
        <v>5.4380793089231956</v>
      </c>
    </row>
    <row r="5850" spans="1:3" x14ac:dyDescent="0.25">
      <c r="A5850" s="3">
        <v>20.123189455653517</v>
      </c>
      <c r="B5850">
        <v>5.4806389233419912</v>
      </c>
      <c r="C5850">
        <v>3.0910424533583161</v>
      </c>
    </row>
    <row r="5851" spans="1:3" ht="15.75" thickBot="1" x14ac:dyDescent="0.3">
      <c r="A5851" s="7">
        <v>20.360234224388144</v>
      </c>
      <c r="B5851">
        <v>5.6167710976665717</v>
      </c>
      <c r="C5851">
        <v>2.9444389791664403</v>
      </c>
    </row>
    <row r="5854" spans="1:3" ht="15.75" thickBot="1" x14ac:dyDescent="0.3"/>
    <row r="5855" spans="1:3" x14ac:dyDescent="0.25">
      <c r="A5855" s="1" t="s">
        <v>357</v>
      </c>
    </row>
    <row r="5856" spans="1:3" x14ac:dyDescent="0.25">
      <c r="A5856" s="2">
        <v>19.719292269758025</v>
      </c>
      <c r="B5856">
        <v>4.7874917430000004</v>
      </c>
      <c r="C5856">
        <v>3.091042453</v>
      </c>
    </row>
    <row r="5857" spans="1:3" x14ac:dyDescent="0.25">
      <c r="A5857" s="3">
        <v>20.478688773840432</v>
      </c>
      <c r="B5857" s="5">
        <v>5.2983173670000001</v>
      </c>
      <c r="C5857" s="5">
        <v>2.9957322739999999</v>
      </c>
    </row>
    <row r="5858" spans="1:3" x14ac:dyDescent="0.25">
      <c r="A5858" s="3">
        <v>21.133424112621626</v>
      </c>
      <c r="B5858">
        <v>6.5510803350434044</v>
      </c>
      <c r="C5858">
        <v>5.4380793089231956</v>
      </c>
    </row>
    <row r="5859" spans="1:3" x14ac:dyDescent="0.25">
      <c r="A5859" s="3">
        <v>20.837197681154464</v>
      </c>
      <c r="B5859">
        <v>5.9914645471079817</v>
      </c>
      <c r="C5859">
        <v>4.6821312271242199</v>
      </c>
    </row>
    <row r="5860" spans="1:3" x14ac:dyDescent="0.25">
      <c r="A5860" s="3">
        <v>20.123189455653517</v>
      </c>
      <c r="B5860">
        <v>5.4806389233419912</v>
      </c>
      <c r="C5860">
        <v>3.0910424533583161</v>
      </c>
    </row>
    <row r="5861" spans="1:3" x14ac:dyDescent="0.25">
      <c r="A5861" s="3">
        <v>20.184546440673881</v>
      </c>
      <c r="B5861">
        <v>4.990432586778736</v>
      </c>
      <c r="C5861">
        <v>3.6888794541139363</v>
      </c>
    </row>
    <row r="5862" spans="1:3" x14ac:dyDescent="0.25">
      <c r="A5862" s="3">
        <v>19.929145492307978</v>
      </c>
      <c r="B5862">
        <v>5.0106352940962555</v>
      </c>
      <c r="C5862">
        <v>2.9957322735539909</v>
      </c>
    </row>
    <row r="5863" spans="1:3" x14ac:dyDescent="0.25">
      <c r="A5863" s="3">
        <v>20.123189455653517</v>
      </c>
      <c r="B5863">
        <v>5.4806389233419912</v>
      </c>
      <c r="C5863">
        <v>3.0910424533583161</v>
      </c>
    </row>
    <row r="5864" spans="1:3" x14ac:dyDescent="0.25">
      <c r="A5864" s="3">
        <v>20.163448315399307</v>
      </c>
      <c r="B5864">
        <v>5.5373342670185366</v>
      </c>
      <c r="C5864">
        <v>4.7004803657924166</v>
      </c>
    </row>
    <row r="5865" spans="1:3" x14ac:dyDescent="0.25">
      <c r="A5865" s="3">
        <v>20.027089777859604</v>
      </c>
      <c r="B5865">
        <v>4.9416424226093039</v>
      </c>
      <c r="C5865">
        <v>3.1135153092103742</v>
      </c>
    </row>
    <row r="5866" spans="1:3" x14ac:dyDescent="0.25">
      <c r="A5866" s="3">
        <v>20.184546440673881</v>
      </c>
      <c r="B5866">
        <v>4.990432586778736</v>
      </c>
      <c r="C5866">
        <v>3.6888794541139363</v>
      </c>
    </row>
    <row r="5867" spans="1:3" x14ac:dyDescent="0.25">
      <c r="A5867" s="3">
        <v>19.929145492307978</v>
      </c>
      <c r="B5867">
        <v>5.0106352940962555</v>
      </c>
      <c r="C5867">
        <v>2.9957322735539909</v>
      </c>
    </row>
    <row r="5868" spans="1:3" ht="15.75" thickBot="1" x14ac:dyDescent="0.3">
      <c r="A5868" s="7">
        <v>19.18195119767131</v>
      </c>
      <c r="B5868">
        <v>4.5747109785033828</v>
      </c>
      <c r="C5868">
        <v>3.6375861597263857</v>
      </c>
    </row>
    <row r="5870" spans="1:3" ht="15.75" thickBot="1" x14ac:dyDescent="0.3"/>
    <row r="5871" spans="1:3" x14ac:dyDescent="0.25">
      <c r="A5871" s="1" t="s">
        <v>358</v>
      </c>
    </row>
    <row r="5872" spans="1:3" x14ac:dyDescent="0.25">
      <c r="A5872" s="2">
        <v>20.478688773840432</v>
      </c>
      <c r="B5872" s="5">
        <v>5.2983173670000001</v>
      </c>
      <c r="C5872" s="5">
        <v>2.9957322739999999</v>
      </c>
    </row>
    <row r="5873" spans="1:3" x14ac:dyDescent="0.25">
      <c r="A5873" s="3">
        <v>21.133424112621626</v>
      </c>
      <c r="B5873">
        <v>6.5510803350434044</v>
      </c>
      <c r="C5873">
        <v>5.4380793089231956</v>
      </c>
    </row>
    <row r="5874" spans="1:3" x14ac:dyDescent="0.25">
      <c r="A5874" s="3">
        <v>21.133424112621626</v>
      </c>
      <c r="B5874">
        <v>6.5510803350434044</v>
      </c>
      <c r="C5874">
        <v>5.4380793089231956</v>
      </c>
    </row>
    <row r="5875" spans="1:3" x14ac:dyDescent="0.25">
      <c r="A5875" s="3">
        <v>20.478688773840432</v>
      </c>
      <c r="B5875" s="5">
        <v>5.2983173670000001</v>
      </c>
      <c r="C5875" s="5">
        <v>2.9957322739999999</v>
      </c>
    </row>
    <row r="5876" spans="1:3" x14ac:dyDescent="0.25">
      <c r="A5876" s="3">
        <v>20.478688773840432</v>
      </c>
      <c r="B5876" s="5">
        <v>5.2983173670000001</v>
      </c>
      <c r="C5876" s="5">
        <v>2.9957322739999999</v>
      </c>
    </row>
    <row r="5877" spans="1:3" x14ac:dyDescent="0.25">
      <c r="A5877" s="3">
        <v>20.097550585664155</v>
      </c>
      <c r="B5877">
        <v>5.0751738152338266</v>
      </c>
      <c r="C5877">
        <v>3.6109179126442243</v>
      </c>
    </row>
    <row r="5878" spans="1:3" x14ac:dyDescent="0.25">
      <c r="A5878" s="3">
        <v>20.027089777859604</v>
      </c>
      <c r="B5878">
        <v>4.9416424226093039</v>
      </c>
      <c r="C5878">
        <v>3.1135153092103742</v>
      </c>
    </row>
    <row r="5879" spans="1:3" x14ac:dyDescent="0.25">
      <c r="A5879" s="3">
        <v>19.985088661080542</v>
      </c>
      <c r="B5879">
        <v>4.7874917427820458</v>
      </c>
      <c r="C5879">
        <v>3.4812400893356918</v>
      </c>
    </row>
    <row r="5880" spans="1:3" x14ac:dyDescent="0.25">
      <c r="A5880" s="3">
        <v>21.133424112621626</v>
      </c>
      <c r="B5880">
        <v>6.5510803350434044</v>
      </c>
      <c r="C5880">
        <v>5.4380793089231956</v>
      </c>
    </row>
    <row r="5881" spans="1:3" x14ac:dyDescent="0.25">
      <c r="A5881" s="3">
        <v>20.184546440673881</v>
      </c>
      <c r="B5881">
        <v>4.990432586778736</v>
      </c>
      <c r="C5881">
        <v>3.6888794541139363</v>
      </c>
    </row>
    <row r="5882" spans="1:3" x14ac:dyDescent="0.25">
      <c r="A5882" s="3">
        <v>19.929145492307978</v>
      </c>
      <c r="B5882">
        <v>5.0106352940962555</v>
      </c>
      <c r="C5882">
        <v>2.9957322735539909</v>
      </c>
    </row>
    <row r="5883" spans="1:3" x14ac:dyDescent="0.25">
      <c r="A5883" s="3">
        <v>20.360234224388144</v>
      </c>
      <c r="B5883">
        <v>5.6167710976665717</v>
      </c>
      <c r="C5883">
        <v>2.9444389791664403</v>
      </c>
    </row>
    <row r="5884" spans="1:3" ht="15.75" thickBot="1" x14ac:dyDescent="0.3">
      <c r="A5884" s="7">
        <v>20.837197681154464</v>
      </c>
      <c r="B5884">
        <v>5.9914645471079817</v>
      </c>
      <c r="C5884">
        <v>4.6821312271242199</v>
      </c>
    </row>
    <row r="5886" spans="1:3" ht="15.75" thickBot="1" x14ac:dyDescent="0.3"/>
    <row r="5887" spans="1:3" x14ac:dyDescent="0.25">
      <c r="A5887" s="1" t="s">
        <v>359</v>
      </c>
    </row>
    <row r="5888" spans="1:3" x14ac:dyDescent="0.25">
      <c r="A5888" s="2">
        <v>20.123189455653517</v>
      </c>
      <c r="B5888">
        <v>5.4806389233419912</v>
      </c>
      <c r="C5888">
        <v>3.0910424533583161</v>
      </c>
    </row>
    <row r="5889" spans="1:3" x14ac:dyDescent="0.25">
      <c r="A5889" s="3">
        <v>19.929145492307978</v>
      </c>
      <c r="B5889">
        <v>5.0106352940962555</v>
      </c>
      <c r="C5889">
        <v>2.9957322735539909</v>
      </c>
    </row>
    <row r="5890" spans="1:3" x14ac:dyDescent="0.25">
      <c r="A5890" s="3">
        <v>20.027089777859604</v>
      </c>
      <c r="B5890">
        <v>4.9416424226093039</v>
      </c>
      <c r="C5890">
        <v>3.1135153092103742</v>
      </c>
    </row>
    <row r="5891" spans="1:3" x14ac:dyDescent="0.25">
      <c r="A5891" s="3">
        <v>19.18195119767131</v>
      </c>
      <c r="B5891">
        <v>4.5747109785033828</v>
      </c>
      <c r="C5891">
        <v>3.6375861597263857</v>
      </c>
    </row>
    <row r="5892" spans="1:3" x14ac:dyDescent="0.25">
      <c r="A5892" s="3">
        <v>20.184546440673881</v>
      </c>
      <c r="B5892">
        <v>4.990432586778736</v>
      </c>
      <c r="C5892">
        <v>3.6888794541139363</v>
      </c>
    </row>
    <row r="5893" spans="1:3" x14ac:dyDescent="0.25">
      <c r="A5893" s="3">
        <v>19.719292269758025</v>
      </c>
      <c r="B5893">
        <v>4.7874917430000004</v>
      </c>
      <c r="C5893">
        <v>3.091042453</v>
      </c>
    </row>
    <row r="5894" spans="1:3" x14ac:dyDescent="0.25">
      <c r="A5894" s="3">
        <v>20.123189455653517</v>
      </c>
      <c r="B5894">
        <v>5.4806389233419912</v>
      </c>
      <c r="C5894">
        <v>3.0910424533583161</v>
      </c>
    </row>
    <row r="5895" spans="1:3" x14ac:dyDescent="0.25">
      <c r="A5895" s="3">
        <v>21.133424112621626</v>
      </c>
      <c r="B5895">
        <v>6.5510803350434044</v>
      </c>
      <c r="C5895">
        <v>5.4380793089231956</v>
      </c>
    </row>
    <row r="5896" spans="1:3" x14ac:dyDescent="0.25">
      <c r="A5896" s="3">
        <v>19.719292269758025</v>
      </c>
      <c r="B5896">
        <v>4.7874917430000004</v>
      </c>
      <c r="C5896">
        <v>3.091042453</v>
      </c>
    </row>
    <row r="5897" spans="1:3" x14ac:dyDescent="0.25">
      <c r="A5897" s="3">
        <v>20.478688773840432</v>
      </c>
      <c r="B5897" s="5">
        <v>5.2983173670000001</v>
      </c>
      <c r="C5897" s="5">
        <v>2.9957322739999999</v>
      </c>
    </row>
    <row r="5898" spans="1:3" x14ac:dyDescent="0.25">
      <c r="A5898" s="3">
        <v>19.985088661080542</v>
      </c>
      <c r="B5898">
        <v>4.7874917427820458</v>
      </c>
      <c r="C5898">
        <v>3.4812400893356918</v>
      </c>
    </row>
    <row r="5899" spans="1:3" x14ac:dyDescent="0.25">
      <c r="A5899" s="3">
        <v>19.985088661080542</v>
      </c>
      <c r="B5899">
        <v>4.7874917427820458</v>
      </c>
      <c r="C5899">
        <v>3.4812400893356918</v>
      </c>
    </row>
    <row r="5900" spans="1:3" ht="15.75" thickBot="1" x14ac:dyDescent="0.3">
      <c r="A5900" s="7">
        <v>21.133424112621626</v>
      </c>
      <c r="B5900">
        <v>6.5510803350434044</v>
      </c>
      <c r="C5900">
        <v>5.4380793089231956</v>
      </c>
    </row>
    <row r="5903" spans="1:3" ht="15.75" thickBot="1" x14ac:dyDescent="0.3"/>
    <row r="5904" spans="1:3" x14ac:dyDescent="0.25">
      <c r="A5904" s="1" t="s">
        <v>360</v>
      </c>
    </row>
    <row r="5905" spans="1:3" x14ac:dyDescent="0.25">
      <c r="A5905" s="2">
        <v>20.837197681154464</v>
      </c>
      <c r="B5905">
        <v>5.9914645471079817</v>
      </c>
      <c r="C5905">
        <v>4.6821312271242199</v>
      </c>
    </row>
    <row r="5906" spans="1:3" x14ac:dyDescent="0.25">
      <c r="A5906" s="3">
        <v>21.133424112621626</v>
      </c>
      <c r="B5906">
        <v>6.5510803350434044</v>
      </c>
      <c r="C5906">
        <v>5.4380793089231956</v>
      </c>
    </row>
    <row r="5907" spans="1:3" x14ac:dyDescent="0.25">
      <c r="A5907" s="3">
        <v>19.18195119767131</v>
      </c>
      <c r="B5907">
        <v>4.5747109785033828</v>
      </c>
      <c r="C5907">
        <v>3.6375861597263857</v>
      </c>
    </row>
    <row r="5908" spans="1:3" x14ac:dyDescent="0.25">
      <c r="A5908" s="3">
        <v>20.478688773840432</v>
      </c>
      <c r="B5908" s="5">
        <v>5.2983173670000001</v>
      </c>
      <c r="C5908" s="5">
        <v>2.9957322739999999</v>
      </c>
    </row>
    <row r="5909" spans="1:3" x14ac:dyDescent="0.25">
      <c r="A5909" s="3">
        <v>19.929145492307978</v>
      </c>
      <c r="B5909">
        <v>5.0106352940962555</v>
      </c>
      <c r="C5909">
        <v>2.9957322735539909</v>
      </c>
    </row>
    <row r="5910" spans="1:3" x14ac:dyDescent="0.25">
      <c r="A5910" s="3">
        <v>20.123189455653517</v>
      </c>
      <c r="B5910">
        <v>5.4806389233419912</v>
      </c>
      <c r="C5910">
        <v>3.0910424533583161</v>
      </c>
    </row>
    <row r="5911" spans="1:3" x14ac:dyDescent="0.25">
      <c r="A5911" s="3">
        <v>19.985088661080542</v>
      </c>
      <c r="B5911">
        <v>4.7874917427820458</v>
      </c>
      <c r="C5911">
        <v>3.4812400893356918</v>
      </c>
    </row>
    <row r="5912" spans="1:3" x14ac:dyDescent="0.25">
      <c r="A5912" s="3">
        <v>20.027089777859604</v>
      </c>
      <c r="B5912">
        <v>4.9416424226093039</v>
      </c>
      <c r="C5912">
        <v>3.1135153092103742</v>
      </c>
    </row>
    <row r="5913" spans="1:3" x14ac:dyDescent="0.25">
      <c r="A5913" s="3">
        <v>20.184546440673881</v>
      </c>
      <c r="B5913">
        <v>4.990432586778736</v>
      </c>
      <c r="C5913">
        <v>3.6888794541139363</v>
      </c>
    </row>
    <row r="5914" spans="1:3" x14ac:dyDescent="0.25">
      <c r="A5914" s="3">
        <v>20.184546440673881</v>
      </c>
      <c r="B5914">
        <v>4.990432586778736</v>
      </c>
      <c r="C5914">
        <v>3.6888794541139363</v>
      </c>
    </row>
    <row r="5915" spans="1:3" x14ac:dyDescent="0.25">
      <c r="A5915" s="3">
        <v>19.719292269758025</v>
      </c>
      <c r="B5915">
        <v>4.7874917430000004</v>
      </c>
      <c r="C5915">
        <v>3.091042453</v>
      </c>
    </row>
    <row r="5916" spans="1:3" x14ac:dyDescent="0.25">
      <c r="A5916" s="3">
        <v>20.360234224388144</v>
      </c>
      <c r="B5916">
        <v>5.6167710976665717</v>
      </c>
      <c r="C5916">
        <v>2.9444389791664403</v>
      </c>
    </row>
    <row r="5917" spans="1:3" ht="15.75" thickBot="1" x14ac:dyDescent="0.3">
      <c r="A5917" s="7">
        <v>19.18195119767131</v>
      </c>
      <c r="B5917">
        <v>4.5747109785033828</v>
      </c>
      <c r="C5917">
        <v>3.6375861597263857</v>
      </c>
    </row>
    <row r="5919" spans="1:3" ht="15.75" thickBot="1" x14ac:dyDescent="0.3"/>
    <row r="5920" spans="1:3" x14ac:dyDescent="0.25">
      <c r="A5920" s="1" t="s">
        <v>361</v>
      </c>
    </row>
    <row r="5921" spans="1:3" x14ac:dyDescent="0.25">
      <c r="A5921" s="2">
        <v>20.837197681154464</v>
      </c>
      <c r="B5921">
        <v>5.9914645471079817</v>
      </c>
      <c r="C5921">
        <v>4.6821312271242199</v>
      </c>
    </row>
    <row r="5922" spans="1:3" x14ac:dyDescent="0.25">
      <c r="A5922" s="3">
        <v>20.163448315399307</v>
      </c>
      <c r="B5922">
        <v>5.5373342670185366</v>
      </c>
      <c r="C5922">
        <v>4.7004803657924166</v>
      </c>
    </row>
    <row r="5923" spans="1:3" x14ac:dyDescent="0.25">
      <c r="A5923" s="3">
        <v>20.837197681154464</v>
      </c>
      <c r="B5923">
        <v>5.9914645471079817</v>
      </c>
      <c r="C5923">
        <v>4.6821312271242199</v>
      </c>
    </row>
    <row r="5924" spans="1:3" x14ac:dyDescent="0.25">
      <c r="A5924" s="3">
        <v>20.478688773840432</v>
      </c>
      <c r="B5924" s="5">
        <v>5.2983173670000001</v>
      </c>
      <c r="C5924" s="5">
        <v>2.9957322739999999</v>
      </c>
    </row>
    <row r="5925" spans="1:3" x14ac:dyDescent="0.25">
      <c r="A5925" s="3">
        <v>20.163448315399307</v>
      </c>
      <c r="B5925">
        <v>5.5373342670185366</v>
      </c>
      <c r="C5925">
        <v>4.7004803657924166</v>
      </c>
    </row>
    <row r="5926" spans="1:3" x14ac:dyDescent="0.25">
      <c r="A5926" s="3">
        <v>20.184546440673881</v>
      </c>
      <c r="B5926">
        <v>4.990432586778736</v>
      </c>
      <c r="C5926">
        <v>3.6888794541139363</v>
      </c>
    </row>
    <row r="5927" spans="1:3" x14ac:dyDescent="0.25">
      <c r="A5927" s="3">
        <v>20.163448315399307</v>
      </c>
      <c r="B5927">
        <v>5.5373342670185366</v>
      </c>
      <c r="C5927">
        <v>4.7004803657924166</v>
      </c>
    </row>
    <row r="5928" spans="1:3" x14ac:dyDescent="0.25">
      <c r="A5928" s="3">
        <v>19.929145492307978</v>
      </c>
      <c r="B5928">
        <v>5.0106352940962555</v>
      </c>
      <c r="C5928">
        <v>2.9957322735539909</v>
      </c>
    </row>
    <row r="5929" spans="1:3" x14ac:dyDescent="0.25">
      <c r="A5929" s="3">
        <v>20.027089777859604</v>
      </c>
      <c r="B5929">
        <v>4.9416424226093039</v>
      </c>
      <c r="C5929">
        <v>3.1135153092103742</v>
      </c>
    </row>
    <row r="5930" spans="1:3" x14ac:dyDescent="0.25">
      <c r="A5930" s="3">
        <v>20.837197681154464</v>
      </c>
      <c r="B5930">
        <v>5.9914645471079817</v>
      </c>
      <c r="C5930">
        <v>4.6821312271242199</v>
      </c>
    </row>
    <row r="5931" spans="1:3" x14ac:dyDescent="0.25">
      <c r="A5931" s="3">
        <v>20.837197681154464</v>
      </c>
      <c r="B5931">
        <v>5.9914645471079817</v>
      </c>
      <c r="C5931">
        <v>4.6821312271242199</v>
      </c>
    </row>
    <row r="5932" spans="1:3" x14ac:dyDescent="0.25">
      <c r="A5932" s="3">
        <v>19.719292269758025</v>
      </c>
      <c r="B5932">
        <v>4.7874917430000004</v>
      </c>
      <c r="C5932">
        <v>3.091042453</v>
      </c>
    </row>
    <row r="5933" spans="1:3" ht="15.75" thickBot="1" x14ac:dyDescent="0.3">
      <c r="A5933" s="7">
        <v>19.929145492307978</v>
      </c>
      <c r="B5933">
        <v>5.0106352940962555</v>
      </c>
      <c r="C5933">
        <v>2.9957322735539909</v>
      </c>
    </row>
    <row r="5936" spans="1:3" ht="15.75" thickBot="1" x14ac:dyDescent="0.3"/>
    <row r="5937" spans="1:3" x14ac:dyDescent="0.25">
      <c r="A5937" s="1" t="s">
        <v>362</v>
      </c>
    </row>
    <row r="5938" spans="1:3" x14ac:dyDescent="0.25">
      <c r="A5938" s="2">
        <v>20.097550585664155</v>
      </c>
      <c r="B5938">
        <v>5.0751738152338266</v>
      </c>
      <c r="C5938">
        <v>3.6109179126442243</v>
      </c>
    </row>
    <row r="5939" spans="1:3" x14ac:dyDescent="0.25">
      <c r="A5939" s="3">
        <v>19.929145492307978</v>
      </c>
      <c r="B5939">
        <v>5.0106352940962555</v>
      </c>
      <c r="C5939">
        <v>2.9957322735539909</v>
      </c>
    </row>
    <row r="5940" spans="1:3" x14ac:dyDescent="0.25">
      <c r="A5940" s="3">
        <v>20.097550585664155</v>
      </c>
      <c r="B5940">
        <v>5.0751738152338266</v>
      </c>
      <c r="C5940">
        <v>3.6109179126442243</v>
      </c>
    </row>
    <row r="5941" spans="1:3" x14ac:dyDescent="0.25">
      <c r="A5941" s="3">
        <v>20.837197681154464</v>
      </c>
      <c r="B5941">
        <v>5.9914645471079817</v>
      </c>
      <c r="C5941">
        <v>4.6821312271242199</v>
      </c>
    </row>
    <row r="5942" spans="1:3" x14ac:dyDescent="0.25">
      <c r="A5942" s="3">
        <v>21.133424112621626</v>
      </c>
      <c r="B5942">
        <v>6.5510803350434044</v>
      </c>
      <c r="C5942">
        <v>5.4380793089231956</v>
      </c>
    </row>
    <row r="5943" spans="1:3" x14ac:dyDescent="0.25">
      <c r="A5943" s="3">
        <v>19.719292269758025</v>
      </c>
      <c r="B5943">
        <v>4.7874917430000004</v>
      </c>
      <c r="C5943">
        <v>3.091042453</v>
      </c>
    </row>
    <row r="5944" spans="1:3" x14ac:dyDescent="0.25">
      <c r="A5944" s="3">
        <v>19.985088661080542</v>
      </c>
      <c r="B5944">
        <v>4.7874917427820458</v>
      </c>
      <c r="C5944">
        <v>3.4812400893356918</v>
      </c>
    </row>
    <row r="5945" spans="1:3" x14ac:dyDescent="0.25">
      <c r="A5945" s="3">
        <v>20.027089777859604</v>
      </c>
      <c r="B5945">
        <v>4.9416424226093039</v>
      </c>
      <c r="C5945">
        <v>3.1135153092103742</v>
      </c>
    </row>
    <row r="5946" spans="1:3" x14ac:dyDescent="0.25">
      <c r="A5946" s="3">
        <v>19.719292269758025</v>
      </c>
      <c r="B5946">
        <v>4.7874917430000004</v>
      </c>
      <c r="C5946">
        <v>3.091042453</v>
      </c>
    </row>
    <row r="5947" spans="1:3" x14ac:dyDescent="0.25">
      <c r="A5947" s="3">
        <v>19.985088661080542</v>
      </c>
      <c r="B5947">
        <v>4.7874917427820458</v>
      </c>
      <c r="C5947">
        <v>3.4812400893356918</v>
      </c>
    </row>
    <row r="5948" spans="1:3" x14ac:dyDescent="0.25">
      <c r="A5948" s="3">
        <v>21.133424112621626</v>
      </c>
      <c r="B5948">
        <v>6.5510803350434044</v>
      </c>
      <c r="C5948">
        <v>5.4380793089231956</v>
      </c>
    </row>
    <row r="5949" spans="1:3" x14ac:dyDescent="0.25">
      <c r="A5949" s="3">
        <v>19.929145492307978</v>
      </c>
      <c r="B5949">
        <v>5.0106352940962555</v>
      </c>
      <c r="C5949">
        <v>2.9957322735539909</v>
      </c>
    </row>
    <row r="5950" spans="1:3" ht="15.75" thickBot="1" x14ac:dyDescent="0.3">
      <c r="A5950" s="7">
        <v>20.097550585664155</v>
      </c>
      <c r="B5950">
        <v>5.0751738152338266</v>
      </c>
      <c r="C5950">
        <v>3.6109179126442243</v>
      </c>
    </row>
    <row r="5953" spans="1:3" ht="15.75" thickBot="1" x14ac:dyDescent="0.3"/>
    <row r="5954" spans="1:3" x14ac:dyDescent="0.25">
      <c r="A5954" s="1" t="s">
        <v>363</v>
      </c>
    </row>
    <row r="5955" spans="1:3" x14ac:dyDescent="0.25">
      <c r="A5955" s="2">
        <v>20.163448315399307</v>
      </c>
      <c r="B5955">
        <v>5.5373342670185366</v>
      </c>
      <c r="C5955">
        <v>4.7004803657924166</v>
      </c>
    </row>
    <row r="5956" spans="1:3" x14ac:dyDescent="0.25">
      <c r="A5956" s="3">
        <v>20.478688773840432</v>
      </c>
      <c r="B5956" s="5">
        <v>5.2983173670000001</v>
      </c>
      <c r="C5956" s="5">
        <v>2.9957322739999999</v>
      </c>
    </row>
    <row r="5957" spans="1:3" x14ac:dyDescent="0.25">
      <c r="A5957" s="3">
        <v>20.837197681154464</v>
      </c>
      <c r="B5957">
        <v>5.9914645471079817</v>
      </c>
      <c r="C5957">
        <v>4.6821312271242199</v>
      </c>
    </row>
    <row r="5958" spans="1:3" x14ac:dyDescent="0.25">
      <c r="A5958" s="3">
        <v>19.719292269758025</v>
      </c>
      <c r="B5958">
        <v>4.7874917430000004</v>
      </c>
      <c r="C5958">
        <v>3.091042453</v>
      </c>
    </row>
    <row r="5959" spans="1:3" x14ac:dyDescent="0.25">
      <c r="A5959" s="3">
        <v>20.163448315399307</v>
      </c>
      <c r="B5959">
        <v>5.5373342670185366</v>
      </c>
      <c r="C5959">
        <v>4.7004803657924166</v>
      </c>
    </row>
    <row r="5960" spans="1:3" x14ac:dyDescent="0.25">
      <c r="A5960" s="3">
        <v>19.929145492307978</v>
      </c>
      <c r="B5960">
        <v>5.0106352940962555</v>
      </c>
      <c r="C5960">
        <v>2.9957322735539909</v>
      </c>
    </row>
    <row r="5961" spans="1:3" x14ac:dyDescent="0.25">
      <c r="A5961" s="3">
        <v>20.123189455653517</v>
      </c>
      <c r="B5961">
        <v>5.4806389233419912</v>
      </c>
      <c r="C5961">
        <v>3.0910424533583161</v>
      </c>
    </row>
    <row r="5962" spans="1:3" x14ac:dyDescent="0.25">
      <c r="A5962" s="3">
        <v>20.837197681154464</v>
      </c>
      <c r="B5962">
        <v>5.9914645471079817</v>
      </c>
      <c r="C5962">
        <v>4.6821312271242199</v>
      </c>
    </row>
    <row r="5963" spans="1:3" x14ac:dyDescent="0.25">
      <c r="A5963" s="3">
        <v>21.133424112621626</v>
      </c>
      <c r="B5963">
        <v>6.5510803350434044</v>
      </c>
      <c r="C5963">
        <v>5.4380793089231956</v>
      </c>
    </row>
    <row r="5964" spans="1:3" x14ac:dyDescent="0.25">
      <c r="A5964" s="3">
        <v>19.18195119767131</v>
      </c>
      <c r="B5964">
        <v>4.5747109785033828</v>
      </c>
      <c r="C5964">
        <v>3.6375861597263857</v>
      </c>
    </row>
    <row r="5965" spans="1:3" x14ac:dyDescent="0.25">
      <c r="A5965" s="3">
        <v>20.837197681154464</v>
      </c>
      <c r="B5965">
        <v>5.9914645471079817</v>
      </c>
      <c r="C5965">
        <v>4.6821312271242199</v>
      </c>
    </row>
    <row r="5966" spans="1:3" x14ac:dyDescent="0.25">
      <c r="A5966" s="3">
        <v>20.027089777859604</v>
      </c>
      <c r="B5966">
        <v>4.9416424226093039</v>
      </c>
      <c r="C5966">
        <v>3.1135153092103742</v>
      </c>
    </row>
    <row r="5967" spans="1:3" ht="15.75" thickBot="1" x14ac:dyDescent="0.3">
      <c r="A5967" s="7">
        <v>20.837197681154464</v>
      </c>
      <c r="B5967">
        <v>5.9914645471079817</v>
      </c>
      <c r="C5967">
        <v>4.6821312271242199</v>
      </c>
    </row>
    <row r="5969" spans="1:3" ht="15.75" thickBot="1" x14ac:dyDescent="0.3"/>
    <row r="5970" spans="1:3" x14ac:dyDescent="0.25">
      <c r="A5970" s="1" t="s">
        <v>364</v>
      </c>
    </row>
    <row r="5971" spans="1:3" x14ac:dyDescent="0.25">
      <c r="A5971" s="2">
        <v>21.133424112621626</v>
      </c>
      <c r="B5971">
        <v>6.5510803350434044</v>
      </c>
      <c r="C5971">
        <v>5.4380793089231956</v>
      </c>
    </row>
    <row r="5972" spans="1:3" x14ac:dyDescent="0.25">
      <c r="A5972" s="3">
        <v>20.163448315399307</v>
      </c>
      <c r="B5972">
        <v>5.5373342670185366</v>
      </c>
      <c r="C5972">
        <v>4.7004803657924166</v>
      </c>
    </row>
    <row r="5973" spans="1:3" x14ac:dyDescent="0.25">
      <c r="A5973" s="3">
        <v>20.163448315399307</v>
      </c>
      <c r="B5973">
        <v>5.5373342670185366</v>
      </c>
      <c r="C5973">
        <v>4.7004803657924166</v>
      </c>
    </row>
    <row r="5974" spans="1:3" x14ac:dyDescent="0.25">
      <c r="A5974" s="3">
        <v>20.123189455653517</v>
      </c>
      <c r="B5974">
        <v>5.4806389233419912</v>
      </c>
      <c r="C5974">
        <v>3.0910424533583161</v>
      </c>
    </row>
    <row r="5975" spans="1:3" x14ac:dyDescent="0.25">
      <c r="A5975" s="3">
        <v>20.097550585664155</v>
      </c>
      <c r="B5975">
        <v>5.0751738152338266</v>
      </c>
      <c r="C5975">
        <v>3.6109179126442243</v>
      </c>
    </row>
    <row r="5976" spans="1:3" x14ac:dyDescent="0.25">
      <c r="A5976" s="3">
        <v>19.18195119767131</v>
      </c>
      <c r="B5976">
        <v>4.5747109785033828</v>
      </c>
      <c r="C5976">
        <v>3.6375861597263857</v>
      </c>
    </row>
    <row r="5977" spans="1:3" x14ac:dyDescent="0.25">
      <c r="A5977" s="3">
        <v>20.163448315399307</v>
      </c>
      <c r="B5977">
        <v>5.5373342670185366</v>
      </c>
      <c r="C5977">
        <v>4.7004803657924166</v>
      </c>
    </row>
    <row r="5978" spans="1:3" x14ac:dyDescent="0.25">
      <c r="A5978" s="3">
        <v>19.985088661080542</v>
      </c>
      <c r="B5978">
        <v>4.7874917427820458</v>
      </c>
      <c r="C5978">
        <v>3.4812400893356918</v>
      </c>
    </row>
    <row r="5979" spans="1:3" x14ac:dyDescent="0.25">
      <c r="A5979" s="3">
        <v>20.123189455653517</v>
      </c>
      <c r="B5979">
        <v>5.4806389233419912</v>
      </c>
      <c r="C5979">
        <v>3.0910424533583161</v>
      </c>
    </row>
    <row r="5980" spans="1:3" x14ac:dyDescent="0.25">
      <c r="A5980" s="3">
        <v>20.478688773840432</v>
      </c>
      <c r="B5980" s="5">
        <v>5.2983173670000001</v>
      </c>
      <c r="C5980" s="5">
        <v>2.9957322739999999</v>
      </c>
    </row>
    <row r="5981" spans="1:3" x14ac:dyDescent="0.25">
      <c r="A5981" s="3">
        <v>20.360234224388144</v>
      </c>
      <c r="B5981">
        <v>5.6167710976665717</v>
      </c>
      <c r="C5981">
        <v>2.9444389791664403</v>
      </c>
    </row>
    <row r="5982" spans="1:3" x14ac:dyDescent="0.25">
      <c r="A5982" s="3">
        <v>21.133424112621626</v>
      </c>
      <c r="B5982">
        <v>6.5510803350434044</v>
      </c>
      <c r="C5982">
        <v>5.4380793089231956</v>
      </c>
    </row>
    <row r="5983" spans="1:3" ht="15.75" thickBot="1" x14ac:dyDescent="0.3">
      <c r="A5983" s="7">
        <v>20.184546440673881</v>
      </c>
      <c r="B5983">
        <v>4.990432586778736</v>
      </c>
      <c r="C5983">
        <v>3.6888794541139363</v>
      </c>
    </row>
    <row r="5985" spans="1:3" ht="15.75" thickBot="1" x14ac:dyDescent="0.3"/>
    <row r="5986" spans="1:3" x14ac:dyDescent="0.25">
      <c r="A5986" s="1" t="s">
        <v>365</v>
      </c>
    </row>
    <row r="5987" spans="1:3" x14ac:dyDescent="0.25">
      <c r="A5987" s="2">
        <v>19.929145492307978</v>
      </c>
      <c r="B5987">
        <v>5.0106352940962555</v>
      </c>
      <c r="C5987">
        <v>2.9957322735539909</v>
      </c>
    </row>
    <row r="5988" spans="1:3" x14ac:dyDescent="0.25">
      <c r="A5988" s="3">
        <v>20.163448315399307</v>
      </c>
      <c r="B5988">
        <v>5.5373342670185366</v>
      </c>
      <c r="C5988">
        <v>4.7004803657924166</v>
      </c>
    </row>
    <row r="5989" spans="1:3" x14ac:dyDescent="0.25">
      <c r="A5989" s="3">
        <v>20.163448315399307</v>
      </c>
      <c r="B5989">
        <v>5.5373342670185366</v>
      </c>
      <c r="C5989">
        <v>4.7004803657924166</v>
      </c>
    </row>
    <row r="5990" spans="1:3" x14ac:dyDescent="0.25">
      <c r="A5990" s="3">
        <v>20.097550585664155</v>
      </c>
      <c r="B5990">
        <v>5.0751738152338266</v>
      </c>
      <c r="C5990">
        <v>3.6109179126442243</v>
      </c>
    </row>
    <row r="5991" spans="1:3" x14ac:dyDescent="0.25">
      <c r="A5991" s="3">
        <v>20.123189455653517</v>
      </c>
      <c r="B5991">
        <v>5.4806389233419912</v>
      </c>
      <c r="C5991">
        <v>3.0910424533583161</v>
      </c>
    </row>
    <row r="5992" spans="1:3" x14ac:dyDescent="0.25">
      <c r="A5992" s="3">
        <v>19.18195119767131</v>
      </c>
      <c r="B5992">
        <v>4.5747109785033828</v>
      </c>
      <c r="C5992">
        <v>3.6375861597263857</v>
      </c>
    </row>
    <row r="5993" spans="1:3" x14ac:dyDescent="0.25">
      <c r="A5993" s="3">
        <v>20.027089777859604</v>
      </c>
      <c r="B5993">
        <v>4.9416424226093039</v>
      </c>
      <c r="C5993">
        <v>3.1135153092103742</v>
      </c>
    </row>
    <row r="5994" spans="1:3" x14ac:dyDescent="0.25">
      <c r="A5994" s="3">
        <v>19.929145492307978</v>
      </c>
      <c r="B5994">
        <v>5.0106352940962555</v>
      </c>
      <c r="C5994">
        <v>2.9957322735539909</v>
      </c>
    </row>
    <row r="5995" spans="1:3" x14ac:dyDescent="0.25">
      <c r="A5995" s="3">
        <v>20.027089777859604</v>
      </c>
      <c r="B5995">
        <v>4.9416424226093039</v>
      </c>
      <c r="C5995">
        <v>3.1135153092103742</v>
      </c>
    </row>
    <row r="5996" spans="1:3" x14ac:dyDescent="0.25">
      <c r="A5996" s="3">
        <v>20.184546440673881</v>
      </c>
      <c r="B5996">
        <v>4.990432586778736</v>
      </c>
      <c r="C5996">
        <v>3.6888794541139363</v>
      </c>
    </row>
    <row r="5997" spans="1:3" x14ac:dyDescent="0.25">
      <c r="A5997" s="3">
        <v>21.133424112621626</v>
      </c>
      <c r="B5997">
        <v>6.5510803350434044</v>
      </c>
      <c r="C5997">
        <v>5.4380793089231956</v>
      </c>
    </row>
    <row r="5998" spans="1:3" x14ac:dyDescent="0.25">
      <c r="A5998" s="3">
        <v>20.184546440673881</v>
      </c>
      <c r="B5998">
        <v>4.990432586778736</v>
      </c>
      <c r="C5998">
        <v>3.6888794541139363</v>
      </c>
    </row>
    <row r="5999" spans="1:3" ht="15.75" thickBot="1" x14ac:dyDescent="0.3">
      <c r="A5999" s="7">
        <v>19.985088661080542</v>
      </c>
      <c r="B5999">
        <v>4.7874917427820458</v>
      </c>
      <c r="C5999">
        <v>3.4812400893356918</v>
      </c>
    </row>
    <row r="6001" spans="1:3" ht="15.75" thickBot="1" x14ac:dyDescent="0.3"/>
    <row r="6002" spans="1:3" x14ac:dyDescent="0.25">
      <c r="A6002" s="1" t="s">
        <v>366</v>
      </c>
    </row>
    <row r="6003" spans="1:3" x14ac:dyDescent="0.25">
      <c r="A6003" s="2">
        <v>20.163448315399307</v>
      </c>
      <c r="B6003">
        <v>5.5373342670185366</v>
      </c>
      <c r="C6003">
        <v>4.7004803657924166</v>
      </c>
    </row>
    <row r="6004" spans="1:3" x14ac:dyDescent="0.25">
      <c r="A6004" s="3">
        <v>20.478688773840432</v>
      </c>
      <c r="B6004" s="5">
        <v>5.2983173670000001</v>
      </c>
      <c r="C6004" s="5">
        <v>2.9957322739999999</v>
      </c>
    </row>
    <row r="6005" spans="1:3" x14ac:dyDescent="0.25">
      <c r="A6005" s="3">
        <v>21.133424112621626</v>
      </c>
      <c r="B6005">
        <v>6.5510803350434044</v>
      </c>
      <c r="C6005">
        <v>5.4380793089231956</v>
      </c>
    </row>
    <row r="6006" spans="1:3" x14ac:dyDescent="0.25">
      <c r="A6006" s="3">
        <v>20.123189455653517</v>
      </c>
      <c r="B6006">
        <v>5.4806389233419912</v>
      </c>
      <c r="C6006">
        <v>3.0910424533583161</v>
      </c>
    </row>
    <row r="6007" spans="1:3" x14ac:dyDescent="0.25">
      <c r="A6007" s="3">
        <v>20.478688773840432</v>
      </c>
      <c r="B6007" s="5">
        <v>5.2983173670000001</v>
      </c>
      <c r="C6007" s="5">
        <v>2.9957322739999999</v>
      </c>
    </row>
    <row r="6008" spans="1:3" x14ac:dyDescent="0.25">
      <c r="A6008" s="3">
        <v>19.719292269758025</v>
      </c>
      <c r="B6008">
        <v>4.7874917430000004</v>
      </c>
      <c r="C6008">
        <v>3.091042453</v>
      </c>
    </row>
    <row r="6009" spans="1:3" x14ac:dyDescent="0.25">
      <c r="A6009" s="3">
        <v>19.985088661080542</v>
      </c>
      <c r="B6009">
        <v>4.7874917427820458</v>
      </c>
      <c r="C6009">
        <v>3.4812400893356918</v>
      </c>
    </row>
    <row r="6010" spans="1:3" x14ac:dyDescent="0.25">
      <c r="A6010" s="3">
        <v>20.123189455653517</v>
      </c>
      <c r="B6010">
        <v>5.4806389233419912</v>
      </c>
      <c r="C6010">
        <v>3.0910424533583161</v>
      </c>
    </row>
    <row r="6011" spans="1:3" x14ac:dyDescent="0.25">
      <c r="A6011" s="3">
        <v>20.027089777859604</v>
      </c>
      <c r="B6011">
        <v>4.9416424226093039</v>
      </c>
      <c r="C6011">
        <v>3.1135153092103742</v>
      </c>
    </row>
    <row r="6012" spans="1:3" x14ac:dyDescent="0.25">
      <c r="A6012" s="3">
        <v>20.478688773840432</v>
      </c>
      <c r="B6012" s="5">
        <v>5.2983173670000001</v>
      </c>
      <c r="C6012" s="5">
        <v>2.9957322739999999</v>
      </c>
    </row>
    <row r="6013" spans="1:3" x14ac:dyDescent="0.25">
      <c r="A6013" s="3">
        <v>20.837197681154464</v>
      </c>
      <c r="B6013">
        <v>5.9914645471079817</v>
      </c>
      <c r="C6013">
        <v>4.6821312271242199</v>
      </c>
    </row>
    <row r="6014" spans="1:3" x14ac:dyDescent="0.25">
      <c r="A6014" s="3">
        <v>20.163448315399307</v>
      </c>
      <c r="B6014">
        <v>5.5373342670185366</v>
      </c>
      <c r="C6014">
        <v>4.7004803657924166</v>
      </c>
    </row>
    <row r="6015" spans="1:3" ht="15.75" thickBot="1" x14ac:dyDescent="0.3">
      <c r="A6015" s="7">
        <v>20.478688773840432</v>
      </c>
      <c r="B6015" s="5">
        <v>5.2983173670000001</v>
      </c>
      <c r="C6015" s="5">
        <v>2.9957322739999999</v>
      </c>
    </row>
    <row r="6018" spans="1:3" ht="15.75" thickBot="1" x14ac:dyDescent="0.3"/>
    <row r="6019" spans="1:3" x14ac:dyDescent="0.25">
      <c r="A6019" s="1" t="s">
        <v>367</v>
      </c>
    </row>
    <row r="6020" spans="1:3" x14ac:dyDescent="0.25">
      <c r="A6020" s="2">
        <v>20.123189455653517</v>
      </c>
      <c r="B6020">
        <v>5.4806389233419912</v>
      </c>
      <c r="C6020">
        <v>3.0910424533583161</v>
      </c>
    </row>
    <row r="6021" spans="1:3" x14ac:dyDescent="0.25">
      <c r="A6021" s="3">
        <v>20.163448315399307</v>
      </c>
      <c r="B6021">
        <v>5.5373342670185366</v>
      </c>
      <c r="C6021">
        <v>4.7004803657924166</v>
      </c>
    </row>
    <row r="6022" spans="1:3" x14ac:dyDescent="0.25">
      <c r="A6022" s="3">
        <v>20.027089777859604</v>
      </c>
      <c r="B6022">
        <v>4.9416424226093039</v>
      </c>
      <c r="C6022">
        <v>3.1135153092103742</v>
      </c>
    </row>
    <row r="6023" spans="1:3" x14ac:dyDescent="0.25">
      <c r="A6023" s="3">
        <v>20.027089777859604</v>
      </c>
      <c r="B6023">
        <v>4.9416424226093039</v>
      </c>
      <c r="C6023">
        <v>3.1135153092103742</v>
      </c>
    </row>
    <row r="6024" spans="1:3" x14ac:dyDescent="0.25">
      <c r="A6024" s="3">
        <v>20.123189455653517</v>
      </c>
      <c r="B6024">
        <v>5.4806389233419912</v>
      </c>
      <c r="C6024">
        <v>3.0910424533583161</v>
      </c>
    </row>
    <row r="6025" spans="1:3" x14ac:dyDescent="0.25">
      <c r="A6025" s="3">
        <v>21.133424112621626</v>
      </c>
      <c r="B6025">
        <v>6.5510803350434044</v>
      </c>
      <c r="C6025">
        <v>5.4380793089231956</v>
      </c>
    </row>
    <row r="6026" spans="1:3" x14ac:dyDescent="0.25">
      <c r="A6026" s="3">
        <v>19.18195119767131</v>
      </c>
      <c r="B6026">
        <v>4.5747109785033828</v>
      </c>
      <c r="C6026">
        <v>3.6375861597263857</v>
      </c>
    </row>
    <row r="6027" spans="1:3" x14ac:dyDescent="0.25">
      <c r="A6027" s="3">
        <v>20.097550585664155</v>
      </c>
      <c r="B6027">
        <v>5.0751738152338266</v>
      </c>
      <c r="C6027">
        <v>3.6109179126442243</v>
      </c>
    </row>
    <row r="6028" spans="1:3" x14ac:dyDescent="0.25">
      <c r="A6028" s="3">
        <v>20.027089777859604</v>
      </c>
      <c r="B6028">
        <v>4.9416424226093039</v>
      </c>
      <c r="C6028">
        <v>3.1135153092103742</v>
      </c>
    </row>
    <row r="6029" spans="1:3" x14ac:dyDescent="0.25">
      <c r="A6029" s="3">
        <v>19.985088661080542</v>
      </c>
      <c r="B6029">
        <v>4.7874917427820458</v>
      </c>
      <c r="C6029">
        <v>3.4812400893356918</v>
      </c>
    </row>
    <row r="6030" spans="1:3" x14ac:dyDescent="0.25">
      <c r="A6030" s="3">
        <v>19.719292269758025</v>
      </c>
      <c r="B6030">
        <v>4.7874917430000004</v>
      </c>
      <c r="C6030">
        <v>3.091042453</v>
      </c>
    </row>
    <row r="6031" spans="1:3" x14ac:dyDescent="0.25">
      <c r="A6031" s="3">
        <v>21.133424112621626</v>
      </c>
      <c r="B6031">
        <v>6.5510803350434044</v>
      </c>
      <c r="C6031">
        <v>5.4380793089231956</v>
      </c>
    </row>
    <row r="6032" spans="1:3" ht="15.75" thickBot="1" x14ac:dyDescent="0.3">
      <c r="A6032" s="7">
        <v>20.360234224388144</v>
      </c>
      <c r="B6032">
        <v>5.6167710976665717</v>
      </c>
      <c r="C6032">
        <v>2.9444389791664403</v>
      </c>
    </row>
    <row r="6035" spans="1:3" ht="15.75" thickBot="1" x14ac:dyDescent="0.3"/>
    <row r="6036" spans="1:3" x14ac:dyDescent="0.25">
      <c r="A6036" s="1" t="s">
        <v>368</v>
      </c>
    </row>
    <row r="6037" spans="1:3" x14ac:dyDescent="0.25">
      <c r="A6037" s="2">
        <v>20.163448315399307</v>
      </c>
      <c r="B6037">
        <v>5.5373342670185366</v>
      </c>
      <c r="C6037">
        <v>4.7004803657924166</v>
      </c>
    </row>
    <row r="6038" spans="1:3" x14ac:dyDescent="0.25">
      <c r="A6038" s="3">
        <v>19.18195119767131</v>
      </c>
      <c r="B6038">
        <v>4.5747109785033828</v>
      </c>
      <c r="C6038">
        <v>3.6375861597263857</v>
      </c>
    </row>
    <row r="6039" spans="1:3" x14ac:dyDescent="0.25">
      <c r="A6039" s="3">
        <v>20.027089777859604</v>
      </c>
      <c r="B6039">
        <v>4.9416424226093039</v>
      </c>
      <c r="C6039">
        <v>3.1135153092103742</v>
      </c>
    </row>
    <row r="6040" spans="1:3" x14ac:dyDescent="0.25">
      <c r="A6040" s="3">
        <v>20.837197681154464</v>
      </c>
      <c r="B6040">
        <v>5.9914645471079817</v>
      </c>
      <c r="C6040">
        <v>4.6821312271242199</v>
      </c>
    </row>
    <row r="6041" spans="1:3" x14ac:dyDescent="0.25">
      <c r="A6041" s="3">
        <v>19.929145492307978</v>
      </c>
      <c r="B6041">
        <v>5.0106352940962555</v>
      </c>
      <c r="C6041">
        <v>2.9957322735539909</v>
      </c>
    </row>
    <row r="6042" spans="1:3" x14ac:dyDescent="0.25">
      <c r="A6042" s="3">
        <v>20.027089777859604</v>
      </c>
      <c r="B6042">
        <v>4.9416424226093039</v>
      </c>
      <c r="C6042">
        <v>3.1135153092103742</v>
      </c>
    </row>
    <row r="6043" spans="1:3" x14ac:dyDescent="0.25">
      <c r="A6043" s="3">
        <v>19.985088661080542</v>
      </c>
      <c r="B6043">
        <v>4.7874917427820458</v>
      </c>
      <c r="C6043">
        <v>3.4812400893356918</v>
      </c>
    </row>
    <row r="6044" spans="1:3" x14ac:dyDescent="0.25">
      <c r="A6044" s="3">
        <v>20.478688773840432</v>
      </c>
      <c r="B6044" s="5">
        <v>5.2983173670000001</v>
      </c>
      <c r="C6044" s="5">
        <v>2.9957322739999999</v>
      </c>
    </row>
    <row r="6045" spans="1:3" x14ac:dyDescent="0.25">
      <c r="A6045" s="3">
        <v>20.478688773840432</v>
      </c>
      <c r="B6045" s="5">
        <v>5.2983173670000001</v>
      </c>
      <c r="C6045" s="5">
        <v>2.9957322739999999</v>
      </c>
    </row>
    <row r="6046" spans="1:3" x14ac:dyDescent="0.25">
      <c r="A6046" s="3">
        <v>21.133424112621626</v>
      </c>
      <c r="B6046">
        <v>6.5510803350434044</v>
      </c>
      <c r="C6046">
        <v>5.4380793089231956</v>
      </c>
    </row>
    <row r="6047" spans="1:3" x14ac:dyDescent="0.25">
      <c r="A6047" s="3">
        <v>20.360234224388144</v>
      </c>
      <c r="B6047">
        <v>5.6167710976665717</v>
      </c>
      <c r="C6047">
        <v>2.9444389791664403</v>
      </c>
    </row>
    <row r="6048" spans="1:3" x14ac:dyDescent="0.25">
      <c r="A6048" s="3">
        <v>20.837197681154464</v>
      </c>
      <c r="B6048">
        <v>5.9914645471079817</v>
      </c>
      <c r="C6048">
        <v>4.6821312271242199</v>
      </c>
    </row>
    <row r="6049" spans="1:3" ht="15.75" thickBot="1" x14ac:dyDescent="0.3">
      <c r="A6049" s="7">
        <v>20.184546440673881</v>
      </c>
      <c r="B6049">
        <v>4.990432586778736</v>
      </c>
      <c r="C6049">
        <v>3.6888794541139363</v>
      </c>
    </row>
    <row r="6052" spans="1:3" ht="15.75" thickBot="1" x14ac:dyDescent="0.3"/>
    <row r="6053" spans="1:3" x14ac:dyDescent="0.25">
      <c r="A6053" s="1" t="s">
        <v>369</v>
      </c>
    </row>
    <row r="6054" spans="1:3" x14ac:dyDescent="0.25">
      <c r="A6054" s="2">
        <v>20.184546440673881</v>
      </c>
      <c r="B6054">
        <v>4.990432586778736</v>
      </c>
      <c r="C6054">
        <v>3.6888794541139363</v>
      </c>
    </row>
    <row r="6055" spans="1:3" x14ac:dyDescent="0.25">
      <c r="A6055" s="3">
        <v>19.719292269758025</v>
      </c>
      <c r="B6055">
        <v>4.7874917430000004</v>
      </c>
      <c r="C6055">
        <v>3.091042453</v>
      </c>
    </row>
    <row r="6056" spans="1:3" x14ac:dyDescent="0.25">
      <c r="A6056" s="3">
        <v>20.837197681154464</v>
      </c>
      <c r="B6056">
        <v>5.9914645471079817</v>
      </c>
      <c r="C6056">
        <v>4.6821312271242199</v>
      </c>
    </row>
    <row r="6057" spans="1:3" x14ac:dyDescent="0.25">
      <c r="A6057" s="3">
        <v>19.18195119767131</v>
      </c>
      <c r="B6057">
        <v>4.5747109785033828</v>
      </c>
      <c r="C6057">
        <v>3.6375861597263857</v>
      </c>
    </row>
    <row r="6058" spans="1:3" x14ac:dyDescent="0.25">
      <c r="A6058" s="3">
        <v>20.837197681154464</v>
      </c>
      <c r="B6058">
        <v>5.9914645471079817</v>
      </c>
      <c r="C6058">
        <v>4.6821312271242199</v>
      </c>
    </row>
    <row r="6059" spans="1:3" x14ac:dyDescent="0.25">
      <c r="A6059" s="3">
        <v>20.360234224388144</v>
      </c>
      <c r="B6059">
        <v>5.6167710976665717</v>
      </c>
      <c r="C6059">
        <v>2.9444389791664403</v>
      </c>
    </row>
    <row r="6060" spans="1:3" x14ac:dyDescent="0.25">
      <c r="A6060" s="3">
        <v>21.133424112621626</v>
      </c>
      <c r="B6060">
        <v>6.5510803350434044</v>
      </c>
      <c r="C6060">
        <v>5.4380793089231956</v>
      </c>
    </row>
    <row r="6061" spans="1:3" x14ac:dyDescent="0.25">
      <c r="A6061" s="3">
        <v>19.719292269758025</v>
      </c>
      <c r="B6061">
        <v>4.7874917430000004</v>
      </c>
      <c r="C6061">
        <v>3.091042453</v>
      </c>
    </row>
    <row r="6062" spans="1:3" x14ac:dyDescent="0.25">
      <c r="A6062" s="3">
        <v>19.929145492307978</v>
      </c>
      <c r="B6062">
        <v>5.0106352940962555</v>
      </c>
      <c r="C6062">
        <v>2.9957322735539909</v>
      </c>
    </row>
    <row r="6063" spans="1:3" x14ac:dyDescent="0.25">
      <c r="A6063" s="3">
        <v>20.097550585664155</v>
      </c>
      <c r="B6063">
        <v>5.0751738152338266</v>
      </c>
      <c r="C6063">
        <v>3.6109179126442243</v>
      </c>
    </row>
    <row r="6064" spans="1:3" x14ac:dyDescent="0.25">
      <c r="A6064" s="3">
        <v>19.929145492307978</v>
      </c>
      <c r="B6064">
        <v>5.0106352940962555</v>
      </c>
      <c r="C6064">
        <v>2.9957322735539909</v>
      </c>
    </row>
    <row r="6065" spans="1:3" x14ac:dyDescent="0.25">
      <c r="A6065" s="3">
        <v>20.163448315399307</v>
      </c>
      <c r="B6065">
        <v>5.5373342670185366</v>
      </c>
      <c r="C6065">
        <v>4.7004803657924166</v>
      </c>
    </row>
    <row r="6066" spans="1:3" ht="15.75" thickBot="1" x14ac:dyDescent="0.3">
      <c r="A6066" s="7">
        <v>21.133424112621626</v>
      </c>
      <c r="B6066">
        <v>6.5510803350434044</v>
      </c>
      <c r="C6066">
        <v>5.4380793089231956</v>
      </c>
    </row>
    <row r="6068" spans="1:3" ht="15.75" thickBot="1" x14ac:dyDescent="0.3"/>
    <row r="6069" spans="1:3" x14ac:dyDescent="0.25">
      <c r="A6069" s="1" t="s">
        <v>370</v>
      </c>
    </row>
    <row r="6070" spans="1:3" x14ac:dyDescent="0.25">
      <c r="A6070" s="2">
        <v>20.360234224388144</v>
      </c>
      <c r="B6070">
        <v>5.6167710976665717</v>
      </c>
      <c r="C6070">
        <v>2.9444389791664403</v>
      </c>
    </row>
    <row r="6071" spans="1:3" x14ac:dyDescent="0.25">
      <c r="A6071" s="3">
        <v>20.184546440673881</v>
      </c>
      <c r="B6071">
        <v>4.990432586778736</v>
      </c>
      <c r="C6071">
        <v>3.6888794541139363</v>
      </c>
    </row>
    <row r="6072" spans="1:3" x14ac:dyDescent="0.25">
      <c r="A6072" s="3">
        <v>20.184546440673881</v>
      </c>
      <c r="B6072">
        <v>4.990432586778736</v>
      </c>
      <c r="C6072">
        <v>3.6888794541139363</v>
      </c>
    </row>
    <row r="6073" spans="1:3" x14ac:dyDescent="0.25">
      <c r="A6073" s="3">
        <v>20.478688773840432</v>
      </c>
      <c r="B6073" s="5">
        <v>5.2983173670000001</v>
      </c>
      <c r="C6073" s="5">
        <v>2.9957322739999999</v>
      </c>
    </row>
    <row r="6074" spans="1:3" x14ac:dyDescent="0.25">
      <c r="A6074" s="3">
        <v>20.478688773840432</v>
      </c>
      <c r="B6074" s="5">
        <v>5.2983173670000001</v>
      </c>
      <c r="C6074" s="5">
        <v>2.9957322739999999</v>
      </c>
    </row>
    <row r="6075" spans="1:3" x14ac:dyDescent="0.25">
      <c r="A6075" s="3">
        <v>20.478688773840432</v>
      </c>
      <c r="B6075" s="5">
        <v>5.2983173670000001</v>
      </c>
      <c r="C6075" s="5">
        <v>2.9957322739999999</v>
      </c>
    </row>
    <row r="6076" spans="1:3" x14ac:dyDescent="0.25">
      <c r="A6076" s="3">
        <v>20.097550585664155</v>
      </c>
      <c r="B6076">
        <v>5.0751738152338266</v>
      </c>
      <c r="C6076">
        <v>3.6109179126442243</v>
      </c>
    </row>
    <row r="6077" spans="1:3" x14ac:dyDescent="0.25">
      <c r="A6077" s="3">
        <v>20.837197681154464</v>
      </c>
      <c r="B6077">
        <v>5.9914645471079817</v>
      </c>
      <c r="C6077">
        <v>4.6821312271242199</v>
      </c>
    </row>
    <row r="6078" spans="1:3" x14ac:dyDescent="0.25">
      <c r="A6078" s="3">
        <v>19.929145492307978</v>
      </c>
      <c r="B6078">
        <v>5.0106352940962555</v>
      </c>
      <c r="C6078">
        <v>2.9957322735539909</v>
      </c>
    </row>
    <row r="6079" spans="1:3" x14ac:dyDescent="0.25">
      <c r="A6079" s="3">
        <v>19.985088661080542</v>
      </c>
      <c r="B6079">
        <v>4.7874917427820458</v>
      </c>
      <c r="C6079">
        <v>3.4812400893356918</v>
      </c>
    </row>
    <row r="6080" spans="1:3" x14ac:dyDescent="0.25">
      <c r="A6080" s="3">
        <v>20.027089777859604</v>
      </c>
      <c r="B6080">
        <v>4.9416424226093039</v>
      </c>
      <c r="C6080">
        <v>3.1135153092103742</v>
      </c>
    </row>
    <row r="6081" spans="1:3" x14ac:dyDescent="0.25">
      <c r="A6081" s="3">
        <v>20.478688773840432</v>
      </c>
      <c r="B6081" s="5">
        <v>5.2983173670000001</v>
      </c>
      <c r="C6081" s="5">
        <v>2.9957322739999999</v>
      </c>
    </row>
    <row r="6082" spans="1:3" ht="15.75" thickBot="1" x14ac:dyDescent="0.3">
      <c r="A6082" s="7">
        <v>20.097550585664155</v>
      </c>
      <c r="B6082">
        <v>5.0751738152338266</v>
      </c>
      <c r="C6082">
        <v>3.6109179126442243</v>
      </c>
    </row>
    <row r="6084" spans="1:3" ht="15.75" thickBot="1" x14ac:dyDescent="0.3"/>
    <row r="6085" spans="1:3" x14ac:dyDescent="0.25">
      <c r="A6085" s="1" t="s">
        <v>371</v>
      </c>
    </row>
    <row r="6086" spans="1:3" x14ac:dyDescent="0.25">
      <c r="A6086" s="2">
        <v>19.985088661080542</v>
      </c>
      <c r="B6086">
        <v>4.7874917427820458</v>
      </c>
      <c r="C6086">
        <v>3.4812400893356918</v>
      </c>
    </row>
    <row r="6087" spans="1:3" x14ac:dyDescent="0.25">
      <c r="A6087" s="3">
        <v>20.163448315399307</v>
      </c>
      <c r="B6087">
        <v>5.5373342670185366</v>
      </c>
      <c r="C6087">
        <v>4.7004803657924166</v>
      </c>
    </row>
    <row r="6088" spans="1:3" x14ac:dyDescent="0.25">
      <c r="A6088" s="3">
        <v>20.360234224388144</v>
      </c>
      <c r="B6088">
        <v>5.6167710976665717</v>
      </c>
      <c r="C6088">
        <v>2.9444389791664403</v>
      </c>
    </row>
    <row r="6089" spans="1:3" x14ac:dyDescent="0.25">
      <c r="A6089" s="3">
        <v>19.719292269758025</v>
      </c>
      <c r="B6089">
        <v>4.7874917430000004</v>
      </c>
      <c r="C6089">
        <v>3.091042453</v>
      </c>
    </row>
    <row r="6090" spans="1:3" x14ac:dyDescent="0.25">
      <c r="A6090" s="3">
        <v>20.184546440673881</v>
      </c>
      <c r="B6090">
        <v>4.990432586778736</v>
      </c>
      <c r="C6090">
        <v>3.6888794541139363</v>
      </c>
    </row>
    <row r="6091" spans="1:3" x14ac:dyDescent="0.25">
      <c r="A6091" s="3">
        <v>20.478688773840432</v>
      </c>
      <c r="B6091" s="5">
        <v>5.2983173670000001</v>
      </c>
      <c r="C6091" s="5">
        <v>2.9957322739999999</v>
      </c>
    </row>
    <row r="6092" spans="1:3" x14ac:dyDescent="0.25">
      <c r="A6092" s="3">
        <v>19.719292269758025</v>
      </c>
      <c r="B6092">
        <v>4.7874917430000004</v>
      </c>
      <c r="C6092">
        <v>3.091042453</v>
      </c>
    </row>
    <row r="6093" spans="1:3" x14ac:dyDescent="0.25">
      <c r="A6093" s="3">
        <v>19.18195119767131</v>
      </c>
      <c r="B6093">
        <v>4.5747109785033828</v>
      </c>
      <c r="C6093">
        <v>3.6375861597263857</v>
      </c>
    </row>
    <row r="6094" spans="1:3" x14ac:dyDescent="0.25">
      <c r="A6094" s="3">
        <v>19.18195119767131</v>
      </c>
      <c r="B6094">
        <v>4.5747109785033828</v>
      </c>
      <c r="C6094">
        <v>3.6375861597263857</v>
      </c>
    </row>
    <row r="6095" spans="1:3" x14ac:dyDescent="0.25">
      <c r="A6095" s="3">
        <v>20.097550585664155</v>
      </c>
      <c r="B6095">
        <v>5.0751738152338266</v>
      </c>
      <c r="C6095">
        <v>3.6109179126442243</v>
      </c>
    </row>
    <row r="6096" spans="1:3" x14ac:dyDescent="0.25">
      <c r="A6096" s="3">
        <v>20.123189455653517</v>
      </c>
      <c r="B6096">
        <v>5.4806389233419912</v>
      </c>
      <c r="C6096">
        <v>3.0910424533583161</v>
      </c>
    </row>
    <row r="6097" spans="1:3" x14ac:dyDescent="0.25">
      <c r="A6097" s="3">
        <v>20.097550585664155</v>
      </c>
      <c r="B6097">
        <v>5.0751738152338266</v>
      </c>
      <c r="C6097">
        <v>3.6109179126442243</v>
      </c>
    </row>
    <row r="6098" spans="1:3" ht="15.75" thickBot="1" x14ac:dyDescent="0.3">
      <c r="A6098" s="7">
        <v>20.027089777859604</v>
      </c>
      <c r="B6098">
        <v>4.9416424226093039</v>
      </c>
      <c r="C6098">
        <v>3.1135153092103742</v>
      </c>
    </row>
    <row r="6101" spans="1:3" ht="15.75" thickBot="1" x14ac:dyDescent="0.3"/>
    <row r="6102" spans="1:3" x14ac:dyDescent="0.25">
      <c r="A6102" s="1" t="s">
        <v>372</v>
      </c>
    </row>
    <row r="6103" spans="1:3" x14ac:dyDescent="0.25">
      <c r="A6103" s="2">
        <v>20.184546440673881</v>
      </c>
      <c r="B6103">
        <v>4.990432586778736</v>
      </c>
      <c r="C6103">
        <v>3.6888794541139363</v>
      </c>
    </row>
    <row r="6104" spans="1:3" x14ac:dyDescent="0.25">
      <c r="A6104" s="3">
        <v>19.18195119767131</v>
      </c>
      <c r="B6104">
        <v>4.5747109785033828</v>
      </c>
      <c r="C6104">
        <v>3.6375861597263857</v>
      </c>
    </row>
    <row r="6105" spans="1:3" x14ac:dyDescent="0.25">
      <c r="A6105" s="3">
        <v>19.929145492307978</v>
      </c>
      <c r="B6105">
        <v>5.0106352940962555</v>
      </c>
      <c r="C6105">
        <v>2.9957322735539909</v>
      </c>
    </row>
    <row r="6106" spans="1:3" x14ac:dyDescent="0.25">
      <c r="A6106" s="3">
        <v>20.478688773840432</v>
      </c>
      <c r="B6106" s="5">
        <v>5.2983173670000001</v>
      </c>
      <c r="C6106" s="5">
        <v>2.9957322739999999</v>
      </c>
    </row>
    <row r="6107" spans="1:3" x14ac:dyDescent="0.25">
      <c r="A6107" s="3">
        <v>20.837197681154464</v>
      </c>
      <c r="B6107">
        <v>5.9914645471079817</v>
      </c>
      <c r="C6107">
        <v>4.6821312271242199</v>
      </c>
    </row>
    <row r="6108" spans="1:3" x14ac:dyDescent="0.25">
      <c r="A6108" s="3">
        <v>20.123189455653517</v>
      </c>
      <c r="B6108">
        <v>5.4806389233419912</v>
      </c>
      <c r="C6108">
        <v>3.0910424533583161</v>
      </c>
    </row>
    <row r="6109" spans="1:3" x14ac:dyDescent="0.25">
      <c r="A6109" s="3">
        <v>20.027089777859604</v>
      </c>
      <c r="B6109">
        <v>4.9416424226093039</v>
      </c>
      <c r="C6109">
        <v>3.1135153092103742</v>
      </c>
    </row>
    <row r="6110" spans="1:3" x14ac:dyDescent="0.25">
      <c r="A6110" s="3">
        <v>20.360234224388144</v>
      </c>
      <c r="B6110">
        <v>5.6167710976665717</v>
      </c>
      <c r="C6110">
        <v>2.9444389791664403</v>
      </c>
    </row>
    <row r="6111" spans="1:3" x14ac:dyDescent="0.25">
      <c r="A6111" s="3">
        <v>20.163448315399307</v>
      </c>
      <c r="B6111">
        <v>5.5373342670185366</v>
      </c>
      <c r="C6111">
        <v>4.7004803657924166</v>
      </c>
    </row>
    <row r="6112" spans="1:3" x14ac:dyDescent="0.25">
      <c r="A6112" s="3">
        <v>20.097550585664155</v>
      </c>
      <c r="B6112">
        <v>5.0751738152338266</v>
      </c>
      <c r="C6112">
        <v>3.6109179126442243</v>
      </c>
    </row>
    <row r="6113" spans="1:3" x14ac:dyDescent="0.25">
      <c r="A6113" s="3">
        <v>21.133424112621626</v>
      </c>
      <c r="B6113">
        <v>6.5510803350434044</v>
      </c>
      <c r="C6113">
        <v>5.4380793089231956</v>
      </c>
    </row>
    <row r="6114" spans="1:3" x14ac:dyDescent="0.25">
      <c r="A6114" s="3">
        <v>21.133424112621626</v>
      </c>
      <c r="B6114">
        <v>6.5510803350434044</v>
      </c>
      <c r="C6114">
        <v>5.4380793089231956</v>
      </c>
    </row>
    <row r="6115" spans="1:3" ht="15.75" thickBot="1" x14ac:dyDescent="0.3">
      <c r="A6115" s="7">
        <v>21.133424112621626</v>
      </c>
      <c r="B6115">
        <v>6.5510803350434044</v>
      </c>
      <c r="C6115">
        <v>5.4380793089231956</v>
      </c>
    </row>
    <row r="6118" spans="1:3" ht="15.75" thickBot="1" x14ac:dyDescent="0.3"/>
    <row r="6119" spans="1:3" x14ac:dyDescent="0.25">
      <c r="A6119" s="1" t="s">
        <v>373</v>
      </c>
    </row>
    <row r="6120" spans="1:3" x14ac:dyDescent="0.25">
      <c r="A6120" s="2">
        <v>20.837197681154464</v>
      </c>
      <c r="B6120">
        <v>5.9914645471079817</v>
      </c>
      <c r="C6120">
        <v>4.6821312271242199</v>
      </c>
    </row>
    <row r="6121" spans="1:3" x14ac:dyDescent="0.25">
      <c r="A6121" s="3">
        <v>20.097550585664155</v>
      </c>
      <c r="B6121">
        <v>5.0751738152338266</v>
      </c>
      <c r="C6121">
        <v>3.6109179126442243</v>
      </c>
    </row>
    <row r="6122" spans="1:3" x14ac:dyDescent="0.25">
      <c r="A6122" s="3">
        <v>20.360234224388144</v>
      </c>
      <c r="B6122">
        <v>5.6167710976665717</v>
      </c>
      <c r="C6122">
        <v>2.9444389791664403</v>
      </c>
    </row>
    <row r="6123" spans="1:3" x14ac:dyDescent="0.25">
      <c r="A6123" s="3">
        <v>19.18195119767131</v>
      </c>
      <c r="B6123">
        <v>4.5747109785033828</v>
      </c>
      <c r="C6123">
        <v>3.6375861597263857</v>
      </c>
    </row>
    <row r="6124" spans="1:3" x14ac:dyDescent="0.25">
      <c r="A6124" s="3">
        <v>20.163448315399307</v>
      </c>
      <c r="B6124">
        <v>5.5373342670185366</v>
      </c>
      <c r="C6124">
        <v>4.7004803657924166</v>
      </c>
    </row>
    <row r="6125" spans="1:3" x14ac:dyDescent="0.25">
      <c r="A6125" s="3">
        <v>20.123189455653517</v>
      </c>
      <c r="B6125">
        <v>5.4806389233419912</v>
      </c>
      <c r="C6125">
        <v>3.0910424533583161</v>
      </c>
    </row>
    <row r="6126" spans="1:3" x14ac:dyDescent="0.25">
      <c r="A6126" s="3">
        <v>19.929145492307978</v>
      </c>
      <c r="B6126">
        <v>5.0106352940962555</v>
      </c>
      <c r="C6126">
        <v>2.9957322735539909</v>
      </c>
    </row>
    <row r="6127" spans="1:3" x14ac:dyDescent="0.25">
      <c r="A6127" s="3">
        <v>21.133424112621626</v>
      </c>
      <c r="B6127">
        <v>6.5510803350434044</v>
      </c>
      <c r="C6127">
        <v>5.4380793089231956</v>
      </c>
    </row>
    <row r="6128" spans="1:3" x14ac:dyDescent="0.25">
      <c r="A6128" s="3">
        <v>20.163448315399307</v>
      </c>
      <c r="B6128">
        <v>5.5373342670185366</v>
      </c>
      <c r="C6128">
        <v>4.7004803657924166</v>
      </c>
    </row>
    <row r="6129" spans="1:3" x14ac:dyDescent="0.25">
      <c r="A6129" s="3">
        <v>21.133424112621626</v>
      </c>
      <c r="B6129">
        <v>6.5510803350434044</v>
      </c>
      <c r="C6129">
        <v>5.4380793089231956</v>
      </c>
    </row>
    <row r="6130" spans="1:3" x14ac:dyDescent="0.25">
      <c r="A6130" s="3">
        <v>20.478688773840432</v>
      </c>
      <c r="B6130" s="5">
        <v>5.2983173670000001</v>
      </c>
      <c r="C6130" s="5">
        <v>2.9957322739999999</v>
      </c>
    </row>
    <row r="6131" spans="1:3" x14ac:dyDescent="0.25">
      <c r="A6131" s="3">
        <v>20.027089777859604</v>
      </c>
      <c r="B6131">
        <v>4.9416424226093039</v>
      </c>
      <c r="C6131">
        <v>3.1135153092103742</v>
      </c>
    </row>
    <row r="6132" spans="1:3" ht="15.75" thickBot="1" x14ac:dyDescent="0.3">
      <c r="A6132" s="7">
        <v>19.929145492307978</v>
      </c>
      <c r="B6132">
        <v>5.0106352940962555</v>
      </c>
      <c r="C6132">
        <v>2.9957322735539909</v>
      </c>
    </row>
    <row r="6135" spans="1:3" ht="15.75" thickBot="1" x14ac:dyDescent="0.3"/>
    <row r="6136" spans="1:3" x14ac:dyDescent="0.25">
      <c r="A6136" s="1" t="s">
        <v>374</v>
      </c>
    </row>
    <row r="6137" spans="1:3" x14ac:dyDescent="0.25">
      <c r="A6137" s="2">
        <v>20.163448315399307</v>
      </c>
      <c r="B6137">
        <v>5.5373342670185366</v>
      </c>
      <c r="C6137">
        <v>4.7004803657924166</v>
      </c>
    </row>
    <row r="6138" spans="1:3" x14ac:dyDescent="0.25">
      <c r="A6138" s="3">
        <v>20.027089777859604</v>
      </c>
      <c r="B6138">
        <v>4.9416424226093039</v>
      </c>
      <c r="C6138">
        <v>3.1135153092103742</v>
      </c>
    </row>
    <row r="6139" spans="1:3" x14ac:dyDescent="0.25">
      <c r="A6139" s="3">
        <v>20.478688773840432</v>
      </c>
      <c r="B6139" s="5">
        <v>5.2983173670000001</v>
      </c>
      <c r="C6139" s="5">
        <v>2.9957322739999999</v>
      </c>
    </row>
    <row r="6140" spans="1:3" x14ac:dyDescent="0.25">
      <c r="A6140" s="3">
        <v>20.163448315399307</v>
      </c>
      <c r="B6140">
        <v>5.5373342670185366</v>
      </c>
      <c r="C6140">
        <v>4.7004803657924166</v>
      </c>
    </row>
    <row r="6141" spans="1:3" x14ac:dyDescent="0.25">
      <c r="A6141" s="3">
        <v>20.837197681154464</v>
      </c>
      <c r="B6141">
        <v>5.9914645471079817</v>
      </c>
      <c r="C6141">
        <v>4.6821312271242199</v>
      </c>
    </row>
    <row r="6142" spans="1:3" x14ac:dyDescent="0.25">
      <c r="A6142" s="3">
        <v>19.929145492307978</v>
      </c>
      <c r="B6142">
        <v>5.0106352940962555</v>
      </c>
      <c r="C6142">
        <v>2.9957322735539909</v>
      </c>
    </row>
    <row r="6143" spans="1:3" x14ac:dyDescent="0.25">
      <c r="A6143" s="3">
        <v>19.719292269758025</v>
      </c>
      <c r="B6143">
        <v>4.7874917430000004</v>
      </c>
      <c r="C6143">
        <v>3.091042453</v>
      </c>
    </row>
    <row r="6144" spans="1:3" x14ac:dyDescent="0.25">
      <c r="A6144" s="3">
        <v>20.097550585664155</v>
      </c>
      <c r="B6144">
        <v>5.0751738152338266</v>
      </c>
      <c r="C6144">
        <v>3.6109179126442243</v>
      </c>
    </row>
    <row r="6145" spans="1:3" x14ac:dyDescent="0.25">
      <c r="A6145" s="3">
        <v>20.097550585664155</v>
      </c>
      <c r="B6145">
        <v>5.0751738152338266</v>
      </c>
      <c r="C6145">
        <v>3.6109179126442243</v>
      </c>
    </row>
    <row r="6146" spans="1:3" x14ac:dyDescent="0.25">
      <c r="A6146" s="3">
        <v>20.027089777859604</v>
      </c>
      <c r="B6146">
        <v>4.9416424226093039</v>
      </c>
      <c r="C6146">
        <v>3.1135153092103742</v>
      </c>
    </row>
    <row r="6147" spans="1:3" x14ac:dyDescent="0.25">
      <c r="A6147" s="3">
        <v>19.985088661080542</v>
      </c>
      <c r="B6147">
        <v>4.7874917427820458</v>
      </c>
      <c r="C6147">
        <v>3.4812400893356918</v>
      </c>
    </row>
    <row r="6148" spans="1:3" x14ac:dyDescent="0.25">
      <c r="A6148" s="3">
        <v>19.18195119767131</v>
      </c>
      <c r="B6148">
        <v>4.5747109785033828</v>
      </c>
      <c r="C6148">
        <v>3.6375861597263857</v>
      </c>
    </row>
    <row r="6149" spans="1:3" ht="15.75" thickBot="1" x14ac:dyDescent="0.3">
      <c r="A6149" s="7">
        <v>19.719292269758025</v>
      </c>
      <c r="B6149">
        <v>4.7874917430000004</v>
      </c>
      <c r="C6149">
        <v>3.091042453</v>
      </c>
    </row>
    <row r="6152" spans="1:3" ht="15.75" thickBot="1" x14ac:dyDescent="0.3"/>
    <row r="6153" spans="1:3" x14ac:dyDescent="0.25">
      <c r="A6153" s="1" t="s">
        <v>375</v>
      </c>
    </row>
    <row r="6154" spans="1:3" x14ac:dyDescent="0.25">
      <c r="A6154" s="2">
        <v>20.184546440673881</v>
      </c>
      <c r="B6154">
        <v>4.990432586778736</v>
      </c>
      <c r="C6154">
        <v>3.6888794541139363</v>
      </c>
    </row>
    <row r="6155" spans="1:3" x14ac:dyDescent="0.25">
      <c r="A6155" s="3">
        <v>19.18195119767131</v>
      </c>
      <c r="B6155">
        <v>4.5747109785033828</v>
      </c>
      <c r="C6155">
        <v>3.6375861597263857</v>
      </c>
    </row>
    <row r="6156" spans="1:3" x14ac:dyDescent="0.25">
      <c r="A6156" s="3">
        <v>19.719292269758025</v>
      </c>
      <c r="B6156">
        <v>4.7874917430000004</v>
      </c>
      <c r="C6156">
        <v>3.091042453</v>
      </c>
    </row>
    <row r="6157" spans="1:3" x14ac:dyDescent="0.25">
      <c r="A6157" s="3">
        <v>20.027089777859604</v>
      </c>
      <c r="B6157">
        <v>4.9416424226093039</v>
      </c>
      <c r="C6157">
        <v>3.1135153092103742</v>
      </c>
    </row>
    <row r="6158" spans="1:3" x14ac:dyDescent="0.25">
      <c r="A6158" s="3">
        <v>19.18195119767131</v>
      </c>
      <c r="B6158">
        <v>4.5747109785033828</v>
      </c>
      <c r="C6158">
        <v>3.6375861597263857</v>
      </c>
    </row>
    <row r="6159" spans="1:3" x14ac:dyDescent="0.25">
      <c r="A6159" s="3">
        <v>20.478688773840432</v>
      </c>
      <c r="B6159" s="5">
        <v>5.2983173670000001</v>
      </c>
      <c r="C6159" s="5">
        <v>2.9957322739999999</v>
      </c>
    </row>
    <row r="6160" spans="1:3" x14ac:dyDescent="0.25">
      <c r="A6160" s="3">
        <v>20.360234224388144</v>
      </c>
      <c r="B6160">
        <v>5.6167710976665717</v>
      </c>
      <c r="C6160">
        <v>2.9444389791664403</v>
      </c>
    </row>
    <row r="6161" spans="1:3" x14ac:dyDescent="0.25">
      <c r="A6161" s="3">
        <v>19.985088661080542</v>
      </c>
      <c r="B6161">
        <v>4.7874917427820458</v>
      </c>
      <c r="C6161">
        <v>3.4812400893356918</v>
      </c>
    </row>
    <row r="6162" spans="1:3" x14ac:dyDescent="0.25">
      <c r="A6162" s="3">
        <v>19.18195119767131</v>
      </c>
      <c r="B6162">
        <v>4.5747109785033828</v>
      </c>
      <c r="C6162">
        <v>3.6375861597263857</v>
      </c>
    </row>
    <row r="6163" spans="1:3" x14ac:dyDescent="0.25">
      <c r="A6163" s="3">
        <v>21.133424112621626</v>
      </c>
      <c r="B6163">
        <v>6.5510803350434044</v>
      </c>
      <c r="C6163">
        <v>5.4380793089231956</v>
      </c>
    </row>
    <row r="6164" spans="1:3" x14ac:dyDescent="0.25">
      <c r="A6164" s="3">
        <v>19.929145492307978</v>
      </c>
      <c r="B6164">
        <v>5.0106352940962555</v>
      </c>
      <c r="C6164">
        <v>2.9957322735539909</v>
      </c>
    </row>
    <row r="6165" spans="1:3" x14ac:dyDescent="0.25">
      <c r="A6165" s="3">
        <v>21.133424112621626</v>
      </c>
      <c r="B6165">
        <v>6.5510803350434044</v>
      </c>
      <c r="C6165">
        <v>5.4380793089231956</v>
      </c>
    </row>
    <row r="6166" spans="1:3" ht="15.75" thickBot="1" x14ac:dyDescent="0.3">
      <c r="A6166" s="7">
        <v>20.184546440673881</v>
      </c>
      <c r="B6166">
        <v>4.990432586778736</v>
      </c>
      <c r="C6166">
        <v>3.6888794541139363</v>
      </c>
    </row>
    <row r="6169" spans="1:3" ht="15.75" thickBot="1" x14ac:dyDescent="0.3"/>
    <row r="6170" spans="1:3" x14ac:dyDescent="0.25">
      <c r="A6170" s="1" t="s">
        <v>376</v>
      </c>
    </row>
    <row r="6171" spans="1:3" x14ac:dyDescent="0.25">
      <c r="A6171" s="2">
        <v>19.929145492307978</v>
      </c>
      <c r="B6171">
        <v>5.0106352940962555</v>
      </c>
      <c r="C6171">
        <v>2.9957322735539909</v>
      </c>
    </row>
    <row r="6172" spans="1:3" x14ac:dyDescent="0.25">
      <c r="A6172" s="3">
        <v>20.097550585664155</v>
      </c>
      <c r="B6172">
        <v>5.0751738152338266</v>
      </c>
      <c r="C6172">
        <v>3.6109179126442243</v>
      </c>
    </row>
    <row r="6173" spans="1:3" x14ac:dyDescent="0.25">
      <c r="A6173" s="3">
        <v>19.18195119767131</v>
      </c>
      <c r="B6173">
        <v>4.5747109785033828</v>
      </c>
      <c r="C6173">
        <v>3.6375861597263857</v>
      </c>
    </row>
    <row r="6174" spans="1:3" x14ac:dyDescent="0.25">
      <c r="A6174" s="3">
        <v>20.360234224388144</v>
      </c>
      <c r="B6174">
        <v>5.6167710976665717</v>
      </c>
      <c r="C6174">
        <v>2.9444389791664403</v>
      </c>
    </row>
    <row r="6175" spans="1:3" x14ac:dyDescent="0.25">
      <c r="A6175" s="3">
        <v>19.929145492307978</v>
      </c>
      <c r="B6175">
        <v>5.0106352940962555</v>
      </c>
      <c r="C6175">
        <v>2.9957322735539909</v>
      </c>
    </row>
    <row r="6176" spans="1:3" x14ac:dyDescent="0.25">
      <c r="A6176" s="3">
        <v>20.837197681154464</v>
      </c>
      <c r="B6176">
        <v>5.9914645471079817</v>
      </c>
      <c r="C6176">
        <v>4.6821312271242199</v>
      </c>
    </row>
    <row r="6177" spans="1:3" x14ac:dyDescent="0.25">
      <c r="A6177" s="3">
        <v>20.027089777859604</v>
      </c>
      <c r="B6177">
        <v>4.9416424226093039</v>
      </c>
      <c r="C6177">
        <v>3.1135153092103742</v>
      </c>
    </row>
    <row r="6178" spans="1:3" x14ac:dyDescent="0.25">
      <c r="A6178" s="3">
        <v>19.719292269758025</v>
      </c>
      <c r="B6178">
        <v>4.7874917430000004</v>
      </c>
      <c r="C6178">
        <v>3.091042453</v>
      </c>
    </row>
    <row r="6179" spans="1:3" x14ac:dyDescent="0.25">
      <c r="A6179" s="3">
        <v>20.360234224388144</v>
      </c>
      <c r="B6179">
        <v>5.6167710976665717</v>
      </c>
      <c r="C6179">
        <v>2.9444389791664403</v>
      </c>
    </row>
    <row r="6180" spans="1:3" x14ac:dyDescent="0.25">
      <c r="A6180" s="3">
        <v>21.133424112621626</v>
      </c>
      <c r="B6180">
        <v>6.5510803350434044</v>
      </c>
      <c r="C6180">
        <v>5.4380793089231956</v>
      </c>
    </row>
    <row r="6181" spans="1:3" x14ac:dyDescent="0.25">
      <c r="A6181" s="3">
        <v>19.929145492307978</v>
      </c>
      <c r="B6181">
        <v>5.0106352940962555</v>
      </c>
      <c r="C6181">
        <v>2.9957322735539909</v>
      </c>
    </row>
    <row r="6182" spans="1:3" x14ac:dyDescent="0.25">
      <c r="A6182" s="3">
        <v>19.18195119767131</v>
      </c>
      <c r="B6182">
        <v>4.5747109785033828</v>
      </c>
      <c r="C6182">
        <v>3.6375861597263857</v>
      </c>
    </row>
    <row r="6183" spans="1:3" ht="15.75" thickBot="1" x14ac:dyDescent="0.3">
      <c r="A6183" s="7">
        <v>20.123189455653517</v>
      </c>
      <c r="B6183">
        <v>5.4806389233419912</v>
      </c>
      <c r="C6183">
        <v>3.0910424533583161</v>
      </c>
    </row>
    <row r="6185" spans="1:3" ht="15.75" thickBot="1" x14ac:dyDescent="0.3"/>
    <row r="6186" spans="1:3" x14ac:dyDescent="0.25">
      <c r="A6186" s="1" t="s">
        <v>377</v>
      </c>
    </row>
    <row r="6187" spans="1:3" x14ac:dyDescent="0.25">
      <c r="A6187" s="2">
        <v>20.097550585664155</v>
      </c>
      <c r="B6187">
        <v>5.0751738152338266</v>
      </c>
      <c r="C6187">
        <v>3.6109179126442243</v>
      </c>
    </row>
    <row r="6188" spans="1:3" x14ac:dyDescent="0.25">
      <c r="A6188" s="3">
        <v>20.027089777859604</v>
      </c>
      <c r="B6188">
        <v>4.9416424226093039</v>
      </c>
      <c r="C6188">
        <v>3.1135153092103742</v>
      </c>
    </row>
    <row r="6189" spans="1:3" x14ac:dyDescent="0.25">
      <c r="A6189" s="3">
        <v>19.929145492307978</v>
      </c>
      <c r="B6189">
        <v>5.0106352940962555</v>
      </c>
      <c r="C6189">
        <v>2.9957322735539909</v>
      </c>
    </row>
    <row r="6190" spans="1:3" x14ac:dyDescent="0.25">
      <c r="A6190" s="3">
        <v>19.929145492307978</v>
      </c>
      <c r="B6190">
        <v>5.0106352940962555</v>
      </c>
      <c r="C6190">
        <v>2.9957322735539909</v>
      </c>
    </row>
    <row r="6191" spans="1:3" x14ac:dyDescent="0.25">
      <c r="A6191" s="3">
        <v>21.133424112621626</v>
      </c>
      <c r="B6191">
        <v>6.5510803350434044</v>
      </c>
      <c r="C6191">
        <v>5.4380793089231956</v>
      </c>
    </row>
    <row r="6192" spans="1:3" x14ac:dyDescent="0.25">
      <c r="A6192" s="3">
        <v>20.123189455653517</v>
      </c>
      <c r="B6192">
        <v>5.4806389233419912</v>
      </c>
      <c r="C6192">
        <v>3.0910424533583161</v>
      </c>
    </row>
    <row r="6193" spans="1:3" x14ac:dyDescent="0.25">
      <c r="A6193" s="3">
        <v>20.837197681154464</v>
      </c>
      <c r="B6193">
        <v>5.9914645471079817</v>
      </c>
      <c r="C6193">
        <v>4.6821312271242199</v>
      </c>
    </row>
    <row r="6194" spans="1:3" x14ac:dyDescent="0.25">
      <c r="A6194" s="3">
        <v>19.929145492307978</v>
      </c>
      <c r="B6194">
        <v>5.0106352940962555</v>
      </c>
      <c r="C6194">
        <v>2.9957322735539909</v>
      </c>
    </row>
    <row r="6195" spans="1:3" x14ac:dyDescent="0.25">
      <c r="A6195" s="3">
        <v>20.478688773840432</v>
      </c>
      <c r="B6195" s="5">
        <v>5.2983173670000001</v>
      </c>
      <c r="C6195" s="5">
        <v>2.9957322739999999</v>
      </c>
    </row>
    <row r="6196" spans="1:3" x14ac:dyDescent="0.25">
      <c r="A6196" s="3">
        <v>20.837197681154464</v>
      </c>
      <c r="B6196">
        <v>5.9914645471079817</v>
      </c>
      <c r="C6196">
        <v>4.6821312271242199</v>
      </c>
    </row>
    <row r="6197" spans="1:3" x14ac:dyDescent="0.25">
      <c r="A6197" s="3">
        <v>20.184546440673881</v>
      </c>
      <c r="B6197">
        <v>4.990432586778736</v>
      </c>
      <c r="C6197">
        <v>3.6888794541139363</v>
      </c>
    </row>
    <row r="6198" spans="1:3" x14ac:dyDescent="0.25">
      <c r="A6198" s="3">
        <v>20.478688773840432</v>
      </c>
      <c r="B6198" s="5">
        <v>5.2983173670000001</v>
      </c>
      <c r="C6198" s="5">
        <v>2.9957322739999999</v>
      </c>
    </row>
    <row r="6199" spans="1:3" ht="15.75" thickBot="1" x14ac:dyDescent="0.3">
      <c r="A6199" s="7">
        <v>20.163448315399307</v>
      </c>
      <c r="B6199">
        <v>5.5373342670185366</v>
      </c>
      <c r="C6199">
        <v>4.7004803657924166</v>
      </c>
    </row>
    <row r="6201" spans="1:3" ht="15.75" thickBot="1" x14ac:dyDescent="0.3"/>
    <row r="6202" spans="1:3" x14ac:dyDescent="0.25">
      <c r="A6202" s="1" t="s">
        <v>378</v>
      </c>
    </row>
    <row r="6203" spans="1:3" x14ac:dyDescent="0.25">
      <c r="A6203" s="2">
        <v>20.163448315399307</v>
      </c>
      <c r="B6203">
        <v>5.5373342670185366</v>
      </c>
      <c r="C6203">
        <v>4.7004803657924166</v>
      </c>
    </row>
    <row r="6204" spans="1:3" x14ac:dyDescent="0.25">
      <c r="A6204" s="3">
        <v>19.719292269758025</v>
      </c>
      <c r="B6204">
        <v>4.7874917430000004</v>
      </c>
      <c r="C6204">
        <v>3.091042453</v>
      </c>
    </row>
    <row r="6205" spans="1:3" x14ac:dyDescent="0.25">
      <c r="A6205" s="3">
        <v>19.719292269758025</v>
      </c>
      <c r="B6205">
        <v>4.7874917430000004</v>
      </c>
      <c r="C6205">
        <v>3.091042453</v>
      </c>
    </row>
    <row r="6206" spans="1:3" x14ac:dyDescent="0.25">
      <c r="A6206" s="3">
        <v>19.929145492307978</v>
      </c>
      <c r="B6206">
        <v>5.0106352940962555</v>
      </c>
      <c r="C6206">
        <v>2.9957322735539909</v>
      </c>
    </row>
    <row r="6207" spans="1:3" x14ac:dyDescent="0.25">
      <c r="A6207" s="3">
        <v>19.719292269758025</v>
      </c>
      <c r="B6207">
        <v>4.7874917430000004</v>
      </c>
      <c r="C6207">
        <v>3.091042453</v>
      </c>
    </row>
    <row r="6208" spans="1:3" x14ac:dyDescent="0.25">
      <c r="A6208" s="3">
        <v>20.478688773840432</v>
      </c>
      <c r="B6208" s="5">
        <v>5.2983173670000001</v>
      </c>
      <c r="C6208" s="5">
        <v>2.9957322739999999</v>
      </c>
    </row>
    <row r="6209" spans="1:3" x14ac:dyDescent="0.25">
      <c r="A6209" s="3">
        <v>20.478688773840432</v>
      </c>
      <c r="B6209" s="5">
        <v>5.2983173670000001</v>
      </c>
      <c r="C6209" s="5">
        <v>2.9957322739999999</v>
      </c>
    </row>
    <row r="6210" spans="1:3" x14ac:dyDescent="0.25">
      <c r="A6210" s="3">
        <v>19.929145492307978</v>
      </c>
      <c r="B6210">
        <v>5.0106352940962555</v>
      </c>
      <c r="C6210">
        <v>2.9957322735539909</v>
      </c>
    </row>
    <row r="6211" spans="1:3" x14ac:dyDescent="0.25">
      <c r="A6211" s="3">
        <v>20.027089777859604</v>
      </c>
      <c r="B6211">
        <v>4.9416424226093039</v>
      </c>
      <c r="C6211">
        <v>3.1135153092103742</v>
      </c>
    </row>
    <row r="6212" spans="1:3" x14ac:dyDescent="0.25">
      <c r="A6212" s="3">
        <v>19.719292269758025</v>
      </c>
      <c r="B6212">
        <v>4.7874917430000004</v>
      </c>
      <c r="C6212">
        <v>3.091042453</v>
      </c>
    </row>
    <row r="6213" spans="1:3" x14ac:dyDescent="0.25">
      <c r="A6213" s="3">
        <v>19.719292269758025</v>
      </c>
      <c r="B6213">
        <v>4.7874917430000004</v>
      </c>
      <c r="C6213">
        <v>3.091042453</v>
      </c>
    </row>
    <row r="6214" spans="1:3" x14ac:dyDescent="0.25">
      <c r="A6214" s="3">
        <v>19.985088661080542</v>
      </c>
      <c r="B6214">
        <v>4.7874917427820458</v>
      </c>
      <c r="C6214">
        <v>3.4812400893356918</v>
      </c>
    </row>
    <row r="6215" spans="1:3" ht="15.75" thickBot="1" x14ac:dyDescent="0.3">
      <c r="A6215" s="7">
        <v>20.184546440673881</v>
      </c>
      <c r="B6215">
        <v>4.990432586778736</v>
      </c>
      <c r="C6215">
        <v>3.6888794541139363</v>
      </c>
    </row>
    <row r="6217" spans="1:3" ht="15.75" thickBot="1" x14ac:dyDescent="0.3"/>
    <row r="6218" spans="1:3" x14ac:dyDescent="0.25">
      <c r="A6218" s="1" t="s">
        <v>379</v>
      </c>
    </row>
    <row r="6219" spans="1:3" x14ac:dyDescent="0.25">
      <c r="A6219" s="2">
        <v>20.478688773840432</v>
      </c>
      <c r="B6219" s="5">
        <v>5.2983173670000001</v>
      </c>
      <c r="C6219" s="5">
        <v>2.9957322739999999</v>
      </c>
    </row>
    <row r="6220" spans="1:3" x14ac:dyDescent="0.25">
      <c r="A6220" s="3">
        <v>20.163448315399307</v>
      </c>
      <c r="B6220">
        <v>5.5373342670185366</v>
      </c>
      <c r="C6220">
        <v>4.7004803657924166</v>
      </c>
    </row>
    <row r="6221" spans="1:3" x14ac:dyDescent="0.25">
      <c r="A6221" s="3">
        <v>20.027089777859604</v>
      </c>
      <c r="B6221">
        <v>4.9416424226093039</v>
      </c>
      <c r="C6221">
        <v>3.1135153092103742</v>
      </c>
    </row>
    <row r="6222" spans="1:3" x14ac:dyDescent="0.25">
      <c r="A6222" s="3">
        <v>20.837197681154464</v>
      </c>
      <c r="B6222">
        <v>5.9914645471079817</v>
      </c>
      <c r="C6222">
        <v>4.6821312271242199</v>
      </c>
    </row>
    <row r="6223" spans="1:3" x14ac:dyDescent="0.25">
      <c r="A6223" s="3">
        <v>19.929145492307978</v>
      </c>
      <c r="B6223">
        <v>5.0106352940962555</v>
      </c>
      <c r="C6223">
        <v>2.9957322735539909</v>
      </c>
    </row>
    <row r="6224" spans="1:3" x14ac:dyDescent="0.25">
      <c r="A6224" s="3">
        <v>20.123189455653517</v>
      </c>
      <c r="B6224" s="8">
        <v>5.4806389233419912</v>
      </c>
      <c r="C6224" s="8">
        <v>3.0910424533583161</v>
      </c>
    </row>
    <row r="6225" spans="1:3" x14ac:dyDescent="0.25">
      <c r="A6225" s="3">
        <v>20.837197681154464</v>
      </c>
      <c r="B6225">
        <v>5.9914645471079817</v>
      </c>
      <c r="C6225">
        <v>4.6821312271242199</v>
      </c>
    </row>
    <row r="6226" spans="1:3" x14ac:dyDescent="0.25">
      <c r="A6226" s="3">
        <v>19.985088661080542</v>
      </c>
      <c r="B6226">
        <v>4.7874917427820458</v>
      </c>
      <c r="C6226">
        <v>3.4812400893356918</v>
      </c>
    </row>
    <row r="6227" spans="1:3" x14ac:dyDescent="0.25">
      <c r="A6227" s="3">
        <v>20.027089777859604</v>
      </c>
      <c r="B6227">
        <v>4.9416424226093039</v>
      </c>
      <c r="C6227">
        <v>3.1135153092103742</v>
      </c>
    </row>
    <row r="6228" spans="1:3" x14ac:dyDescent="0.25">
      <c r="A6228" s="3">
        <v>20.478688773840432</v>
      </c>
      <c r="B6228" s="5">
        <v>5.2983173670000001</v>
      </c>
      <c r="C6228" s="5">
        <v>2.9957322739999999</v>
      </c>
    </row>
    <row r="6229" spans="1:3" x14ac:dyDescent="0.25">
      <c r="A6229" s="3">
        <v>20.123189455653517</v>
      </c>
      <c r="B6229">
        <v>5.4806389233419912</v>
      </c>
      <c r="C6229">
        <v>3.0910424533583161</v>
      </c>
    </row>
    <row r="6230" spans="1:3" x14ac:dyDescent="0.25">
      <c r="A6230" s="3">
        <v>19.929145492307978</v>
      </c>
      <c r="B6230">
        <v>5.0106352940962555</v>
      </c>
      <c r="C6230">
        <v>2.9957322735539909</v>
      </c>
    </row>
    <row r="6231" spans="1:3" ht="15.75" thickBot="1" x14ac:dyDescent="0.3">
      <c r="A6231" s="7">
        <v>19.985088661080542</v>
      </c>
      <c r="B6231">
        <v>4.7874917427820458</v>
      </c>
      <c r="C6231">
        <v>3.4812400893356918</v>
      </c>
    </row>
    <row r="6234" spans="1:3" ht="15.75" thickBot="1" x14ac:dyDescent="0.3"/>
    <row r="6235" spans="1:3" x14ac:dyDescent="0.25">
      <c r="A6235" s="1" t="s">
        <v>380</v>
      </c>
    </row>
    <row r="6236" spans="1:3" x14ac:dyDescent="0.25">
      <c r="A6236" s="2">
        <v>20.097550585664155</v>
      </c>
      <c r="B6236">
        <v>5.0751738152338266</v>
      </c>
      <c r="C6236">
        <v>3.6109179126442243</v>
      </c>
    </row>
    <row r="6237" spans="1:3" x14ac:dyDescent="0.25">
      <c r="A6237" s="3">
        <v>19.985088661080542</v>
      </c>
      <c r="B6237">
        <v>4.7874917427820458</v>
      </c>
      <c r="C6237">
        <v>3.4812400893356918</v>
      </c>
    </row>
    <row r="6238" spans="1:3" x14ac:dyDescent="0.25">
      <c r="A6238" s="3">
        <v>20.837197681154464</v>
      </c>
      <c r="B6238">
        <v>5.9914645471079817</v>
      </c>
      <c r="C6238">
        <v>4.6821312271242199</v>
      </c>
    </row>
    <row r="6239" spans="1:3" x14ac:dyDescent="0.25">
      <c r="A6239" s="3">
        <v>20.478688773840432</v>
      </c>
      <c r="B6239" s="5">
        <v>5.2983173670000001</v>
      </c>
      <c r="C6239" s="5">
        <v>2.9957322739999999</v>
      </c>
    </row>
    <row r="6240" spans="1:3" x14ac:dyDescent="0.25">
      <c r="A6240" s="3">
        <v>20.360234224388144</v>
      </c>
      <c r="B6240">
        <v>5.6167710976665717</v>
      </c>
      <c r="C6240">
        <v>2.9444389791664403</v>
      </c>
    </row>
    <row r="6241" spans="1:3" x14ac:dyDescent="0.25">
      <c r="A6241" s="3">
        <v>19.929145492307978</v>
      </c>
      <c r="B6241">
        <v>5.0106352940962555</v>
      </c>
      <c r="C6241">
        <v>2.9957322735539909</v>
      </c>
    </row>
    <row r="6242" spans="1:3" x14ac:dyDescent="0.25">
      <c r="A6242" s="3">
        <v>20.184546440673881</v>
      </c>
      <c r="B6242">
        <v>4.990432586778736</v>
      </c>
      <c r="C6242">
        <v>3.6888794541139363</v>
      </c>
    </row>
    <row r="6243" spans="1:3" x14ac:dyDescent="0.25">
      <c r="A6243" s="3">
        <v>19.929145492307978</v>
      </c>
      <c r="B6243">
        <v>5.0106352940962555</v>
      </c>
      <c r="C6243">
        <v>2.9957322735539909</v>
      </c>
    </row>
    <row r="6244" spans="1:3" x14ac:dyDescent="0.25">
      <c r="A6244" s="3">
        <v>20.027089777859604</v>
      </c>
      <c r="B6244">
        <v>4.9416424226093039</v>
      </c>
      <c r="C6244">
        <v>3.1135153092103742</v>
      </c>
    </row>
    <row r="6245" spans="1:3" x14ac:dyDescent="0.25">
      <c r="A6245" s="3">
        <v>19.18195119767131</v>
      </c>
      <c r="B6245">
        <v>4.5747109785033828</v>
      </c>
      <c r="C6245">
        <v>3.6375861597263857</v>
      </c>
    </row>
    <row r="6246" spans="1:3" x14ac:dyDescent="0.25">
      <c r="A6246" s="3">
        <v>20.360234224388144</v>
      </c>
      <c r="B6246">
        <v>5.6167710976665717</v>
      </c>
      <c r="C6246">
        <v>2.9444389791664403</v>
      </c>
    </row>
    <row r="6247" spans="1:3" x14ac:dyDescent="0.25">
      <c r="A6247" s="3">
        <v>19.18195119767131</v>
      </c>
      <c r="B6247">
        <v>4.5747109785033828</v>
      </c>
      <c r="C6247">
        <v>3.6375861597263857</v>
      </c>
    </row>
    <row r="6248" spans="1:3" ht="15.75" thickBot="1" x14ac:dyDescent="0.3">
      <c r="A6248" s="7">
        <v>20.360234224388144</v>
      </c>
      <c r="B6248">
        <v>5.6167710976665717</v>
      </c>
      <c r="C6248">
        <v>2.9444389791664403</v>
      </c>
    </row>
    <row r="6251" spans="1:3" ht="15.75" thickBot="1" x14ac:dyDescent="0.3"/>
    <row r="6252" spans="1:3" x14ac:dyDescent="0.25">
      <c r="A6252" s="1" t="s">
        <v>381</v>
      </c>
    </row>
    <row r="6253" spans="1:3" x14ac:dyDescent="0.25">
      <c r="A6253" s="2">
        <v>20.837197681154464</v>
      </c>
      <c r="B6253">
        <v>5.9914645471079817</v>
      </c>
      <c r="C6253">
        <v>4.6821312271242199</v>
      </c>
    </row>
    <row r="6254" spans="1:3" x14ac:dyDescent="0.25">
      <c r="A6254" s="3">
        <v>19.985088661080542</v>
      </c>
      <c r="B6254">
        <v>4.7874917427820458</v>
      </c>
      <c r="C6254">
        <v>3.4812400893356918</v>
      </c>
    </row>
    <row r="6255" spans="1:3" x14ac:dyDescent="0.25">
      <c r="A6255" s="3">
        <v>19.18195119767131</v>
      </c>
      <c r="B6255">
        <v>4.5747109785033828</v>
      </c>
      <c r="C6255">
        <v>3.6375861597263857</v>
      </c>
    </row>
    <row r="6256" spans="1:3" x14ac:dyDescent="0.25">
      <c r="A6256" s="3">
        <v>19.18195119767131</v>
      </c>
      <c r="B6256">
        <v>4.5747109785033828</v>
      </c>
      <c r="C6256">
        <v>3.6375861597263857</v>
      </c>
    </row>
    <row r="6257" spans="1:3" x14ac:dyDescent="0.25">
      <c r="A6257" s="3">
        <v>20.027089777859604</v>
      </c>
      <c r="B6257">
        <v>4.9416424226093039</v>
      </c>
      <c r="C6257">
        <v>3.1135153092103742</v>
      </c>
    </row>
    <row r="6258" spans="1:3" x14ac:dyDescent="0.25">
      <c r="A6258" s="3">
        <v>19.929145492307978</v>
      </c>
      <c r="B6258">
        <v>5.0106352940962555</v>
      </c>
      <c r="C6258">
        <v>2.9957322735539909</v>
      </c>
    </row>
    <row r="6259" spans="1:3" x14ac:dyDescent="0.25">
      <c r="A6259" s="3">
        <v>19.719292269758025</v>
      </c>
      <c r="B6259">
        <v>4.7874917430000004</v>
      </c>
      <c r="C6259">
        <v>3.091042453</v>
      </c>
    </row>
    <row r="6260" spans="1:3" x14ac:dyDescent="0.25">
      <c r="A6260" s="3">
        <v>20.837197681154464</v>
      </c>
      <c r="B6260">
        <v>5.9914645471079817</v>
      </c>
      <c r="C6260">
        <v>4.6821312271242199</v>
      </c>
    </row>
    <row r="6261" spans="1:3" x14ac:dyDescent="0.25">
      <c r="A6261" s="3">
        <v>20.027089777859604</v>
      </c>
      <c r="B6261">
        <v>4.9416424226093039</v>
      </c>
      <c r="C6261">
        <v>3.1135153092103742</v>
      </c>
    </row>
    <row r="6262" spans="1:3" x14ac:dyDescent="0.25">
      <c r="A6262" s="3">
        <v>20.163448315399307</v>
      </c>
      <c r="B6262">
        <v>5.5373342670185366</v>
      </c>
      <c r="C6262">
        <v>4.7004803657924166</v>
      </c>
    </row>
    <row r="6263" spans="1:3" x14ac:dyDescent="0.25">
      <c r="A6263" s="3">
        <v>19.985088661080542</v>
      </c>
      <c r="B6263">
        <v>4.7874917427820458</v>
      </c>
      <c r="C6263">
        <v>3.4812400893356918</v>
      </c>
    </row>
    <row r="6264" spans="1:3" x14ac:dyDescent="0.25">
      <c r="A6264" s="3">
        <v>20.837197681154464</v>
      </c>
      <c r="B6264">
        <v>5.9914645471079817</v>
      </c>
      <c r="C6264">
        <v>4.6821312271242199</v>
      </c>
    </row>
    <row r="6265" spans="1:3" ht="15.75" thickBot="1" x14ac:dyDescent="0.3">
      <c r="A6265" s="7">
        <v>20.027089777859604</v>
      </c>
      <c r="B6265">
        <v>4.9416424226093039</v>
      </c>
      <c r="C6265">
        <v>3.1135153092103742</v>
      </c>
    </row>
    <row r="6268" spans="1:3" ht="15.75" thickBot="1" x14ac:dyDescent="0.3"/>
    <row r="6269" spans="1:3" x14ac:dyDescent="0.25">
      <c r="A6269" s="1" t="s">
        <v>382</v>
      </c>
    </row>
    <row r="6270" spans="1:3" x14ac:dyDescent="0.25">
      <c r="A6270" s="2">
        <v>20.123189455653517</v>
      </c>
      <c r="B6270">
        <v>5.4806389233419912</v>
      </c>
      <c r="C6270">
        <v>3.0910424533583161</v>
      </c>
    </row>
    <row r="6271" spans="1:3" x14ac:dyDescent="0.25">
      <c r="A6271" s="3">
        <v>19.719292269758025</v>
      </c>
      <c r="B6271">
        <v>4.7874917430000004</v>
      </c>
      <c r="C6271">
        <v>3.091042453</v>
      </c>
    </row>
    <row r="6272" spans="1:3" x14ac:dyDescent="0.25">
      <c r="A6272" s="3">
        <v>20.360234224388144</v>
      </c>
      <c r="B6272">
        <v>5.6167710976665717</v>
      </c>
      <c r="C6272">
        <v>2.9444389791664403</v>
      </c>
    </row>
    <row r="6273" spans="1:3" x14ac:dyDescent="0.25">
      <c r="A6273" s="3">
        <v>19.719292269758025</v>
      </c>
      <c r="B6273">
        <v>4.7874917430000004</v>
      </c>
      <c r="C6273">
        <v>3.091042453</v>
      </c>
    </row>
    <row r="6274" spans="1:3" x14ac:dyDescent="0.25">
      <c r="A6274" s="3">
        <v>20.184546440673881</v>
      </c>
      <c r="B6274">
        <v>4.990432586778736</v>
      </c>
      <c r="C6274">
        <v>3.6888794541139363</v>
      </c>
    </row>
    <row r="6275" spans="1:3" x14ac:dyDescent="0.25">
      <c r="A6275" s="3">
        <v>19.719292269758025</v>
      </c>
      <c r="B6275">
        <v>4.7874917430000004</v>
      </c>
      <c r="C6275">
        <v>3.091042453</v>
      </c>
    </row>
    <row r="6276" spans="1:3" x14ac:dyDescent="0.25">
      <c r="A6276" s="3">
        <v>20.478688773840432</v>
      </c>
      <c r="B6276" s="5">
        <v>5.2983173670000001</v>
      </c>
      <c r="C6276" s="5">
        <v>2.9957322739999999</v>
      </c>
    </row>
    <row r="6277" spans="1:3" x14ac:dyDescent="0.25">
      <c r="A6277" s="3">
        <v>21.133424112621626</v>
      </c>
      <c r="B6277">
        <v>6.5510803350434044</v>
      </c>
      <c r="C6277">
        <v>5.4380793089231956</v>
      </c>
    </row>
    <row r="6278" spans="1:3" x14ac:dyDescent="0.25">
      <c r="A6278" s="3">
        <v>20.123189455653517</v>
      </c>
      <c r="B6278">
        <v>5.4806389233419912</v>
      </c>
      <c r="C6278">
        <v>3.0910424533583161</v>
      </c>
    </row>
    <row r="6279" spans="1:3" x14ac:dyDescent="0.25">
      <c r="A6279" s="3">
        <v>20.184546440673881</v>
      </c>
      <c r="B6279">
        <v>4.990432586778736</v>
      </c>
      <c r="C6279">
        <v>3.6888794541139363</v>
      </c>
    </row>
    <row r="6280" spans="1:3" x14ac:dyDescent="0.25">
      <c r="A6280" s="3">
        <v>19.985088661080542</v>
      </c>
      <c r="B6280">
        <v>4.7874917427820458</v>
      </c>
      <c r="C6280">
        <v>3.4812400893356918</v>
      </c>
    </row>
    <row r="6281" spans="1:3" x14ac:dyDescent="0.25">
      <c r="A6281" s="3">
        <v>20.184546440673881</v>
      </c>
      <c r="B6281">
        <v>4.990432586778736</v>
      </c>
      <c r="C6281">
        <v>3.6888794541139363</v>
      </c>
    </row>
    <row r="6282" spans="1:3" ht="15.75" thickBot="1" x14ac:dyDescent="0.3">
      <c r="A6282" s="7">
        <v>20.097550585664155</v>
      </c>
      <c r="B6282">
        <v>5.0751738152338266</v>
      </c>
      <c r="C6282">
        <v>3.6109179126442243</v>
      </c>
    </row>
    <row r="6285" spans="1:3" ht="15.75" thickBot="1" x14ac:dyDescent="0.3"/>
    <row r="6286" spans="1:3" x14ac:dyDescent="0.25">
      <c r="A6286" s="1" t="s">
        <v>383</v>
      </c>
    </row>
    <row r="6287" spans="1:3" x14ac:dyDescent="0.25">
      <c r="A6287" s="2">
        <v>21.133424112621626</v>
      </c>
      <c r="B6287">
        <v>6.5510803350434044</v>
      </c>
      <c r="C6287">
        <v>5.4380793089231956</v>
      </c>
    </row>
    <row r="6288" spans="1:3" x14ac:dyDescent="0.25">
      <c r="A6288" s="3">
        <v>20.837197681154464</v>
      </c>
      <c r="B6288">
        <v>5.9914645471079817</v>
      </c>
      <c r="C6288">
        <v>4.6821312271242199</v>
      </c>
    </row>
    <row r="6289" spans="1:3" x14ac:dyDescent="0.25">
      <c r="A6289" s="3">
        <v>21.133424112621626</v>
      </c>
      <c r="B6289">
        <v>6.5510803350434044</v>
      </c>
      <c r="C6289">
        <v>5.4380793089231956</v>
      </c>
    </row>
    <row r="6290" spans="1:3" x14ac:dyDescent="0.25">
      <c r="A6290" s="3">
        <v>19.719292269758025</v>
      </c>
      <c r="B6290">
        <v>4.7874917430000004</v>
      </c>
      <c r="C6290">
        <v>3.091042453</v>
      </c>
    </row>
    <row r="6291" spans="1:3" x14ac:dyDescent="0.25">
      <c r="A6291" s="3">
        <v>20.097550585664155</v>
      </c>
      <c r="B6291">
        <v>5.0751738152338266</v>
      </c>
      <c r="C6291">
        <v>3.6109179126442243</v>
      </c>
    </row>
    <row r="6292" spans="1:3" x14ac:dyDescent="0.25">
      <c r="A6292" s="3">
        <v>20.163448315399307</v>
      </c>
      <c r="B6292">
        <v>5.5373342670185366</v>
      </c>
      <c r="C6292">
        <v>4.7004803657924166</v>
      </c>
    </row>
    <row r="6293" spans="1:3" x14ac:dyDescent="0.25">
      <c r="A6293" s="3">
        <v>20.360234224388144</v>
      </c>
      <c r="B6293">
        <v>5.6167710976665717</v>
      </c>
      <c r="C6293">
        <v>2.9444389791664403</v>
      </c>
    </row>
    <row r="6294" spans="1:3" x14ac:dyDescent="0.25">
      <c r="A6294" s="3">
        <v>20.027089777859604</v>
      </c>
      <c r="B6294">
        <v>4.9416424226093039</v>
      </c>
      <c r="C6294">
        <v>3.1135153092103742</v>
      </c>
    </row>
    <row r="6295" spans="1:3" x14ac:dyDescent="0.25">
      <c r="A6295" s="3">
        <v>19.719292269758025</v>
      </c>
      <c r="B6295">
        <v>4.7874917430000004</v>
      </c>
      <c r="C6295">
        <v>3.091042453</v>
      </c>
    </row>
    <row r="6296" spans="1:3" x14ac:dyDescent="0.25">
      <c r="A6296" s="3">
        <v>20.478688773840432</v>
      </c>
      <c r="B6296" s="5">
        <v>5.2983173670000001</v>
      </c>
      <c r="C6296" s="5">
        <v>2.9957322739999999</v>
      </c>
    </row>
    <row r="6297" spans="1:3" x14ac:dyDescent="0.25">
      <c r="A6297" s="3">
        <v>21.133424112621626</v>
      </c>
      <c r="B6297">
        <v>6.5510803350434044</v>
      </c>
      <c r="C6297">
        <v>5.4380793089231956</v>
      </c>
    </row>
    <row r="6298" spans="1:3" x14ac:dyDescent="0.25">
      <c r="A6298" s="3">
        <v>20.184546440673881</v>
      </c>
      <c r="B6298">
        <v>4.990432586778736</v>
      </c>
      <c r="C6298">
        <v>3.6888794541139363</v>
      </c>
    </row>
    <row r="6299" spans="1:3" ht="15.75" thickBot="1" x14ac:dyDescent="0.3">
      <c r="A6299" s="7">
        <v>19.18195119767131</v>
      </c>
      <c r="B6299">
        <v>4.5747109785033828</v>
      </c>
      <c r="C6299">
        <v>3.6375861597263857</v>
      </c>
    </row>
    <row r="6301" spans="1:3" ht="15.75" thickBot="1" x14ac:dyDescent="0.3"/>
    <row r="6302" spans="1:3" x14ac:dyDescent="0.25">
      <c r="A6302" s="1" t="s">
        <v>384</v>
      </c>
    </row>
    <row r="6303" spans="1:3" x14ac:dyDescent="0.25">
      <c r="A6303" s="2">
        <v>20.478688773840432</v>
      </c>
      <c r="B6303" s="5">
        <v>5.2983173670000001</v>
      </c>
      <c r="C6303" s="5">
        <v>2.9957322739999999</v>
      </c>
    </row>
    <row r="6304" spans="1:3" x14ac:dyDescent="0.25">
      <c r="A6304" s="3">
        <v>20.097550585664155</v>
      </c>
      <c r="B6304">
        <v>5.0751738152338266</v>
      </c>
      <c r="C6304">
        <v>3.6109179126442243</v>
      </c>
    </row>
    <row r="6305" spans="1:3" x14ac:dyDescent="0.25">
      <c r="A6305" s="3">
        <v>19.985088661080542</v>
      </c>
      <c r="B6305">
        <v>4.7874917427820458</v>
      </c>
      <c r="C6305">
        <v>3.4812400893356918</v>
      </c>
    </row>
    <row r="6306" spans="1:3" x14ac:dyDescent="0.25">
      <c r="A6306" s="3">
        <v>20.837197681154464</v>
      </c>
      <c r="B6306">
        <v>5.9914645471079817</v>
      </c>
      <c r="C6306">
        <v>4.6821312271242199</v>
      </c>
    </row>
    <row r="6307" spans="1:3" x14ac:dyDescent="0.25">
      <c r="A6307" s="3">
        <v>19.985088661080542</v>
      </c>
      <c r="B6307">
        <v>4.7874917427820458</v>
      </c>
      <c r="C6307">
        <v>3.4812400893356918</v>
      </c>
    </row>
    <row r="6308" spans="1:3" x14ac:dyDescent="0.25">
      <c r="A6308" s="3">
        <v>20.184546440673881</v>
      </c>
      <c r="B6308">
        <v>4.990432586778736</v>
      </c>
      <c r="C6308">
        <v>3.6888794541139363</v>
      </c>
    </row>
    <row r="6309" spans="1:3" x14ac:dyDescent="0.25">
      <c r="A6309" s="3">
        <v>20.184546440673881</v>
      </c>
      <c r="B6309">
        <v>4.990432586778736</v>
      </c>
      <c r="C6309">
        <v>3.6888794541139363</v>
      </c>
    </row>
    <row r="6310" spans="1:3" x14ac:dyDescent="0.25">
      <c r="A6310" s="3">
        <v>19.18195119767131</v>
      </c>
      <c r="B6310">
        <v>4.5747109785033828</v>
      </c>
      <c r="C6310">
        <v>3.6375861597263857</v>
      </c>
    </row>
    <row r="6311" spans="1:3" x14ac:dyDescent="0.25">
      <c r="A6311" s="3">
        <v>20.027089777859604</v>
      </c>
      <c r="B6311">
        <v>4.9416424226093039</v>
      </c>
      <c r="C6311">
        <v>3.1135153092103742</v>
      </c>
    </row>
    <row r="6312" spans="1:3" x14ac:dyDescent="0.25">
      <c r="A6312" s="3">
        <v>20.478688773840432</v>
      </c>
      <c r="B6312" s="5">
        <v>5.2983173670000001</v>
      </c>
      <c r="C6312" s="5">
        <v>2.9957322739999999</v>
      </c>
    </row>
    <row r="6313" spans="1:3" x14ac:dyDescent="0.25">
      <c r="A6313" s="3">
        <v>20.027089777859604</v>
      </c>
      <c r="B6313">
        <v>4.9416424226093039</v>
      </c>
      <c r="C6313">
        <v>3.1135153092103742</v>
      </c>
    </row>
    <row r="6314" spans="1:3" x14ac:dyDescent="0.25">
      <c r="A6314" s="3">
        <v>21.133424112621626</v>
      </c>
      <c r="B6314">
        <v>6.5510803350434044</v>
      </c>
      <c r="C6314">
        <v>5.4380793089231956</v>
      </c>
    </row>
    <row r="6315" spans="1:3" ht="15.75" thickBot="1" x14ac:dyDescent="0.3">
      <c r="A6315" s="7">
        <v>19.719292269758025</v>
      </c>
      <c r="B6315">
        <v>4.7874917430000004</v>
      </c>
      <c r="C6315">
        <v>3.091042453</v>
      </c>
    </row>
    <row r="6317" spans="1:3" ht="15.75" thickBot="1" x14ac:dyDescent="0.3"/>
    <row r="6318" spans="1:3" x14ac:dyDescent="0.25">
      <c r="A6318" s="1" t="s">
        <v>385</v>
      </c>
    </row>
    <row r="6319" spans="1:3" x14ac:dyDescent="0.25">
      <c r="A6319" s="2">
        <v>20.027089777859604</v>
      </c>
      <c r="B6319">
        <v>4.9416424226093039</v>
      </c>
      <c r="C6319">
        <v>3.1135153092103742</v>
      </c>
    </row>
    <row r="6320" spans="1:3" x14ac:dyDescent="0.25">
      <c r="A6320" s="3">
        <v>20.837197681154464</v>
      </c>
      <c r="B6320">
        <v>5.9914645471079817</v>
      </c>
      <c r="C6320">
        <v>4.6821312271242199</v>
      </c>
    </row>
    <row r="6321" spans="1:3" x14ac:dyDescent="0.25">
      <c r="A6321" s="3">
        <v>19.18195119767131</v>
      </c>
      <c r="B6321">
        <v>4.5747109785033828</v>
      </c>
      <c r="C6321">
        <v>3.6375861597263857</v>
      </c>
    </row>
    <row r="6322" spans="1:3" x14ac:dyDescent="0.25">
      <c r="A6322" s="3">
        <v>20.027089777859604</v>
      </c>
      <c r="B6322">
        <v>4.9416424226093039</v>
      </c>
      <c r="C6322">
        <v>3.1135153092103742</v>
      </c>
    </row>
    <row r="6323" spans="1:3" x14ac:dyDescent="0.25">
      <c r="A6323" s="3">
        <v>20.837197681154464</v>
      </c>
      <c r="B6323">
        <v>5.9914645471079817</v>
      </c>
      <c r="C6323">
        <v>4.6821312271242199</v>
      </c>
    </row>
    <row r="6324" spans="1:3" x14ac:dyDescent="0.25">
      <c r="A6324" s="3">
        <v>20.837197681154464</v>
      </c>
      <c r="B6324">
        <v>5.9914645471079817</v>
      </c>
      <c r="C6324">
        <v>4.6821312271242199</v>
      </c>
    </row>
    <row r="6325" spans="1:3" x14ac:dyDescent="0.25">
      <c r="A6325" s="3">
        <v>20.837197681154464</v>
      </c>
      <c r="B6325">
        <v>5.9914645471079817</v>
      </c>
      <c r="C6325">
        <v>4.6821312271242199</v>
      </c>
    </row>
    <row r="6326" spans="1:3" x14ac:dyDescent="0.25">
      <c r="A6326" s="3">
        <v>21.133424112621626</v>
      </c>
      <c r="B6326">
        <v>6.5510803350434044</v>
      </c>
      <c r="C6326">
        <v>5.4380793089231956</v>
      </c>
    </row>
    <row r="6327" spans="1:3" x14ac:dyDescent="0.25">
      <c r="A6327" s="3">
        <v>20.163448315399307</v>
      </c>
      <c r="B6327">
        <v>5.5373342670185366</v>
      </c>
      <c r="C6327">
        <v>4.7004803657924166</v>
      </c>
    </row>
    <row r="6328" spans="1:3" x14ac:dyDescent="0.25">
      <c r="A6328" s="3">
        <v>19.929145492307978</v>
      </c>
      <c r="B6328">
        <v>5.0106352940962555</v>
      </c>
      <c r="C6328">
        <v>2.9957322735539909</v>
      </c>
    </row>
    <row r="6329" spans="1:3" x14ac:dyDescent="0.25">
      <c r="A6329" s="3">
        <v>20.837197681154464</v>
      </c>
      <c r="B6329">
        <v>5.9914645471079817</v>
      </c>
      <c r="C6329">
        <v>4.6821312271242199</v>
      </c>
    </row>
    <row r="6330" spans="1:3" x14ac:dyDescent="0.25">
      <c r="A6330" s="3">
        <v>19.985088661080542</v>
      </c>
      <c r="B6330">
        <v>4.7874917427820458</v>
      </c>
      <c r="C6330">
        <v>3.4812400893356918</v>
      </c>
    </row>
    <row r="6331" spans="1:3" ht="15.75" thickBot="1" x14ac:dyDescent="0.3">
      <c r="A6331" s="7">
        <v>20.837197681154464</v>
      </c>
      <c r="B6331">
        <v>5.9914645471079817</v>
      </c>
      <c r="C6331">
        <v>4.6821312271242199</v>
      </c>
    </row>
    <row r="6333" spans="1:3" ht="15.75" thickBot="1" x14ac:dyDescent="0.3"/>
    <row r="6334" spans="1:3" x14ac:dyDescent="0.25">
      <c r="A6334" s="1" t="s">
        <v>386</v>
      </c>
    </row>
    <row r="6335" spans="1:3" x14ac:dyDescent="0.25">
      <c r="A6335" s="2">
        <v>20.097550585664155</v>
      </c>
      <c r="B6335">
        <v>5.0751738152338266</v>
      </c>
      <c r="C6335">
        <v>3.6109179126442243</v>
      </c>
    </row>
    <row r="6336" spans="1:3" x14ac:dyDescent="0.25">
      <c r="A6336" s="3">
        <v>19.18195119767131</v>
      </c>
      <c r="B6336">
        <v>4.5747109785033828</v>
      </c>
      <c r="C6336">
        <v>3.6375861597263857</v>
      </c>
    </row>
    <row r="6337" spans="1:3" x14ac:dyDescent="0.25">
      <c r="A6337" s="3">
        <v>19.985088661080542</v>
      </c>
      <c r="B6337">
        <v>4.7874917427820458</v>
      </c>
      <c r="C6337">
        <v>3.4812400893356918</v>
      </c>
    </row>
    <row r="6338" spans="1:3" x14ac:dyDescent="0.25">
      <c r="A6338" s="3">
        <v>19.719292269758025</v>
      </c>
      <c r="B6338">
        <v>4.7874917430000004</v>
      </c>
      <c r="C6338">
        <v>3.091042453</v>
      </c>
    </row>
    <row r="6339" spans="1:3" x14ac:dyDescent="0.25">
      <c r="A6339" s="3">
        <v>19.719292269758025</v>
      </c>
      <c r="B6339">
        <v>4.7874917430000004</v>
      </c>
      <c r="C6339">
        <v>3.091042453</v>
      </c>
    </row>
    <row r="6340" spans="1:3" x14ac:dyDescent="0.25">
      <c r="A6340" s="3">
        <v>19.929145492307978</v>
      </c>
      <c r="B6340">
        <v>5.0106352940962555</v>
      </c>
      <c r="C6340">
        <v>2.9957322735539909</v>
      </c>
    </row>
    <row r="6341" spans="1:3" x14ac:dyDescent="0.25">
      <c r="A6341" s="3">
        <v>20.360234224388144</v>
      </c>
      <c r="B6341">
        <v>5.6167710976665717</v>
      </c>
      <c r="C6341">
        <v>2.9444389791664403</v>
      </c>
    </row>
    <row r="6342" spans="1:3" x14ac:dyDescent="0.25">
      <c r="A6342" s="3">
        <v>20.360234224388144</v>
      </c>
      <c r="B6342">
        <v>5.6167710976665717</v>
      </c>
      <c r="C6342">
        <v>2.9444389791664403</v>
      </c>
    </row>
    <row r="6343" spans="1:3" x14ac:dyDescent="0.25">
      <c r="A6343" s="3">
        <v>20.360234224388144</v>
      </c>
      <c r="B6343">
        <v>5.6167710976665717</v>
      </c>
      <c r="C6343">
        <v>2.9444389791664403</v>
      </c>
    </row>
    <row r="6344" spans="1:3" x14ac:dyDescent="0.25">
      <c r="A6344" s="3">
        <v>19.18195119767131</v>
      </c>
      <c r="B6344">
        <v>4.5747109785033828</v>
      </c>
      <c r="C6344">
        <v>3.6375861597263857</v>
      </c>
    </row>
    <row r="6345" spans="1:3" x14ac:dyDescent="0.25">
      <c r="A6345" s="3">
        <v>20.163448315399307</v>
      </c>
      <c r="B6345">
        <v>5.5373342670185366</v>
      </c>
      <c r="C6345">
        <v>4.7004803657924166</v>
      </c>
    </row>
    <row r="6346" spans="1:3" x14ac:dyDescent="0.25">
      <c r="A6346" s="3">
        <v>20.163448315399307</v>
      </c>
      <c r="B6346">
        <v>5.5373342670185366</v>
      </c>
      <c r="C6346">
        <v>4.7004803657924166</v>
      </c>
    </row>
    <row r="6347" spans="1:3" ht="15.75" thickBot="1" x14ac:dyDescent="0.3">
      <c r="A6347" s="7">
        <v>20.360234224388144</v>
      </c>
      <c r="B6347">
        <v>5.6167710976665717</v>
      </c>
      <c r="C6347">
        <v>2.9444389791664403</v>
      </c>
    </row>
    <row r="6349" spans="1:3" ht="15.75" thickBot="1" x14ac:dyDescent="0.3"/>
    <row r="6350" spans="1:3" x14ac:dyDescent="0.25">
      <c r="A6350" s="1" t="s">
        <v>387</v>
      </c>
    </row>
    <row r="6351" spans="1:3" x14ac:dyDescent="0.25">
      <c r="A6351" s="2">
        <v>20.837197681154464</v>
      </c>
      <c r="B6351">
        <v>5.9914645471079817</v>
      </c>
      <c r="C6351">
        <v>4.6821312271242199</v>
      </c>
    </row>
    <row r="6352" spans="1:3" x14ac:dyDescent="0.25">
      <c r="A6352" s="3">
        <v>20.837197681154464</v>
      </c>
      <c r="B6352">
        <v>5.9914645471079817</v>
      </c>
      <c r="C6352">
        <v>4.6821312271242199</v>
      </c>
    </row>
    <row r="6353" spans="1:3" x14ac:dyDescent="0.25">
      <c r="A6353" s="3">
        <v>19.929145492307978</v>
      </c>
      <c r="B6353">
        <v>5.0106352940962555</v>
      </c>
      <c r="C6353">
        <v>2.9957322735539909</v>
      </c>
    </row>
    <row r="6354" spans="1:3" x14ac:dyDescent="0.25">
      <c r="A6354" s="3">
        <v>20.478688773840432</v>
      </c>
      <c r="B6354" s="5">
        <v>5.2983173670000001</v>
      </c>
      <c r="C6354" s="5">
        <v>2.9957322739999999</v>
      </c>
    </row>
    <row r="6355" spans="1:3" x14ac:dyDescent="0.25">
      <c r="A6355" s="3">
        <v>19.719292269758025</v>
      </c>
      <c r="B6355">
        <v>4.7874917430000004</v>
      </c>
      <c r="C6355">
        <v>3.091042453</v>
      </c>
    </row>
    <row r="6356" spans="1:3" x14ac:dyDescent="0.25">
      <c r="A6356" s="3">
        <v>19.719292269758025</v>
      </c>
      <c r="B6356">
        <v>4.7874917430000004</v>
      </c>
      <c r="C6356">
        <v>3.091042453</v>
      </c>
    </row>
    <row r="6357" spans="1:3" x14ac:dyDescent="0.25">
      <c r="A6357" s="3">
        <v>20.027089777859604</v>
      </c>
      <c r="B6357">
        <v>4.9416424226093039</v>
      </c>
      <c r="C6357">
        <v>3.1135153092103742</v>
      </c>
    </row>
    <row r="6358" spans="1:3" x14ac:dyDescent="0.25">
      <c r="A6358" s="3">
        <v>19.929145492307978</v>
      </c>
      <c r="B6358">
        <v>5.0106352940962555</v>
      </c>
      <c r="C6358">
        <v>2.9957322735539909</v>
      </c>
    </row>
    <row r="6359" spans="1:3" x14ac:dyDescent="0.25">
      <c r="A6359" s="3">
        <v>20.360234224388144</v>
      </c>
      <c r="B6359">
        <v>5.6167710976665717</v>
      </c>
      <c r="C6359">
        <v>2.9444389791664403</v>
      </c>
    </row>
    <row r="6360" spans="1:3" x14ac:dyDescent="0.25">
      <c r="A6360" s="3">
        <v>19.18195119767131</v>
      </c>
      <c r="B6360">
        <v>4.5747109785033828</v>
      </c>
      <c r="C6360">
        <v>3.6375861597263857</v>
      </c>
    </row>
    <row r="6361" spans="1:3" x14ac:dyDescent="0.25">
      <c r="A6361" s="3">
        <v>19.929145492307978</v>
      </c>
      <c r="B6361">
        <v>5.0106352940962555</v>
      </c>
      <c r="C6361">
        <v>2.9957322735539909</v>
      </c>
    </row>
    <row r="6362" spans="1:3" x14ac:dyDescent="0.25">
      <c r="A6362" s="3">
        <v>20.478688773840432</v>
      </c>
      <c r="B6362" s="5">
        <v>5.2983173670000001</v>
      </c>
      <c r="C6362" s="5">
        <v>2.9957322739999999</v>
      </c>
    </row>
    <row r="6363" spans="1:3" ht="15.75" thickBot="1" x14ac:dyDescent="0.3">
      <c r="A6363" s="7">
        <v>19.929145492307978</v>
      </c>
      <c r="B6363">
        <v>5.0106352940962555</v>
      </c>
      <c r="C6363">
        <v>2.9957322735539909</v>
      </c>
    </row>
    <row r="6366" spans="1:3" ht="15.75" thickBot="1" x14ac:dyDescent="0.3"/>
    <row r="6367" spans="1:3" x14ac:dyDescent="0.25">
      <c r="A6367" s="1" t="s">
        <v>388</v>
      </c>
    </row>
    <row r="6368" spans="1:3" x14ac:dyDescent="0.25">
      <c r="A6368" s="2">
        <v>19.18195119767131</v>
      </c>
      <c r="B6368">
        <v>4.5747109785033828</v>
      </c>
      <c r="C6368">
        <v>3.6375861597263857</v>
      </c>
    </row>
    <row r="6369" spans="1:3" x14ac:dyDescent="0.25">
      <c r="A6369" s="3">
        <v>19.719292269758025</v>
      </c>
      <c r="B6369">
        <v>4.7874917430000004</v>
      </c>
      <c r="C6369">
        <v>3.091042453</v>
      </c>
    </row>
    <row r="6370" spans="1:3" x14ac:dyDescent="0.25">
      <c r="A6370" s="3">
        <v>20.184546440673881</v>
      </c>
      <c r="B6370">
        <v>4.990432586778736</v>
      </c>
      <c r="C6370">
        <v>3.6888794541139363</v>
      </c>
    </row>
    <row r="6371" spans="1:3" x14ac:dyDescent="0.25">
      <c r="A6371" s="3">
        <v>20.123189455653517</v>
      </c>
      <c r="B6371">
        <v>5.4806389233419912</v>
      </c>
      <c r="C6371">
        <v>3.0910424533583161</v>
      </c>
    </row>
    <row r="6372" spans="1:3" x14ac:dyDescent="0.25">
      <c r="A6372" s="3">
        <v>20.123189455653517</v>
      </c>
      <c r="B6372">
        <v>5.4806389233419912</v>
      </c>
      <c r="C6372">
        <v>3.0910424533583161</v>
      </c>
    </row>
    <row r="6373" spans="1:3" x14ac:dyDescent="0.25">
      <c r="A6373" s="3">
        <v>21.133424112621626</v>
      </c>
      <c r="B6373">
        <v>6.5510803350434044</v>
      </c>
      <c r="C6373">
        <v>5.4380793089231956</v>
      </c>
    </row>
    <row r="6374" spans="1:3" x14ac:dyDescent="0.25">
      <c r="A6374" s="3">
        <v>21.133424112621626</v>
      </c>
      <c r="B6374">
        <v>6.5510803350434044</v>
      </c>
      <c r="C6374">
        <v>5.4380793089231956</v>
      </c>
    </row>
    <row r="6375" spans="1:3" x14ac:dyDescent="0.25">
      <c r="A6375" s="3">
        <v>20.163448315399307</v>
      </c>
      <c r="B6375">
        <v>5.5373342670185366</v>
      </c>
      <c r="C6375">
        <v>4.7004803657924166</v>
      </c>
    </row>
    <row r="6376" spans="1:3" x14ac:dyDescent="0.25">
      <c r="A6376" s="3">
        <v>19.18195119767131</v>
      </c>
      <c r="B6376">
        <v>4.5747109785033828</v>
      </c>
      <c r="C6376">
        <v>3.6375861597263857</v>
      </c>
    </row>
    <row r="6377" spans="1:3" x14ac:dyDescent="0.25">
      <c r="A6377" s="3">
        <v>19.985088661080542</v>
      </c>
      <c r="B6377">
        <v>4.7874917427820458</v>
      </c>
      <c r="C6377">
        <v>3.4812400893356918</v>
      </c>
    </row>
    <row r="6378" spans="1:3" x14ac:dyDescent="0.25">
      <c r="A6378" s="3">
        <v>20.163448315399307</v>
      </c>
      <c r="B6378">
        <v>5.5373342670185366</v>
      </c>
      <c r="C6378">
        <v>4.7004803657924166</v>
      </c>
    </row>
    <row r="6379" spans="1:3" x14ac:dyDescent="0.25">
      <c r="A6379" s="3">
        <v>19.719292269758025</v>
      </c>
      <c r="B6379">
        <v>4.7874917430000004</v>
      </c>
      <c r="C6379">
        <v>3.091042453</v>
      </c>
    </row>
    <row r="6380" spans="1:3" ht="15.75" thickBot="1" x14ac:dyDescent="0.3">
      <c r="A6380" s="7">
        <v>20.027089777859604</v>
      </c>
      <c r="B6380">
        <v>4.9416424226093039</v>
      </c>
      <c r="C6380">
        <v>3.1135153092103742</v>
      </c>
    </row>
    <row r="6383" spans="1:3" ht="15.75" thickBot="1" x14ac:dyDescent="0.3"/>
    <row r="6384" spans="1:3" x14ac:dyDescent="0.25">
      <c r="A6384" s="1" t="s">
        <v>389</v>
      </c>
    </row>
    <row r="6385" spans="1:3" x14ac:dyDescent="0.25">
      <c r="A6385" s="2">
        <v>21.133424112621626</v>
      </c>
      <c r="B6385">
        <v>6.5510803350434044</v>
      </c>
      <c r="C6385">
        <v>5.4380793089231956</v>
      </c>
    </row>
    <row r="6386" spans="1:3" x14ac:dyDescent="0.25">
      <c r="A6386" s="3">
        <v>20.027089777859604</v>
      </c>
      <c r="B6386">
        <v>4.9416424226093039</v>
      </c>
      <c r="C6386">
        <v>3.1135153092103742</v>
      </c>
    </row>
    <row r="6387" spans="1:3" x14ac:dyDescent="0.25">
      <c r="A6387" s="3">
        <v>19.18195119767131</v>
      </c>
      <c r="B6387">
        <v>4.5747109785033828</v>
      </c>
      <c r="C6387">
        <v>3.6375861597263857</v>
      </c>
    </row>
    <row r="6388" spans="1:3" x14ac:dyDescent="0.25">
      <c r="A6388" s="3">
        <v>19.929145492307978</v>
      </c>
      <c r="B6388">
        <v>5.0106352940962555</v>
      </c>
      <c r="C6388">
        <v>2.9957322735539909</v>
      </c>
    </row>
    <row r="6389" spans="1:3" x14ac:dyDescent="0.25">
      <c r="A6389" s="3">
        <v>19.18195119767131</v>
      </c>
      <c r="B6389">
        <v>4.5747109785033828</v>
      </c>
      <c r="C6389">
        <v>3.6375861597263857</v>
      </c>
    </row>
    <row r="6390" spans="1:3" x14ac:dyDescent="0.25">
      <c r="A6390" s="3">
        <v>19.985088661080542</v>
      </c>
      <c r="B6390">
        <v>4.7874917427820458</v>
      </c>
      <c r="C6390">
        <v>3.4812400893356918</v>
      </c>
    </row>
    <row r="6391" spans="1:3" x14ac:dyDescent="0.25">
      <c r="A6391" s="3">
        <v>20.837197681154464</v>
      </c>
      <c r="B6391">
        <v>5.9914645471079817</v>
      </c>
      <c r="C6391">
        <v>4.6821312271242199</v>
      </c>
    </row>
    <row r="6392" spans="1:3" x14ac:dyDescent="0.25">
      <c r="A6392" s="3">
        <v>20.163448315399307</v>
      </c>
      <c r="B6392">
        <v>5.5373342670185366</v>
      </c>
      <c r="C6392">
        <v>4.7004803657924166</v>
      </c>
    </row>
    <row r="6393" spans="1:3" x14ac:dyDescent="0.25">
      <c r="A6393" s="3">
        <v>20.478688773840432</v>
      </c>
      <c r="B6393" s="5">
        <v>5.2983173670000001</v>
      </c>
      <c r="C6393" s="5">
        <v>2.9957322739999999</v>
      </c>
    </row>
    <row r="6394" spans="1:3" x14ac:dyDescent="0.25">
      <c r="A6394" s="3">
        <v>20.163448315399307</v>
      </c>
      <c r="B6394">
        <v>5.5373342670185366</v>
      </c>
      <c r="C6394">
        <v>4.7004803657924166</v>
      </c>
    </row>
    <row r="6395" spans="1:3" x14ac:dyDescent="0.25">
      <c r="A6395" s="3">
        <v>19.18195119767131</v>
      </c>
      <c r="B6395">
        <v>4.5747109785033828</v>
      </c>
      <c r="C6395">
        <v>3.6375861597263857</v>
      </c>
    </row>
    <row r="6396" spans="1:3" x14ac:dyDescent="0.25">
      <c r="A6396" s="3">
        <v>20.837197681154464</v>
      </c>
      <c r="B6396">
        <v>5.9914645471079817</v>
      </c>
      <c r="C6396">
        <v>4.6821312271242199</v>
      </c>
    </row>
    <row r="6397" spans="1:3" ht="15.75" thickBot="1" x14ac:dyDescent="0.3">
      <c r="A6397" s="7">
        <v>19.719292269758025</v>
      </c>
      <c r="B6397">
        <v>4.7874917430000004</v>
      </c>
      <c r="C6397">
        <v>3.091042453</v>
      </c>
    </row>
    <row r="6399" spans="1:3" ht="15.75" thickBot="1" x14ac:dyDescent="0.3"/>
    <row r="6400" spans="1:3" x14ac:dyDescent="0.25">
      <c r="A6400" s="1" t="s">
        <v>390</v>
      </c>
    </row>
    <row r="6401" spans="1:3" x14ac:dyDescent="0.25">
      <c r="A6401" s="2">
        <v>19.18195119767131</v>
      </c>
      <c r="B6401">
        <v>4.5747109785033828</v>
      </c>
      <c r="C6401">
        <v>3.6375861597263857</v>
      </c>
    </row>
    <row r="6402" spans="1:3" x14ac:dyDescent="0.25">
      <c r="A6402" s="3">
        <v>20.360234224388144</v>
      </c>
      <c r="B6402">
        <v>5.6167710976665717</v>
      </c>
      <c r="C6402">
        <v>2.9444389791664403</v>
      </c>
    </row>
    <row r="6403" spans="1:3" x14ac:dyDescent="0.25">
      <c r="A6403" s="3">
        <v>20.027089777859604</v>
      </c>
      <c r="B6403">
        <v>4.9416424226093039</v>
      </c>
      <c r="C6403">
        <v>3.1135153092103742</v>
      </c>
    </row>
    <row r="6404" spans="1:3" x14ac:dyDescent="0.25">
      <c r="A6404" s="3">
        <v>21.133424112621626</v>
      </c>
      <c r="B6404">
        <v>6.5510803350434044</v>
      </c>
      <c r="C6404">
        <v>5.4380793089231956</v>
      </c>
    </row>
    <row r="6405" spans="1:3" x14ac:dyDescent="0.25">
      <c r="A6405" s="3">
        <v>20.478688773840432</v>
      </c>
      <c r="B6405" s="5">
        <v>5.2983173670000001</v>
      </c>
      <c r="C6405" s="5">
        <v>2.9957322739999999</v>
      </c>
    </row>
    <row r="6406" spans="1:3" x14ac:dyDescent="0.25">
      <c r="A6406" s="3">
        <v>20.123189455653517</v>
      </c>
      <c r="B6406">
        <v>5.4806389233419912</v>
      </c>
      <c r="C6406">
        <v>3.0910424533583161</v>
      </c>
    </row>
    <row r="6407" spans="1:3" x14ac:dyDescent="0.25">
      <c r="A6407" s="3">
        <v>20.027089777859604</v>
      </c>
      <c r="B6407">
        <v>4.9416424226093039</v>
      </c>
      <c r="C6407">
        <v>3.1135153092103742</v>
      </c>
    </row>
    <row r="6408" spans="1:3" x14ac:dyDescent="0.25">
      <c r="A6408" s="3">
        <v>20.123189455653517</v>
      </c>
      <c r="B6408">
        <v>5.4806389233419912</v>
      </c>
      <c r="C6408">
        <v>3.0910424533583161</v>
      </c>
    </row>
    <row r="6409" spans="1:3" x14ac:dyDescent="0.25">
      <c r="A6409" s="3">
        <v>20.123189455653517</v>
      </c>
      <c r="B6409">
        <v>5.4806389233419912</v>
      </c>
      <c r="C6409">
        <v>3.0910424533583161</v>
      </c>
    </row>
    <row r="6410" spans="1:3" x14ac:dyDescent="0.25">
      <c r="A6410" s="3">
        <v>19.985088661080542</v>
      </c>
      <c r="B6410">
        <v>4.7874917427820458</v>
      </c>
      <c r="C6410">
        <v>3.4812400893356918</v>
      </c>
    </row>
    <row r="6411" spans="1:3" x14ac:dyDescent="0.25">
      <c r="A6411" s="3">
        <v>20.837197681154464</v>
      </c>
      <c r="B6411">
        <v>5.9914645471079817</v>
      </c>
      <c r="C6411">
        <v>4.6821312271242199</v>
      </c>
    </row>
    <row r="6412" spans="1:3" x14ac:dyDescent="0.25">
      <c r="A6412" s="3">
        <v>21.133424112621626</v>
      </c>
      <c r="B6412">
        <v>6.5510803350434044</v>
      </c>
      <c r="C6412">
        <v>5.4380793089231956</v>
      </c>
    </row>
    <row r="6413" spans="1:3" ht="15.75" thickBot="1" x14ac:dyDescent="0.3">
      <c r="A6413" s="7">
        <v>21.133424112621626</v>
      </c>
      <c r="B6413">
        <v>6.5510803350434044</v>
      </c>
      <c r="C6413">
        <v>5.4380793089231956</v>
      </c>
    </row>
    <row r="6415" spans="1:3" ht="15.75" thickBot="1" x14ac:dyDescent="0.3"/>
    <row r="6416" spans="1:3" x14ac:dyDescent="0.25">
      <c r="A6416" s="1" t="s">
        <v>391</v>
      </c>
    </row>
    <row r="6417" spans="1:3" x14ac:dyDescent="0.25">
      <c r="A6417" s="2">
        <v>20.184546440673881</v>
      </c>
      <c r="B6417">
        <v>4.990432586778736</v>
      </c>
      <c r="C6417">
        <v>3.6888794541139363</v>
      </c>
    </row>
    <row r="6418" spans="1:3" x14ac:dyDescent="0.25">
      <c r="A6418" s="3">
        <v>20.163448315399307</v>
      </c>
      <c r="B6418">
        <v>5.5373342670185366</v>
      </c>
      <c r="C6418">
        <v>4.7004803657924166</v>
      </c>
    </row>
    <row r="6419" spans="1:3" x14ac:dyDescent="0.25">
      <c r="A6419" s="3">
        <v>20.027089777859604</v>
      </c>
      <c r="B6419">
        <v>4.9416424226093039</v>
      </c>
      <c r="C6419">
        <v>3.1135153092103742</v>
      </c>
    </row>
    <row r="6420" spans="1:3" x14ac:dyDescent="0.25">
      <c r="A6420" s="3">
        <v>20.123189455653517</v>
      </c>
      <c r="B6420">
        <v>5.4806389233419912</v>
      </c>
      <c r="C6420">
        <v>3.0910424533583161</v>
      </c>
    </row>
    <row r="6421" spans="1:3" x14ac:dyDescent="0.25">
      <c r="A6421" s="3">
        <v>20.360234224388144</v>
      </c>
      <c r="B6421">
        <v>5.6167710976665717</v>
      </c>
      <c r="C6421">
        <v>2.9444389791664403</v>
      </c>
    </row>
    <row r="6422" spans="1:3" x14ac:dyDescent="0.25">
      <c r="A6422" s="3">
        <v>20.027089777859604</v>
      </c>
      <c r="B6422">
        <v>4.9416424226093039</v>
      </c>
      <c r="C6422">
        <v>3.1135153092103742</v>
      </c>
    </row>
    <row r="6423" spans="1:3" x14ac:dyDescent="0.25">
      <c r="A6423" s="3">
        <v>20.184546440673881</v>
      </c>
      <c r="B6423">
        <v>4.990432586778736</v>
      </c>
      <c r="C6423">
        <v>3.6888794541139363</v>
      </c>
    </row>
    <row r="6424" spans="1:3" x14ac:dyDescent="0.25">
      <c r="A6424" s="3">
        <v>20.097550585664155</v>
      </c>
      <c r="B6424">
        <v>5.0751738152338266</v>
      </c>
      <c r="C6424">
        <v>3.6109179126442243</v>
      </c>
    </row>
    <row r="6425" spans="1:3" x14ac:dyDescent="0.25">
      <c r="A6425" s="3">
        <v>20.360234224388144</v>
      </c>
      <c r="B6425">
        <v>5.6167710976665717</v>
      </c>
      <c r="C6425">
        <v>2.9444389791664403</v>
      </c>
    </row>
    <row r="6426" spans="1:3" x14ac:dyDescent="0.25">
      <c r="A6426" s="3">
        <v>20.478688773840432</v>
      </c>
      <c r="B6426" s="5">
        <v>5.2983173670000001</v>
      </c>
      <c r="C6426" s="5">
        <v>2.9957322739999999</v>
      </c>
    </row>
    <row r="6427" spans="1:3" x14ac:dyDescent="0.25">
      <c r="A6427" s="3">
        <v>20.097550585664155</v>
      </c>
      <c r="B6427">
        <v>5.0751738152338266</v>
      </c>
      <c r="C6427">
        <v>3.6109179126442243</v>
      </c>
    </row>
    <row r="6428" spans="1:3" x14ac:dyDescent="0.25">
      <c r="A6428" s="3">
        <v>20.123189455653517</v>
      </c>
      <c r="B6428">
        <v>5.4806389233419912</v>
      </c>
      <c r="C6428">
        <v>3.0910424533583161</v>
      </c>
    </row>
    <row r="6429" spans="1:3" ht="15.75" thickBot="1" x14ac:dyDescent="0.3">
      <c r="A6429" s="7">
        <v>20.163448315399307</v>
      </c>
      <c r="B6429">
        <v>5.5373342670185366</v>
      </c>
      <c r="C6429">
        <v>4.7004803657924166</v>
      </c>
    </row>
    <row r="6431" spans="1:3" ht="15.75" thickBot="1" x14ac:dyDescent="0.3"/>
    <row r="6432" spans="1:3" x14ac:dyDescent="0.25">
      <c r="A6432" s="1" t="s">
        <v>392</v>
      </c>
    </row>
    <row r="6433" spans="1:3" x14ac:dyDescent="0.25">
      <c r="A6433" s="2">
        <v>20.360234224388144</v>
      </c>
      <c r="B6433">
        <v>5.6167710976665717</v>
      </c>
      <c r="C6433">
        <v>2.9444389791664403</v>
      </c>
    </row>
    <row r="6434" spans="1:3" x14ac:dyDescent="0.25">
      <c r="A6434" s="3">
        <v>20.163448315399307</v>
      </c>
      <c r="B6434">
        <v>5.5373342670185366</v>
      </c>
      <c r="C6434">
        <v>4.7004803657924166</v>
      </c>
    </row>
    <row r="6435" spans="1:3" x14ac:dyDescent="0.25">
      <c r="A6435" s="3">
        <v>20.027089777859604</v>
      </c>
      <c r="B6435">
        <v>4.9416424226093039</v>
      </c>
      <c r="C6435">
        <v>3.1135153092103742</v>
      </c>
    </row>
    <row r="6436" spans="1:3" x14ac:dyDescent="0.25">
      <c r="A6436" s="3">
        <v>19.719292269758025</v>
      </c>
      <c r="B6436">
        <v>4.7874917430000004</v>
      </c>
      <c r="C6436">
        <v>3.091042453</v>
      </c>
    </row>
    <row r="6437" spans="1:3" x14ac:dyDescent="0.25">
      <c r="A6437" s="3">
        <v>19.719292269758025</v>
      </c>
      <c r="B6437">
        <v>4.7874917430000004</v>
      </c>
      <c r="C6437">
        <v>3.091042453</v>
      </c>
    </row>
    <row r="6438" spans="1:3" x14ac:dyDescent="0.25">
      <c r="A6438" s="3">
        <v>19.719292269758025</v>
      </c>
      <c r="B6438">
        <v>4.7874917430000004</v>
      </c>
      <c r="C6438">
        <v>3.091042453</v>
      </c>
    </row>
    <row r="6439" spans="1:3" x14ac:dyDescent="0.25">
      <c r="A6439" s="3">
        <v>19.18195119767131</v>
      </c>
      <c r="B6439">
        <v>4.5747109785033828</v>
      </c>
      <c r="C6439">
        <v>3.6375861597263857</v>
      </c>
    </row>
    <row r="6440" spans="1:3" x14ac:dyDescent="0.25">
      <c r="A6440" s="3">
        <v>19.985088661080542</v>
      </c>
      <c r="B6440">
        <v>4.7874917427820458</v>
      </c>
      <c r="C6440">
        <v>3.4812400893356918</v>
      </c>
    </row>
    <row r="6441" spans="1:3" x14ac:dyDescent="0.25">
      <c r="A6441" s="3">
        <v>19.985088661080542</v>
      </c>
      <c r="B6441">
        <v>4.7874917427820458</v>
      </c>
      <c r="C6441">
        <v>3.4812400893356918</v>
      </c>
    </row>
    <row r="6442" spans="1:3" x14ac:dyDescent="0.25">
      <c r="A6442" s="3">
        <v>20.837197681154464</v>
      </c>
      <c r="B6442">
        <v>5.9914645471079817</v>
      </c>
      <c r="C6442">
        <v>4.6821312271242199</v>
      </c>
    </row>
    <row r="6443" spans="1:3" x14ac:dyDescent="0.25">
      <c r="A6443" s="3">
        <v>20.027089777859604</v>
      </c>
      <c r="B6443">
        <v>4.9416424226093039</v>
      </c>
      <c r="C6443">
        <v>3.1135153092103742</v>
      </c>
    </row>
    <row r="6444" spans="1:3" x14ac:dyDescent="0.25">
      <c r="A6444" s="3">
        <v>21.133424112621626</v>
      </c>
      <c r="B6444">
        <v>6.5510803350434044</v>
      </c>
      <c r="C6444">
        <v>5.4380793089231956</v>
      </c>
    </row>
    <row r="6445" spans="1:3" ht="15.75" thickBot="1" x14ac:dyDescent="0.3">
      <c r="A6445" s="7">
        <v>20.478688773840432</v>
      </c>
      <c r="B6445" s="5">
        <v>5.2983173670000001</v>
      </c>
      <c r="C6445" s="5">
        <v>2.9957322739999999</v>
      </c>
    </row>
    <row r="6448" spans="1:3" ht="15.75" thickBot="1" x14ac:dyDescent="0.3"/>
    <row r="6449" spans="1:3" x14ac:dyDescent="0.25">
      <c r="A6449" s="1" t="s">
        <v>393</v>
      </c>
    </row>
    <row r="6450" spans="1:3" x14ac:dyDescent="0.25">
      <c r="A6450" s="2">
        <v>19.985088661080542</v>
      </c>
      <c r="B6450">
        <v>4.7874917427820458</v>
      </c>
      <c r="C6450">
        <v>3.4812400893356918</v>
      </c>
    </row>
    <row r="6451" spans="1:3" x14ac:dyDescent="0.25">
      <c r="A6451" s="3">
        <v>19.985088661080542</v>
      </c>
      <c r="B6451">
        <v>4.7874917427820458</v>
      </c>
      <c r="C6451">
        <v>3.4812400893356918</v>
      </c>
    </row>
    <row r="6452" spans="1:3" x14ac:dyDescent="0.25">
      <c r="A6452" s="3">
        <v>19.985088661080542</v>
      </c>
      <c r="B6452">
        <v>4.7874917427820458</v>
      </c>
      <c r="C6452">
        <v>3.4812400893356918</v>
      </c>
    </row>
    <row r="6453" spans="1:3" x14ac:dyDescent="0.25">
      <c r="A6453" s="3">
        <v>20.360234224388144</v>
      </c>
      <c r="B6453">
        <v>5.6167710976665717</v>
      </c>
      <c r="C6453">
        <v>2.9444389791664403</v>
      </c>
    </row>
    <row r="6454" spans="1:3" x14ac:dyDescent="0.25">
      <c r="A6454" s="3">
        <v>20.123189455653517</v>
      </c>
      <c r="B6454">
        <v>5.4806389233419912</v>
      </c>
      <c r="C6454">
        <v>3.0910424533583161</v>
      </c>
    </row>
    <row r="6455" spans="1:3" x14ac:dyDescent="0.25">
      <c r="A6455" s="3">
        <v>19.719292269758025</v>
      </c>
      <c r="B6455">
        <v>4.7874917430000004</v>
      </c>
      <c r="C6455">
        <v>3.091042453</v>
      </c>
    </row>
    <row r="6456" spans="1:3" x14ac:dyDescent="0.25">
      <c r="A6456" s="3">
        <v>20.360234224388144</v>
      </c>
      <c r="B6456">
        <v>5.6167710976665717</v>
      </c>
      <c r="C6456">
        <v>2.9444389791664403</v>
      </c>
    </row>
    <row r="6457" spans="1:3" x14ac:dyDescent="0.25">
      <c r="A6457" s="3">
        <v>20.478688773840432</v>
      </c>
      <c r="B6457" s="5">
        <v>5.2983173670000001</v>
      </c>
      <c r="C6457" s="5">
        <v>2.9957322739999999</v>
      </c>
    </row>
    <row r="6458" spans="1:3" x14ac:dyDescent="0.25">
      <c r="A6458" s="3">
        <v>20.360234224388144</v>
      </c>
      <c r="B6458">
        <v>5.6167710976665717</v>
      </c>
      <c r="C6458">
        <v>2.9444389791664403</v>
      </c>
    </row>
    <row r="6459" spans="1:3" x14ac:dyDescent="0.25">
      <c r="A6459" s="3">
        <v>20.097550585664155</v>
      </c>
      <c r="B6459">
        <v>5.0751738152338266</v>
      </c>
      <c r="C6459">
        <v>3.6109179126442243</v>
      </c>
    </row>
    <row r="6460" spans="1:3" x14ac:dyDescent="0.25">
      <c r="A6460" s="3">
        <v>20.184546440673881</v>
      </c>
      <c r="B6460">
        <v>4.990432586778736</v>
      </c>
      <c r="C6460">
        <v>3.6888794541139363</v>
      </c>
    </row>
    <row r="6461" spans="1:3" x14ac:dyDescent="0.25">
      <c r="A6461" s="3">
        <v>20.097550585664155</v>
      </c>
      <c r="B6461">
        <v>5.0751738152338266</v>
      </c>
      <c r="C6461">
        <v>3.6109179126442243</v>
      </c>
    </row>
    <row r="6462" spans="1:3" ht="15.75" thickBot="1" x14ac:dyDescent="0.3">
      <c r="A6462" s="7">
        <v>19.719292269758025</v>
      </c>
      <c r="B6462">
        <v>4.7874917430000004</v>
      </c>
      <c r="C6462">
        <v>3.091042453</v>
      </c>
    </row>
    <row r="6464" spans="1:3" ht="15.75" thickBot="1" x14ac:dyDescent="0.3"/>
    <row r="6465" spans="1:3" x14ac:dyDescent="0.25">
      <c r="A6465" s="1" t="s">
        <v>394</v>
      </c>
    </row>
    <row r="6466" spans="1:3" x14ac:dyDescent="0.25">
      <c r="A6466" s="2">
        <v>20.360234224388144</v>
      </c>
      <c r="B6466">
        <v>5.6167710976665717</v>
      </c>
      <c r="C6466">
        <v>2.9444389791664403</v>
      </c>
    </row>
    <row r="6467" spans="1:3" x14ac:dyDescent="0.25">
      <c r="A6467" s="3">
        <v>20.478688773840432</v>
      </c>
      <c r="B6467" s="5">
        <v>5.2983173670000001</v>
      </c>
      <c r="C6467" s="5">
        <v>2.9957322739999999</v>
      </c>
    </row>
    <row r="6468" spans="1:3" x14ac:dyDescent="0.25">
      <c r="A6468" s="3">
        <v>20.360234224388144</v>
      </c>
      <c r="B6468">
        <v>5.6167710976665717</v>
      </c>
      <c r="C6468">
        <v>2.9444389791664403</v>
      </c>
    </row>
    <row r="6469" spans="1:3" x14ac:dyDescent="0.25">
      <c r="A6469" s="3">
        <v>19.18195119767131</v>
      </c>
      <c r="B6469">
        <v>4.5747109785033828</v>
      </c>
      <c r="C6469">
        <v>3.6375861597263857</v>
      </c>
    </row>
    <row r="6470" spans="1:3" x14ac:dyDescent="0.25">
      <c r="A6470" s="3">
        <v>20.163448315399307</v>
      </c>
      <c r="B6470">
        <v>5.5373342670185366</v>
      </c>
      <c r="C6470">
        <v>4.7004803657924166</v>
      </c>
    </row>
    <row r="6471" spans="1:3" x14ac:dyDescent="0.25">
      <c r="A6471" s="3">
        <v>20.097550585664155</v>
      </c>
      <c r="B6471">
        <v>5.0751738152338266</v>
      </c>
      <c r="C6471">
        <v>3.6109179126442243</v>
      </c>
    </row>
    <row r="6472" spans="1:3" x14ac:dyDescent="0.25">
      <c r="A6472" s="3">
        <v>20.123189455653517</v>
      </c>
      <c r="B6472">
        <v>5.4806389233419912</v>
      </c>
      <c r="C6472">
        <v>3.0910424533583161</v>
      </c>
    </row>
    <row r="6473" spans="1:3" x14ac:dyDescent="0.25">
      <c r="A6473" s="3">
        <v>19.929145492307978</v>
      </c>
      <c r="B6473">
        <v>5.0106352940962555</v>
      </c>
      <c r="C6473">
        <v>2.9957322735539909</v>
      </c>
    </row>
    <row r="6474" spans="1:3" x14ac:dyDescent="0.25">
      <c r="A6474" s="3">
        <v>20.837197681154464</v>
      </c>
      <c r="B6474">
        <v>5.9914645471079817</v>
      </c>
      <c r="C6474">
        <v>4.6821312271242199</v>
      </c>
    </row>
    <row r="6475" spans="1:3" x14ac:dyDescent="0.25">
      <c r="A6475" s="3">
        <v>19.719292269758025</v>
      </c>
      <c r="B6475">
        <v>4.7874917430000004</v>
      </c>
      <c r="C6475">
        <v>3.091042453</v>
      </c>
    </row>
    <row r="6476" spans="1:3" x14ac:dyDescent="0.25">
      <c r="A6476" s="3">
        <v>20.027089777859604</v>
      </c>
      <c r="B6476">
        <v>4.9416424226093039</v>
      </c>
      <c r="C6476">
        <v>3.1135153092103742</v>
      </c>
    </row>
    <row r="6477" spans="1:3" x14ac:dyDescent="0.25">
      <c r="A6477" s="3">
        <v>20.027089777859604</v>
      </c>
      <c r="B6477">
        <v>4.9416424226093039</v>
      </c>
      <c r="C6477">
        <v>3.1135153092103742</v>
      </c>
    </row>
    <row r="6478" spans="1:3" ht="15.75" thickBot="1" x14ac:dyDescent="0.3">
      <c r="A6478" s="7">
        <v>19.929145492307978</v>
      </c>
      <c r="B6478">
        <v>5.0106352940962555</v>
      </c>
      <c r="C6478">
        <v>2.9957322735539909</v>
      </c>
    </row>
    <row r="6480" spans="1:3" ht="15.75" thickBot="1" x14ac:dyDescent="0.3"/>
    <row r="6481" spans="1:3" x14ac:dyDescent="0.25">
      <c r="A6481" s="1" t="s">
        <v>395</v>
      </c>
    </row>
    <row r="6482" spans="1:3" x14ac:dyDescent="0.25">
      <c r="A6482" s="2">
        <v>20.184546440673881</v>
      </c>
      <c r="B6482">
        <v>4.990432586778736</v>
      </c>
      <c r="C6482">
        <v>3.6888794541139363</v>
      </c>
    </row>
    <row r="6483" spans="1:3" x14ac:dyDescent="0.25">
      <c r="A6483" s="3">
        <v>20.097550585664155</v>
      </c>
      <c r="B6483">
        <v>5.0751738152338266</v>
      </c>
      <c r="C6483">
        <v>3.6109179126442243</v>
      </c>
    </row>
    <row r="6484" spans="1:3" x14ac:dyDescent="0.25">
      <c r="A6484" s="3">
        <v>20.027089777859604</v>
      </c>
      <c r="B6484">
        <v>4.9416424226093039</v>
      </c>
      <c r="C6484">
        <v>3.1135153092103742</v>
      </c>
    </row>
    <row r="6485" spans="1:3" x14ac:dyDescent="0.25">
      <c r="A6485" s="3">
        <v>19.985088661080542</v>
      </c>
      <c r="B6485">
        <v>4.7874917427820458</v>
      </c>
      <c r="C6485">
        <v>3.4812400893356918</v>
      </c>
    </row>
    <row r="6486" spans="1:3" x14ac:dyDescent="0.25">
      <c r="A6486" s="3">
        <v>20.478688773840432</v>
      </c>
      <c r="B6486" s="5">
        <v>5.2983173670000001</v>
      </c>
      <c r="C6486" s="5">
        <v>2.9957322739999999</v>
      </c>
    </row>
    <row r="6487" spans="1:3" x14ac:dyDescent="0.25">
      <c r="A6487" s="3">
        <v>19.929145492307978</v>
      </c>
      <c r="B6487">
        <v>5.0106352940962555</v>
      </c>
      <c r="C6487">
        <v>2.9957322735539909</v>
      </c>
    </row>
    <row r="6488" spans="1:3" x14ac:dyDescent="0.25">
      <c r="A6488" s="3">
        <v>19.719292269758025</v>
      </c>
      <c r="B6488">
        <v>4.7874917430000004</v>
      </c>
      <c r="C6488">
        <v>3.091042453</v>
      </c>
    </row>
    <row r="6489" spans="1:3" x14ac:dyDescent="0.25">
      <c r="A6489" s="3">
        <v>20.123189455653517</v>
      </c>
      <c r="B6489">
        <v>5.4806389233419912</v>
      </c>
      <c r="C6489">
        <v>3.0910424533583161</v>
      </c>
    </row>
    <row r="6490" spans="1:3" x14ac:dyDescent="0.25">
      <c r="A6490" s="3">
        <v>20.163448315399307</v>
      </c>
      <c r="B6490">
        <v>5.5373342670185366</v>
      </c>
      <c r="C6490">
        <v>4.7004803657924166</v>
      </c>
    </row>
    <row r="6491" spans="1:3" x14ac:dyDescent="0.25">
      <c r="A6491" s="3">
        <v>20.027089777859604</v>
      </c>
      <c r="B6491">
        <v>4.9416424226093039</v>
      </c>
      <c r="C6491">
        <v>3.1135153092103742</v>
      </c>
    </row>
    <row r="6492" spans="1:3" x14ac:dyDescent="0.25">
      <c r="A6492" s="3">
        <v>20.123189455653517</v>
      </c>
      <c r="B6492">
        <v>5.4806389233419912</v>
      </c>
      <c r="C6492">
        <v>3.0910424533583161</v>
      </c>
    </row>
    <row r="6493" spans="1:3" x14ac:dyDescent="0.25">
      <c r="A6493" s="3">
        <v>20.097550585664155</v>
      </c>
      <c r="B6493">
        <v>5.0751738152338266</v>
      </c>
      <c r="C6493">
        <v>3.6109179126442243</v>
      </c>
    </row>
    <row r="6494" spans="1:3" ht="15.75" thickBot="1" x14ac:dyDescent="0.3">
      <c r="A6494" s="7">
        <v>20.184546440673881</v>
      </c>
      <c r="B6494">
        <v>4.990432586778736</v>
      </c>
      <c r="C6494">
        <v>3.6888794541139363</v>
      </c>
    </row>
    <row r="6497" spans="1:3" ht="15.75" thickBot="1" x14ac:dyDescent="0.3"/>
    <row r="6498" spans="1:3" x14ac:dyDescent="0.25">
      <c r="A6498" s="1" t="s">
        <v>396</v>
      </c>
    </row>
    <row r="6499" spans="1:3" x14ac:dyDescent="0.25">
      <c r="A6499" s="2">
        <v>20.478688773840432</v>
      </c>
      <c r="B6499" s="5">
        <v>5.2983173670000001</v>
      </c>
      <c r="C6499" s="5">
        <v>2.9957322739999999</v>
      </c>
    </row>
    <row r="6500" spans="1:3" x14ac:dyDescent="0.25">
      <c r="A6500" s="3">
        <v>20.123189455653517</v>
      </c>
      <c r="B6500">
        <v>5.4806389233419912</v>
      </c>
      <c r="C6500">
        <v>3.0910424533583161</v>
      </c>
    </row>
    <row r="6501" spans="1:3" x14ac:dyDescent="0.25">
      <c r="A6501" s="3">
        <v>20.097550585664155</v>
      </c>
      <c r="B6501">
        <v>5.0751738152338266</v>
      </c>
      <c r="C6501">
        <v>3.6109179126442243</v>
      </c>
    </row>
    <row r="6502" spans="1:3" x14ac:dyDescent="0.25">
      <c r="A6502" s="3">
        <v>19.18195119767131</v>
      </c>
      <c r="B6502">
        <v>4.5747109785033828</v>
      </c>
      <c r="C6502">
        <v>3.6375861597263857</v>
      </c>
    </row>
    <row r="6503" spans="1:3" x14ac:dyDescent="0.25">
      <c r="A6503" s="3">
        <v>20.163448315399307</v>
      </c>
      <c r="B6503">
        <v>5.5373342670185366</v>
      </c>
      <c r="C6503">
        <v>4.7004803657924166</v>
      </c>
    </row>
    <row r="6504" spans="1:3" x14ac:dyDescent="0.25">
      <c r="A6504" s="3">
        <v>20.027089777859604</v>
      </c>
      <c r="B6504">
        <v>4.9416424226093039</v>
      </c>
      <c r="C6504">
        <v>3.1135153092103742</v>
      </c>
    </row>
    <row r="6505" spans="1:3" x14ac:dyDescent="0.25">
      <c r="A6505" s="3">
        <v>20.027089777859604</v>
      </c>
      <c r="B6505">
        <v>4.9416424226093039</v>
      </c>
      <c r="C6505">
        <v>3.1135153092103742</v>
      </c>
    </row>
    <row r="6506" spans="1:3" x14ac:dyDescent="0.25">
      <c r="A6506" s="3">
        <v>20.360234224388144</v>
      </c>
      <c r="B6506">
        <v>5.6167710976665717</v>
      </c>
      <c r="C6506">
        <v>2.9444389791664403</v>
      </c>
    </row>
    <row r="6507" spans="1:3" x14ac:dyDescent="0.25">
      <c r="A6507" s="3">
        <v>20.478688773840432</v>
      </c>
      <c r="B6507" s="5">
        <v>5.2983173670000001</v>
      </c>
      <c r="C6507" s="5">
        <v>2.9957322739999999</v>
      </c>
    </row>
    <row r="6508" spans="1:3" x14ac:dyDescent="0.25">
      <c r="A6508" s="3">
        <v>20.163448315399307</v>
      </c>
      <c r="B6508">
        <v>5.5373342670185366</v>
      </c>
      <c r="C6508">
        <v>4.7004803657924166</v>
      </c>
    </row>
    <row r="6509" spans="1:3" x14ac:dyDescent="0.25">
      <c r="A6509" s="3">
        <v>20.360234224388144</v>
      </c>
      <c r="B6509">
        <v>5.6167710976665717</v>
      </c>
      <c r="C6509">
        <v>2.9444389791664403</v>
      </c>
    </row>
    <row r="6510" spans="1:3" x14ac:dyDescent="0.25">
      <c r="A6510" s="3">
        <v>20.360234224388144</v>
      </c>
      <c r="B6510">
        <v>5.6167710976665717</v>
      </c>
      <c r="C6510">
        <v>2.9444389791664403</v>
      </c>
    </row>
    <row r="6511" spans="1:3" ht="15.75" thickBot="1" x14ac:dyDescent="0.3">
      <c r="A6511" s="7">
        <v>20.478688773840432</v>
      </c>
      <c r="B6511" s="5">
        <v>5.2983173670000001</v>
      </c>
      <c r="C6511" s="5">
        <v>2.9957322739999999</v>
      </c>
    </row>
    <row r="6513" spans="1:3" ht="15.75" thickBot="1" x14ac:dyDescent="0.3"/>
    <row r="6514" spans="1:3" x14ac:dyDescent="0.25">
      <c r="A6514" s="1" t="s">
        <v>397</v>
      </c>
    </row>
    <row r="6515" spans="1:3" x14ac:dyDescent="0.25">
      <c r="A6515" s="2">
        <v>21.133424112621626</v>
      </c>
      <c r="B6515">
        <v>6.5510803350434044</v>
      </c>
      <c r="C6515">
        <v>5.4380793089231956</v>
      </c>
    </row>
    <row r="6516" spans="1:3" x14ac:dyDescent="0.25">
      <c r="A6516" s="3">
        <v>19.985088661080542</v>
      </c>
      <c r="B6516">
        <v>4.7874917427820458</v>
      </c>
      <c r="C6516">
        <v>3.4812400893356918</v>
      </c>
    </row>
    <row r="6517" spans="1:3" x14ac:dyDescent="0.25">
      <c r="A6517" s="3">
        <v>20.027089777859604</v>
      </c>
      <c r="B6517">
        <v>4.9416424226093039</v>
      </c>
      <c r="C6517">
        <v>3.1135153092103742</v>
      </c>
    </row>
    <row r="6518" spans="1:3" x14ac:dyDescent="0.25">
      <c r="A6518" s="3">
        <v>19.18195119767131</v>
      </c>
      <c r="B6518">
        <v>4.5747109785033828</v>
      </c>
      <c r="C6518">
        <v>3.6375861597263857</v>
      </c>
    </row>
    <row r="6519" spans="1:3" x14ac:dyDescent="0.25">
      <c r="A6519" s="3">
        <v>19.929145492307978</v>
      </c>
      <c r="B6519">
        <v>5.0106352940962555</v>
      </c>
      <c r="C6519">
        <v>2.9957322735539909</v>
      </c>
    </row>
    <row r="6520" spans="1:3" x14ac:dyDescent="0.25">
      <c r="A6520" s="3">
        <v>19.719292269758025</v>
      </c>
      <c r="B6520">
        <v>4.7874917430000004</v>
      </c>
      <c r="C6520">
        <v>3.091042453</v>
      </c>
    </row>
    <row r="6521" spans="1:3" x14ac:dyDescent="0.25">
      <c r="A6521" s="3">
        <v>20.163448315399307</v>
      </c>
      <c r="B6521">
        <v>5.5373342670185366</v>
      </c>
      <c r="C6521">
        <v>4.7004803657924166</v>
      </c>
    </row>
    <row r="6522" spans="1:3" x14ac:dyDescent="0.25">
      <c r="A6522" s="3">
        <v>20.027089777859604</v>
      </c>
      <c r="B6522">
        <v>4.9416424226093039</v>
      </c>
      <c r="C6522">
        <v>3.1135153092103742</v>
      </c>
    </row>
    <row r="6523" spans="1:3" x14ac:dyDescent="0.25">
      <c r="A6523" s="3">
        <v>19.719292269758025</v>
      </c>
      <c r="B6523">
        <v>4.7874917430000004</v>
      </c>
      <c r="C6523">
        <v>3.091042453</v>
      </c>
    </row>
    <row r="6524" spans="1:3" x14ac:dyDescent="0.25">
      <c r="A6524" s="3">
        <v>20.184546440673881</v>
      </c>
      <c r="B6524">
        <v>4.990432586778736</v>
      </c>
      <c r="C6524">
        <v>3.6888794541139363</v>
      </c>
    </row>
    <row r="6525" spans="1:3" x14ac:dyDescent="0.25">
      <c r="A6525" s="3">
        <v>19.18195119767131</v>
      </c>
      <c r="B6525">
        <v>4.5747109785033828</v>
      </c>
      <c r="C6525">
        <v>3.6375861597263857</v>
      </c>
    </row>
    <row r="6526" spans="1:3" x14ac:dyDescent="0.25">
      <c r="A6526" s="3">
        <v>20.097550585664155</v>
      </c>
      <c r="B6526">
        <v>5.0751738152338266</v>
      </c>
      <c r="C6526">
        <v>3.6109179126442243</v>
      </c>
    </row>
    <row r="6527" spans="1:3" ht="15.75" thickBot="1" x14ac:dyDescent="0.3">
      <c r="A6527" s="7">
        <v>19.985088661080542</v>
      </c>
      <c r="B6527">
        <v>4.7874917427820458</v>
      </c>
      <c r="C6527">
        <v>3.4812400893356918</v>
      </c>
    </row>
    <row r="6529" spans="1:3" ht="15.75" thickBot="1" x14ac:dyDescent="0.3"/>
    <row r="6530" spans="1:3" x14ac:dyDescent="0.25">
      <c r="A6530" s="1" t="s">
        <v>398</v>
      </c>
    </row>
    <row r="6531" spans="1:3" x14ac:dyDescent="0.25">
      <c r="A6531" s="2">
        <v>20.097550585664155</v>
      </c>
      <c r="B6531">
        <v>5.0751738152338266</v>
      </c>
      <c r="C6531">
        <v>3.6109179126442243</v>
      </c>
    </row>
    <row r="6532" spans="1:3" x14ac:dyDescent="0.25">
      <c r="A6532" s="3">
        <v>21.133424112621626</v>
      </c>
      <c r="B6532">
        <v>6.5510803350434044</v>
      </c>
      <c r="C6532">
        <v>5.4380793089231956</v>
      </c>
    </row>
    <row r="6533" spans="1:3" x14ac:dyDescent="0.25">
      <c r="A6533" s="3">
        <v>20.184546440673881</v>
      </c>
      <c r="B6533">
        <v>4.990432586778736</v>
      </c>
      <c r="C6533">
        <v>3.6888794541139363</v>
      </c>
    </row>
    <row r="6534" spans="1:3" x14ac:dyDescent="0.25">
      <c r="A6534" s="3">
        <v>20.163448315399307</v>
      </c>
      <c r="B6534">
        <v>5.5373342670185366</v>
      </c>
      <c r="C6534">
        <v>4.7004803657924166</v>
      </c>
    </row>
    <row r="6535" spans="1:3" x14ac:dyDescent="0.25">
      <c r="A6535" s="3">
        <v>20.837197681154464</v>
      </c>
      <c r="B6535">
        <v>5.9914645471079817</v>
      </c>
      <c r="C6535">
        <v>4.6821312271242199</v>
      </c>
    </row>
    <row r="6536" spans="1:3" x14ac:dyDescent="0.25">
      <c r="A6536" s="3">
        <v>20.184546440673881</v>
      </c>
      <c r="B6536">
        <v>4.990432586778736</v>
      </c>
      <c r="C6536">
        <v>3.6888794541139363</v>
      </c>
    </row>
    <row r="6537" spans="1:3" x14ac:dyDescent="0.25">
      <c r="A6537" s="3">
        <v>20.184546440673881</v>
      </c>
      <c r="B6537">
        <v>4.990432586778736</v>
      </c>
      <c r="C6537">
        <v>3.6888794541139363</v>
      </c>
    </row>
    <row r="6538" spans="1:3" x14ac:dyDescent="0.25">
      <c r="A6538" s="3">
        <v>20.478688773840432</v>
      </c>
      <c r="B6538" s="5">
        <v>5.2983173670000001</v>
      </c>
      <c r="C6538" s="5">
        <v>2.9957322739999999</v>
      </c>
    </row>
    <row r="6539" spans="1:3" x14ac:dyDescent="0.25">
      <c r="A6539" s="3">
        <v>20.184546440673881</v>
      </c>
      <c r="B6539">
        <v>4.990432586778736</v>
      </c>
      <c r="C6539">
        <v>3.6888794541139363</v>
      </c>
    </row>
    <row r="6540" spans="1:3" x14ac:dyDescent="0.25">
      <c r="A6540" s="3">
        <v>21.133424112621626</v>
      </c>
      <c r="B6540">
        <v>6.5510803350434044</v>
      </c>
      <c r="C6540">
        <v>5.4380793089231956</v>
      </c>
    </row>
    <row r="6541" spans="1:3" x14ac:dyDescent="0.25">
      <c r="A6541" s="3">
        <v>20.837197681154464</v>
      </c>
      <c r="B6541">
        <v>5.9914645471079817</v>
      </c>
      <c r="C6541">
        <v>4.6821312271242199</v>
      </c>
    </row>
    <row r="6542" spans="1:3" x14ac:dyDescent="0.25">
      <c r="A6542" s="3">
        <v>20.184546440673881</v>
      </c>
      <c r="B6542">
        <v>4.990432586778736</v>
      </c>
      <c r="C6542">
        <v>3.6888794541139363</v>
      </c>
    </row>
    <row r="6543" spans="1:3" ht="15.75" thickBot="1" x14ac:dyDescent="0.3">
      <c r="A6543" s="7">
        <v>20.027089777859604</v>
      </c>
      <c r="B6543">
        <v>4.9416424226093039</v>
      </c>
      <c r="C6543">
        <v>3.1135153092103742</v>
      </c>
    </row>
    <row r="6546" spans="1:3" ht="15.75" thickBot="1" x14ac:dyDescent="0.3"/>
    <row r="6547" spans="1:3" x14ac:dyDescent="0.25">
      <c r="A6547" s="1" t="s">
        <v>399</v>
      </c>
    </row>
    <row r="6548" spans="1:3" x14ac:dyDescent="0.25">
      <c r="A6548" s="2">
        <v>20.163448315399307</v>
      </c>
      <c r="B6548">
        <v>5.5373342670185366</v>
      </c>
      <c r="C6548">
        <v>4.7004803657924166</v>
      </c>
    </row>
    <row r="6549" spans="1:3" x14ac:dyDescent="0.25">
      <c r="A6549" s="3">
        <v>20.837197681154464</v>
      </c>
      <c r="B6549">
        <v>5.9914645471079817</v>
      </c>
      <c r="C6549">
        <v>4.6821312271242199</v>
      </c>
    </row>
    <row r="6550" spans="1:3" x14ac:dyDescent="0.25">
      <c r="A6550" s="3">
        <v>20.027089777859604</v>
      </c>
      <c r="B6550">
        <v>4.9416424226093039</v>
      </c>
      <c r="C6550">
        <v>3.1135153092103742</v>
      </c>
    </row>
    <row r="6551" spans="1:3" x14ac:dyDescent="0.25">
      <c r="A6551" s="3">
        <v>21.133424112621626</v>
      </c>
      <c r="B6551">
        <v>6.5510803350434044</v>
      </c>
      <c r="C6551">
        <v>5.4380793089231956</v>
      </c>
    </row>
    <row r="6552" spans="1:3" x14ac:dyDescent="0.25">
      <c r="A6552" s="3">
        <v>20.123189455653517</v>
      </c>
      <c r="B6552">
        <v>5.4806389233419912</v>
      </c>
      <c r="C6552">
        <v>3.0910424533583161</v>
      </c>
    </row>
    <row r="6553" spans="1:3" x14ac:dyDescent="0.25">
      <c r="A6553" s="3">
        <v>20.478688773840432</v>
      </c>
      <c r="B6553" s="5">
        <v>5.2983173670000001</v>
      </c>
      <c r="C6553" s="5">
        <v>2.9957322739999999</v>
      </c>
    </row>
    <row r="6554" spans="1:3" x14ac:dyDescent="0.25">
      <c r="A6554" s="3">
        <v>20.360234224388144</v>
      </c>
      <c r="B6554">
        <v>5.6167710976665717</v>
      </c>
      <c r="C6554">
        <v>2.9444389791664403</v>
      </c>
    </row>
    <row r="6555" spans="1:3" x14ac:dyDescent="0.25">
      <c r="A6555" s="3">
        <v>19.719292269758025</v>
      </c>
      <c r="B6555">
        <v>4.7874917430000004</v>
      </c>
      <c r="C6555">
        <v>3.091042453</v>
      </c>
    </row>
    <row r="6556" spans="1:3" x14ac:dyDescent="0.25">
      <c r="A6556" s="3">
        <v>20.184546440673881</v>
      </c>
      <c r="B6556">
        <v>4.990432586778736</v>
      </c>
      <c r="C6556">
        <v>3.6888794541139363</v>
      </c>
    </row>
    <row r="6557" spans="1:3" x14ac:dyDescent="0.25">
      <c r="A6557" s="3">
        <v>20.184546440673881</v>
      </c>
      <c r="B6557">
        <v>4.990432586778736</v>
      </c>
      <c r="C6557">
        <v>3.6888794541139363</v>
      </c>
    </row>
    <row r="6558" spans="1:3" x14ac:dyDescent="0.25">
      <c r="A6558" s="3">
        <v>20.123189455653517</v>
      </c>
      <c r="B6558">
        <v>5.4806389233419912</v>
      </c>
      <c r="C6558">
        <v>3.0910424533583161</v>
      </c>
    </row>
    <row r="6559" spans="1:3" x14ac:dyDescent="0.25">
      <c r="A6559" s="3">
        <v>20.123189455653517</v>
      </c>
      <c r="B6559">
        <v>5.4806389233419912</v>
      </c>
      <c r="C6559">
        <v>3.0910424533583161</v>
      </c>
    </row>
    <row r="6560" spans="1:3" ht="15.75" thickBot="1" x14ac:dyDescent="0.3">
      <c r="A6560" s="7">
        <v>20.027089777859604</v>
      </c>
      <c r="B6560">
        <v>4.9416424226093039</v>
      </c>
      <c r="C6560">
        <v>3.1135153092103742</v>
      </c>
    </row>
    <row r="6563" spans="1:3" ht="15.75" thickBot="1" x14ac:dyDescent="0.3"/>
    <row r="6564" spans="1:3" x14ac:dyDescent="0.25">
      <c r="A6564" s="1" t="s">
        <v>400</v>
      </c>
    </row>
    <row r="6565" spans="1:3" x14ac:dyDescent="0.25">
      <c r="A6565" s="2">
        <v>19.929145492307978</v>
      </c>
      <c r="B6565">
        <v>5.0106352940962555</v>
      </c>
      <c r="C6565">
        <v>2.9957322735539909</v>
      </c>
    </row>
    <row r="6566" spans="1:3" x14ac:dyDescent="0.25">
      <c r="A6566" s="3">
        <v>19.929145492307978</v>
      </c>
      <c r="B6566">
        <v>5.0106352940962555</v>
      </c>
      <c r="C6566">
        <v>2.9957322735539909</v>
      </c>
    </row>
    <row r="6567" spans="1:3" x14ac:dyDescent="0.25">
      <c r="A6567" s="3">
        <v>20.184546440673881</v>
      </c>
      <c r="B6567">
        <v>4.990432586778736</v>
      </c>
      <c r="C6567">
        <v>3.6888794541139363</v>
      </c>
    </row>
    <row r="6568" spans="1:3" x14ac:dyDescent="0.25">
      <c r="A6568" s="3">
        <v>20.478688773840432</v>
      </c>
      <c r="B6568" s="5">
        <v>5.2983173670000001</v>
      </c>
      <c r="C6568" s="5">
        <v>2.9957322739999999</v>
      </c>
    </row>
    <row r="6569" spans="1:3" x14ac:dyDescent="0.25">
      <c r="A6569" s="3">
        <v>21.133424112621626</v>
      </c>
      <c r="B6569">
        <v>6.5510803350434044</v>
      </c>
      <c r="C6569">
        <v>5.4380793089231956</v>
      </c>
    </row>
    <row r="6570" spans="1:3" x14ac:dyDescent="0.25">
      <c r="A6570" s="3">
        <v>20.027089777859604</v>
      </c>
      <c r="B6570">
        <v>4.9416424226093039</v>
      </c>
      <c r="C6570">
        <v>3.1135153092103742</v>
      </c>
    </row>
    <row r="6571" spans="1:3" x14ac:dyDescent="0.25">
      <c r="A6571" s="3">
        <v>20.184546440673881</v>
      </c>
      <c r="B6571">
        <v>4.990432586778736</v>
      </c>
      <c r="C6571">
        <v>3.6888794541139363</v>
      </c>
    </row>
    <row r="6572" spans="1:3" x14ac:dyDescent="0.25">
      <c r="A6572" s="3">
        <v>20.184546440673881</v>
      </c>
      <c r="B6572">
        <v>4.990432586778736</v>
      </c>
      <c r="C6572">
        <v>3.6888794541139363</v>
      </c>
    </row>
    <row r="6573" spans="1:3" x14ac:dyDescent="0.25">
      <c r="A6573" s="3">
        <v>20.163448315399307</v>
      </c>
      <c r="B6573">
        <v>5.5373342670185366</v>
      </c>
      <c r="C6573">
        <v>4.7004803657924166</v>
      </c>
    </row>
    <row r="6574" spans="1:3" x14ac:dyDescent="0.25">
      <c r="A6574" s="3">
        <v>20.163448315399307</v>
      </c>
      <c r="B6574">
        <v>5.5373342670185366</v>
      </c>
      <c r="C6574">
        <v>4.7004803657924166</v>
      </c>
    </row>
    <row r="6575" spans="1:3" x14ac:dyDescent="0.25">
      <c r="A6575" s="3">
        <v>20.163448315399307</v>
      </c>
      <c r="B6575">
        <v>5.5373342670185366</v>
      </c>
      <c r="C6575">
        <v>4.7004803657924166</v>
      </c>
    </row>
    <row r="6576" spans="1:3" x14ac:dyDescent="0.25">
      <c r="A6576" s="3">
        <v>19.929145492307978</v>
      </c>
      <c r="B6576">
        <v>5.0106352940962555</v>
      </c>
      <c r="C6576">
        <v>2.9957322735539909</v>
      </c>
    </row>
    <row r="6577" spans="1:3" ht="15.75" thickBot="1" x14ac:dyDescent="0.3">
      <c r="A6577" s="7">
        <v>19.929145492307978</v>
      </c>
      <c r="B6577">
        <v>5.0106352940962555</v>
      </c>
      <c r="C6577">
        <v>2.9957322735539909</v>
      </c>
    </row>
    <row r="6579" spans="1:3" ht="15.75" thickBot="1" x14ac:dyDescent="0.3"/>
    <row r="6580" spans="1:3" x14ac:dyDescent="0.25">
      <c r="A6580" s="1" t="s">
        <v>401</v>
      </c>
    </row>
    <row r="6581" spans="1:3" x14ac:dyDescent="0.25">
      <c r="A6581" s="2">
        <v>19.929145492307978</v>
      </c>
      <c r="B6581">
        <v>5.0106352940962555</v>
      </c>
      <c r="C6581">
        <v>2.9957322735539909</v>
      </c>
    </row>
    <row r="6582" spans="1:3" x14ac:dyDescent="0.25">
      <c r="A6582" s="3">
        <v>20.478688773840432</v>
      </c>
      <c r="B6582" s="5">
        <v>5.2983173670000001</v>
      </c>
      <c r="C6582" s="5">
        <v>2.9957322739999999</v>
      </c>
    </row>
    <row r="6583" spans="1:3" x14ac:dyDescent="0.25">
      <c r="A6583" s="3">
        <v>20.478688773840432</v>
      </c>
      <c r="B6583" s="5">
        <v>5.2983173670000001</v>
      </c>
      <c r="C6583" s="5">
        <v>2.9957322739999999</v>
      </c>
    </row>
    <row r="6584" spans="1:3" x14ac:dyDescent="0.25">
      <c r="A6584" s="3">
        <v>19.719292269758025</v>
      </c>
      <c r="B6584">
        <v>4.7874917430000004</v>
      </c>
      <c r="C6584">
        <v>3.091042453</v>
      </c>
    </row>
    <row r="6585" spans="1:3" x14ac:dyDescent="0.25">
      <c r="A6585" s="3">
        <v>19.929145492307978</v>
      </c>
      <c r="B6585">
        <v>5.0106352940962555</v>
      </c>
      <c r="C6585">
        <v>2.9957322735539909</v>
      </c>
    </row>
    <row r="6586" spans="1:3" x14ac:dyDescent="0.25">
      <c r="A6586" s="3">
        <v>20.837197681154464</v>
      </c>
      <c r="B6586">
        <v>5.9914645471079817</v>
      </c>
      <c r="C6586">
        <v>4.6821312271242199</v>
      </c>
    </row>
    <row r="6587" spans="1:3" x14ac:dyDescent="0.25">
      <c r="A6587" s="3">
        <v>19.985088661080542</v>
      </c>
      <c r="B6587">
        <v>4.7874917427820458</v>
      </c>
      <c r="C6587">
        <v>3.4812400893356918</v>
      </c>
    </row>
    <row r="6588" spans="1:3" x14ac:dyDescent="0.25">
      <c r="A6588" s="3">
        <v>20.097550585664155</v>
      </c>
      <c r="B6588">
        <v>5.0751738152338266</v>
      </c>
      <c r="C6588">
        <v>3.6109179126442243</v>
      </c>
    </row>
    <row r="6589" spans="1:3" x14ac:dyDescent="0.25">
      <c r="A6589" s="3">
        <v>19.719292269758025</v>
      </c>
      <c r="B6589">
        <v>4.7874917430000004</v>
      </c>
      <c r="C6589">
        <v>3.091042453</v>
      </c>
    </row>
    <row r="6590" spans="1:3" x14ac:dyDescent="0.25">
      <c r="A6590" s="3">
        <v>19.929145492307978</v>
      </c>
      <c r="B6590">
        <v>5.0106352940962555</v>
      </c>
      <c r="C6590">
        <v>2.9957322735539909</v>
      </c>
    </row>
    <row r="6591" spans="1:3" x14ac:dyDescent="0.25">
      <c r="A6591" s="3">
        <v>20.837197681154464</v>
      </c>
      <c r="B6591">
        <v>5.9914645471079817</v>
      </c>
      <c r="C6591">
        <v>4.6821312271242199</v>
      </c>
    </row>
    <row r="6592" spans="1:3" x14ac:dyDescent="0.25">
      <c r="A6592" s="3">
        <v>20.360234224388144</v>
      </c>
      <c r="B6592">
        <v>5.6167710976665717</v>
      </c>
      <c r="C6592">
        <v>2.9444389791664403</v>
      </c>
    </row>
    <row r="6593" spans="1:3" ht="15.75" thickBot="1" x14ac:dyDescent="0.3">
      <c r="A6593" s="7">
        <v>19.719292269758025</v>
      </c>
      <c r="B6593">
        <v>4.7874917430000004</v>
      </c>
      <c r="C6593">
        <v>3.091042453</v>
      </c>
    </row>
    <row r="6596" spans="1:3" ht="15.75" thickBot="1" x14ac:dyDescent="0.3"/>
    <row r="6597" spans="1:3" x14ac:dyDescent="0.25">
      <c r="A6597" s="1" t="s">
        <v>402</v>
      </c>
    </row>
    <row r="6598" spans="1:3" x14ac:dyDescent="0.25">
      <c r="A6598" s="2">
        <v>19.985088661080542</v>
      </c>
      <c r="B6598">
        <v>4.7874917427820458</v>
      </c>
      <c r="C6598">
        <v>3.4812400893356918</v>
      </c>
    </row>
    <row r="6599" spans="1:3" x14ac:dyDescent="0.25">
      <c r="A6599" s="3">
        <v>20.837197681154464</v>
      </c>
      <c r="B6599">
        <v>5.9914645471079817</v>
      </c>
      <c r="C6599">
        <v>4.6821312271242199</v>
      </c>
    </row>
    <row r="6600" spans="1:3" x14ac:dyDescent="0.25">
      <c r="A6600" s="3">
        <v>20.478688773840432</v>
      </c>
      <c r="B6600" s="5">
        <v>5.2983173670000001</v>
      </c>
      <c r="C6600" s="5">
        <v>2.9957322739999999</v>
      </c>
    </row>
    <row r="6601" spans="1:3" x14ac:dyDescent="0.25">
      <c r="A6601" s="3">
        <v>20.097550585664155</v>
      </c>
      <c r="B6601">
        <v>5.0751738152338266</v>
      </c>
      <c r="C6601">
        <v>3.6109179126442243</v>
      </c>
    </row>
    <row r="6602" spans="1:3" x14ac:dyDescent="0.25">
      <c r="A6602" s="3">
        <v>20.123189455653517</v>
      </c>
      <c r="B6602">
        <v>5.4806389233419912</v>
      </c>
      <c r="C6602">
        <v>3.0910424533583161</v>
      </c>
    </row>
    <row r="6603" spans="1:3" x14ac:dyDescent="0.25">
      <c r="A6603" s="3">
        <v>19.929145492307978</v>
      </c>
      <c r="B6603">
        <v>5.0106352940962555</v>
      </c>
      <c r="C6603">
        <v>2.9957322735539909</v>
      </c>
    </row>
    <row r="6604" spans="1:3" x14ac:dyDescent="0.25">
      <c r="A6604" s="3">
        <v>21.133424112621626</v>
      </c>
      <c r="B6604">
        <v>6.5510803350434044</v>
      </c>
      <c r="C6604">
        <v>5.4380793089231956</v>
      </c>
    </row>
    <row r="6605" spans="1:3" x14ac:dyDescent="0.25">
      <c r="A6605" s="3">
        <v>20.027089777859604</v>
      </c>
      <c r="B6605">
        <v>4.9416424226093039</v>
      </c>
      <c r="C6605">
        <v>3.1135153092103742</v>
      </c>
    </row>
    <row r="6606" spans="1:3" x14ac:dyDescent="0.25">
      <c r="A6606" s="3">
        <v>20.123189455653517</v>
      </c>
      <c r="B6606">
        <v>5.4806389233419912</v>
      </c>
      <c r="C6606">
        <v>3.0910424533583161</v>
      </c>
    </row>
    <row r="6607" spans="1:3" x14ac:dyDescent="0.25">
      <c r="A6607" s="3">
        <v>20.163448315399307</v>
      </c>
      <c r="B6607">
        <v>5.5373342670185366</v>
      </c>
      <c r="C6607">
        <v>4.7004803657924166</v>
      </c>
    </row>
    <row r="6608" spans="1:3" x14ac:dyDescent="0.25">
      <c r="A6608" s="3">
        <v>19.719292269758025</v>
      </c>
      <c r="B6608">
        <v>4.7874917430000004</v>
      </c>
      <c r="C6608">
        <v>3.091042453</v>
      </c>
    </row>
    <row r="6609" spans="1:3" x14ac:dyDescent="0.25">
      <c r="A6609" s="3">
        <v>20.097550585664155</v>
      </c>
      <c r="B6609">
        <v>5.0751738152338266</v>
      </c>
      <c r="C6609">
        <v>3.6109179126442243</v>
      </c>
    </row>
    <row r="6610" spans="1:3" ht="15.75" thickBot="1" x14ac:dyDescent="0.3">
      <c r="A6610" s="7">
        <v>20.163448315399307</v>
      </c>
      <c r="B6610">
        <v>5.5373342670185366</v>
      </c>
      <c r="C6610">
        <v>4.7004803657924166</v>
      </c>
    </row>
    <row r="6613" spans="1:3" ht="15.75" thickBot="1" x14ac:dyDescent="0.3"/>
    <row r="6614" spans="1:3" x14ac:dyDescent="0.25">
      <c r="A6614" s="1" t="s">
        <v>403</v>
      </c>
    </row>
    <row r="6615" spans="1:3" x14ac:dyDescent="0.25">
      <c r="A6615" s="2">
        <v>21.133424112621626</v>
      </c>
      <c r="B6615">
        <v>6.5510803350434044</v>
      </c>
      <c r="C6615">
        <v>5.4380793089231956</v>
      </c>
    </row>
    <row r="6616" spans="1:3" x14ac:dyDescent="0.25">
      <c r="A6616" s="3">
        <v>19.985088661080542</v>
      </c>
      <c r="B6616">
        <v>4.7874917427820458</v>
      </c>
      <c r="C6616">
        <v>3.4812400893356918</v>
      </c>
    </row>
    <row r="6617" spans="1:3" x14ac:dyDescent="0.25">
      <c r="A6617" s="3">
        <v>19.985088661080542</v>
      </c>
      <c r="B6617">
        <v>4.7874917427820458</v>
      </c>
      <c r="C6617">
        <v>3.4812400893356918</v>
      </c>
    </row>
    <row r="6618" spans="1:3" x14ac:dyDescent="0.25">
      <c r="A6618" s="3">
        <v>20.184546440673881</v>
      </c>
      <c r="B6618">
        <v>4.990432586778736</v>
      </c>
      <c r="C6618">
        <v>3.6888794541139363</v>
      </c>
    </row>
    <row r="6619" spans="1:3" x14ac:dyDescent="0.25">
      <c r="A6619" s="3">
        <v>19.18195119767131</v>
      </c>
      <c r="B6619">
        <v>4.5747109785033828</v>
      </c>
      <c r="C6619">
        <v>3.6375861597263857</v>
      </c>
    </row>
    <row r="6620" spans="1:3" x14ac:dyDescent="0.25">
      <c r="A6620" s="3">
        <v>20.123189455653517</v>
      </c>
      <c r="B6620">
        <v>5.4806389233419912</v>
      </c>
      <c r="C6620">
        <v>3.0910424533583161</v>
      </c>
    </row>
    <row r="6621" spans="1:3" x14ac:dyDescent="0.25">
      <c r="A6621" s="3">
        <v>20.360234224388144</v>
      </c>
      <c r="B6621">
        <v>5.6167710976665717</v>
      </c>
      <c r="C6621">
        <v>2.9444389791664403</v>
      </c>
    </row>
    <row r="6622" spans="1:3" x14ac:dyDescent="0.25">
      <c r="A6622" s="3">
        <v>20.837197681154464</v>
      </c>
      <c r="B6622">
        <v>5.9914645471079817</v>
      </c>
      <c r="C6622">
        <v>4.6821312271242199</v>
      </c>
    </row>
    <row r="6623" spans="1:3" x14ac:dyDescent="0.25">
      <c r="A6623" s="3">
        <v>20.478688773840432</v>
      </c>
      <c r="B6623" s="5">
        <v>5.2983173670000001</v>
      </c>
      <c r="C6623" s="5">
        <v>2.9957322739999999</v>
      </c>
    </row>
    <row r="6624" spans="1:3" x14ac:dyDescent="0.25">
      <c r="A6624" s="3">
        <v>20.097550585664155</v>
      </c>
      <c r="B6624">
        <v>5.0751738152338266</v>
      </c>
      <c r="C6624">
        <v>3.6109179126442243</v>
      </c>
    </row>
    <row r="6625" spans="1:3" x14ac:dyDescent="0.25">
      <c r="A6625" s="3">
        <v>19.719292269758025</v>
      </c>
      <c r="B6625">
        <v>4.7874917430000004</v>
      </c>
      <c r="C6625">
        <v>3.091042453</v>
      </c>
    </row>
    <row r="6626" spans="1:3" x14ac:dyDescent="0.25">
      <c r="A6626" s="3">
        <v>20.837197681154464</v>
      </c>
      <c r="B6626">
        <v>5.9914645471079817</v>
      </c>
      <c r="C6626">
        <v>4.6821312271242199</v>
      </c>
    </row>
    <row r="6627" spans="1:3" ht="15.75" thickBot="1" x14ac:dyDescent="0.3">
      <c r="A6627" s="7">
        <v>21.133424112621626</v>
      </c>
      <c r="B6627">
        <v>6.5510803350434044</v>
      </c>
      <c r="C6627">
        <v>5.4380793089231956</v>
      </c>
    </row>
    <row r="6629" spans="1:3" ht="15.75" thickBot="1" x14ac:dyDescent="0.3"/>
    <row r="6630" spans="1:3" x14ac:dyDescent="0.25">
      <c r="A6630" s="1" t="s">
        <v>404</v>
      </c>
    </row>
    <row r="6631" spans="1:3" x14ac:dyDescent="0.25">
      <c r="A6631" s="2">
        <v>19.18195119767131</v>
      </c>
      <c r="B6631">
        <v>4.5747109785033828</v>
      </c>
      <c r="C6631">
        <v>3.6375861597263857</v>
      </c>
    </row>
    <row r="6632" spans="1:3" x14ac:dyDescent="0.25">
      <c r="A6632" s="3">
        <v>21.133424112621626</v>
      </c>
      <c r="B6632">
        <v>6.5510803350434044</v>
      </c>
      <c r="C6632">
        <v>5.4380793089231956</v>
      </c>
    </row>
    <row r="6633" spans="1:3" x14ac:dyDescent="0.25">
      <c r="A6633" s="3">
        <v>20.837197681154464</v>
      </c>
      <c r="B6633">
        <v>5.9914645471079817</v>
      </c>
      <c r="C6633">
        <v>4.6821312271242199</v>
      </c>
    </row>
    <row r="6634" spans="1:3" x14ac:dyDescent="0.25">
      <c r="A6634" s="3">
        <v>21.133424112621626</v>
      </c>
      <c r="B6634">
        <v>6.5510803350434044</v>
      </c>
      <c r="C6634">
        <v>5.4380793089231956</v>
      </c>
    </row>
    <row r="6635" spans="1:3" x14ac:dyDescent="0.25">
      <c r="A6635" s="3">
        <v>19.929145492307978</v>
      </c>
      <c r="B6635">
        <v>5.0106352940962555</v>
      </c>
      <c r="C6635">
        <v>2.9957322735539909</v>
      </c>
    </row>
    <row r="6636" spans="1:3" x14ac:dyDescent="0.25">
      <c r="A6636" s="3">
        <v>19.929145492307978</v>
      </c>
      <c r="B6636">
        <v>5.0106352940962555</v>
      </c>
      <c r="C6636">
        <v>2.9957322735539909</v>
      </c>
    </row>
    <row r="6637" spans="1:3" x14ac:dyDescent="0.25">
      <c r="A6637" s="3">
        <v>19.719292269758025</v>
      </c>
      <c r="B6637">
        <v>4.7874917430000004</v>
      </c>
      <c r="C6637">
        <v>3.091042453</v>
      </c>
    </row>
    <row r="6638" spans="1:3" x14ac:dyDescent="0.25">
      <c r="A6638" s="3">
        <v>19.719292269758025</v>
      </c>
      <c r="B6638">
        <v>4.7874917430000004</v>
      </c>
      <c r="C6638">
        <v>3.091042453</v>
      </c>
    </row>
    <row r="6639" spans="1:3" x14ac:dyDescent="0.25">
      <c r="A6639" s="3">
        <v>20.837197681154464</v>
      </c>
      <c r="B6639">
        <v>5.9914645471079817</v>
      </c>
      <c r="C6639">
        <v>4.6821312271242199</v>
      </c>
    </row>
    <row r="6640" spans="1:3" x14ac:dyDescent="0.25">
      <c r="A6640" s="3">
        <v>21.133424112621626</v>
      </c>
      <c r="B6640">
        <v>6.5510803350434044</v>
      </c>
      <c r="C6640">
        <v>5.4380793089231956</v>
      </c>
    </row>
    <row r="6641" spans="1:3" x14ac:dyDescent="0.25">
      <c r="A6641" s="3">
        <v>21.133424112621626</v>
      </c>
      <c r="B6641">
        <v>6.5510803350434044</v>
      </c>
      <c r="C6641">
        <v>5.4380793089231956</v>
      </c>
    </row>
    <row r="6642" spans="1:3" x14ac:dyDescent="0.25">
      <c r="A6642" s="3">
        <v>20.184546440673881</v>
      </c>
      <c r="B6642">
        <v>4.990432586778736</v>
      </c>
      <c r="C6642">
        <v>3.6888794541139363</v>
      </c>
    </row>
    <row r="6643" spans="1:3" ht="15.75" thickBot="1" x14ac:dyDescent="0.3">
      <c r="A6643" s="7">
        <v>20.360234224388144</v>
      </c>
      <c r="B6643">
        <v>5.6167710976665717</v>
      </c>
      <c r="C6643">
        <v>2.9444389791664403</v>
      </c>
    </row>
    <row r="6645" spans="1:3" ht="15.75" thickBot="1" x14ac:dyDescent="0.3"/>
    <row r="6646" spans="1:3" x14ac:dyDescent="0.25">
      <c r="A6646" s="1" t="s">
        <v>405</v>
      </c>
    </row>
    <row r="6647" spans="1:3" x14ac:dyDescent="0.25">
      <c r="A6647" s="2">
        <v>19.18195119767131</v>
      </c>
      <c r="B6647">
        <v>4.5747109785033828</v>
      </c>
      <c r="C6647">
        <v>3.6375861597263857</v>
      </c>
    </row>
    <row r="6648" spans="1:3" x14ac:dyDescent="0.25">
      <c r="A6648" s="3">
        <v>20.184546440673881</v>
      </c>
      <c r="B6648">
        <v>4.990432586778736</v>
      </c>
      <c r="C6648">
        <v>3.6888794541139363</v>
      </c>
    </row>
    <row r="6649" spans="1:3" x14ac:dyDescent="0.25">
      <c r="A6649" s="3">
        <v>20.123189455653517</v>
      </c>
      <c r="B6649">
        <v>5.4806389233419912</v>
      </c>
      <c r="C6649">
        <v>3.0910424533583161</v>
      </c>
    </row>
    <row r="6650" spans="1:3" x14ac:dyDescent="0.25">
      <c r="A6650" s="3">
        <v>20.097550585664155</v>
      </c>
      <c r="B6650">
        <v>5.0751738152338266</v>
      </c>
      <c r="C6650">
        <v>3.6109179126442243</v>
      </c>
    </row>
    <row r="6651" spans="1:3" x14ac:dyDescent="0.25">
      <c r="A6651" s="3">
        <v>19.929145492307978</v>
      </c>
      <c r="B6651">
        <v>5.0106352940962555</v>
      </c>
      <c r="C6651">
        <v>2.9957322735539909</v>
      </c>
    </row>
    <row r="6652" spans="1:3" x14ac:dyDescent="0.25">
      <c r="A6652" s="3">
        <v>20.360234224388144</v>
      </c>
      <c r="B6652">
        <v>5.6167710976665717</v>
      </c>
      <c r="C6652">
        <v>2.9444389791664403</v>
      </c>
    </row>
    <row r="6653" spans="1:3" x14ac:dyDescent="0.25">
      <c r="A6653" s="3">
        <v>19.719292269758025</v>
      </c>
      <c r="B6653">
        <v>4.7874917430000004</v>
      </c>
      <c r="C6653">
        <v>3.091042453</v>
      </c>
    </row>
    <row r="6654" spans="1:3" x14ac:dyDescent="0.25">
      <c r="A6654" s="3">
        <v>19.985088661080542</v>
      </c>
      <c r="B6654">
        <v>4.7874917427820458</v>
      </c>
      <c r="C6654">
        <v>3.4812400893356918</v>
      </c>
    </row>
    <row r="6655" spans="1:3" x14ac:dyDescent="0.25">
      <c r="A6655" s="3">
        <v>20.360234224388144</v>
      </c>
      <c r="B6655">
        <v>5.6167710976665717</v>
      </c>
      <c r="C6655">
        <v>2.9444389791664403</v>
      </c>
    </row>
    <row r="6656" spans="1:3" x14ac:dyDescent="0.25">
      <c r="A6656" s="3">
        <v>19.719292269758025</v>
      </c>
      <c r="B6656">
        <v>4.7874917430000004</v>
      </c>
      <c r="C6656">
        <v>3.091042453</v>
      </c>
    </row>
    <row r="6657" spans="1:3" x14ac:dyDescent="0.25">
      <c r="A6657" s="3">
        <v>21.133424112621626</v>
      </c>
      <c r="B6657">
        <v>6.5510803350434044</v>
      </c>
      <c r="C6657">
        <v>5.4380793089231956</v>
      </c>
    </row>
    <row r="6658" spans="1:3" x14ac:dyDescent="0.25">
      <c r="A6658" s="3">
        <v>20.097550585664155</v>
      </c>
      <c r="B6658">
        <v>5.0751738152338266</v>
      </c>
      <c r="C6658">
        <v>3.6109179126442243</v>
      </c>
    </row>
    <row r="6659" spans="1:3" ht="15.75" thickBot="1" x14ac:dyDescent="0.3">
      <c r="A6659" s="7">
        <v>20.123189455653517</v>
      </c>
      <c r="B6659">
        <v>5.4806389233419912</v>
      </c>
      <c r="C6659">
        <v>3.0910424533583161</v>
      </c>
    </row>
    <row r="6662" spans="1:3" ht="15.75" thickBot="1" x14ac:dyDescent="0.3"/>
    <row r="6663" spans="1:3" x14ac:dyDescent="0.25">
      <c r="A6663" s="1" t="s">
        <v>406</v>
      </c>
    </row>
    <row r="6664" spans="1:3" x14ac:dyDescent="0.25">
      <c r="A6664" s="2">
        <v>20.360234224388144</v>
      </c>
      <c r="B6664">
        <v>5.6167710976665717</v>
      </c>
      <c r="C6664">
        <v>2.9444389791664403</v>
      </c>
    </row>
    <row r="6665" spans="1:3" x14ac:dyDescent="0.25">
      <c r="A6665" s="3">
        <v>20.184546440673881</v>
      </c>
      <c r="B6665">
        <v>4.990432586778736</v>
      </c>
      <c r="C6665">
        <v>3.6888794541139363</v>
      </c>
    </row>
    <row r="6666" spans="1:3" x14ac:dyDescent="0.25">
      <c r="A6666" s="3">
        <v>19.18195119767131</v>
      </c>
      <c r="B6666" s="8">
        <v>4.5747109785033828</v>
      </c>
      <c r="C6666" s="8">
        <v>3.6375861597263857</v>
      </c>
    </row>
    <row r="6667" spans="1:3" x14ac:dyDescent="0.25">
      <c r="A6667" s="3">
        <v>20.163448315399307</v>
      </c>
      <c r="B6667">
        <v>5.5373342670185366</v>
      </c>
      <c r="C6667">
        <v>4.7004803657924166</v>
      </c>
    </row>
    <row r="6668" spans="1:3" x14ac:dyDescent="0.25">
      <c r="A6668" s="3">
        <v>20.360234224388144</v>
      </c>
      <c r="B6668" s="8">
        <v>5.6167710976665717</v>
      </c>
      <c r="C6668" s="8">
        <v>2.9444389791664403</v>
      </c>
    </row>
    <row r="6669" spans="1:3" x14ac:dyDescent="0.25">
      <c r="A6669" s="3">
        <v>20.478688773840432</v>
      </c>
      <c r="B6669" s="5">
        <v>5.2983173670000001</v>
      </c>
      <c r="C6669" s="5">
        <v>2.9957322739999999</v>
      </c>
    </row>
    <row r="6670" spans="1:3" x14ac:dyDescent="0.25">
      <c r="A6670" s="3">
        <v>20.123189455653517</v>
      </c>
      <c r="B6670">
        <v>5.4806389233419912</v>
      </c>
      <c r="C6670">
        <v>3.0910424533583161</v>
      </c>
    </row>
    <row r="6671" spans="1:3" x14ac:dyDescent="0.25">
      <c r="A6671" s="3">
        <v>19.719292269758025</v>
      </c>
      <c r="B6671">
        <v>4.7874917430000004</v>
      </c>
      <c r="C6671">
        <v>3.091042453</v>
      </c>
    </row>
    <row r="6672" spans="1:3" x14ac:dyDescent="0.25">
      <c r="A6672" s="3">
        <v>20.837197681154464</v>
      </c>
      <c r="B6672">
        <v>5.9914645471079817</v>
      </c>
      <c r="C6672">
        <v>4.6821312271242199</v>
      </c>
    </row>
    <row r="6673" spans="1:3" x14ac:dyDescent="0.25">
      <c r="A6673" s="3">
        <v>19.929145492307978</v>
      </c>
      <c r="B6673">
        <v>5.0106352940962555</v>
      </c>
      <c r="C6673">
        <v>2.9957322735539909</v>
      </c>
    </row>
    <row r="6674" spans="1:3" x14ac:dyDescent="0.25">
      <c r="A6674" s="3">
        <v>20.478688773840432</v>
      </c>
      <c r="B6674" s="5">
        <v>5.2983173670000001</v>
      </c>
      <c r="C6674" s="5">
        <v>2.9957322739999999</v>
      </c>
    </row>
    <row r="6675" spans="1:3" x14ac:dyDescent="0.25">
      <c r="A6675" s="3">
        <v>19.18195119767131</v>
      </c>
      <c r="B6675">
        <v>4.5747109785033828</v>
      </c>
      <c r="C6675">
        <v>3.6375861597263857</v>
      </c>
    </row>
    <row r="6676" spans="1:3" ht="15.75" thickBot="1" x14ac:dyDescent="0.3">
      <c r="A6676" s="7">
        <v>21.133424112621626</v>
      </c>
      <c r="B6676">
        <v>6.5510803350434044</v>
      </c>
      <c r="C6676">
        <v>5.4380793089231956</v>
      </c>
    </row>
    <row r="6679" spans="1:3" ht="15.75" thickBot="1" x14ac:dyDescent="0.3"/>
    <row r="6680" spans="1:3" x14ac:dyDescent="0.25">
      <c r="A6680" s="1" t="s">
        <v>407</v>
      </c>
    </row>
    <row r="6681" spans="1:3" x14ac:dyDescent="0.25">
      <c r="A6681" s="2">
        <v>20.123189455653517</v>
      </c>
      <c r="B6681">
        <v>5.4806389233419912</v>
      </c>
      <c r="C6681">
        <v>3.0910424533583161</v>
      </c>
    </row>
    <row r="6682" spans="1:3" x14ac:dyDescent="0.25">
      <c r="A6682" s="3">
        <v>21.133424112621626</v>
      </c>
      <c r="B6682">
        <v>6.5510803350434044</v>
      </c>
      <c r="C6682">
        <v>5.4380793089231956</v>
      </c>
    </row>
    <row r="6683" spans="1:3" x14ac:dyDescent="0.25">
      <c r="A6683" s="3">
        <v>19.18195119767131</v>
      </c>
      <c r="B6683">
        <v>4.5747109785033828</v>
      </c>
      <c r="C6683">
        <v>3.6375861597263857</v>
      </c>
    </row>
    <row r="6684" spans="1:3" x14ac:dyDescent="0.25">
      <c r="A6684" s="3">
        <v>20.027089777859604</v>
      </c>
      <c r="B6684">
        <v>4.9416424226093039</v>
      </c>
      <c r="C6684">
        <v>3.1135153092103742</v>
      </c>
    </row>
    <row r="6685" spans="1:3" x14ac:dyDescent="0.25">
      <c r="A6685" s="3">
        <v>20.360234224388144</v>
      </c>
      <c r="B6685">
        <v>5.6167710976665717</v>
      </c>
      <c r="C6685">
        <v>2.9444389791664403</v>
      </c>
    </row>
    <row r="6686" spans="1:3" x14ac:dyDescent="0.25">
      <c r="A6686" s="3">
        <v>19.929145492307978</v>
      </c>
      <c r="B6686">
        <v>5.0106352940962555</v>
      </c>
      <c r="C6686">
        <v>2.9957322735539909</v>
      </c>
    </row>
    <row r="6687" spans="1:3" x14ac:dyDescent="0.25">
      <c r="A6687" s="3">
        <v>19.929145492307978</v>
      </c>
      <c r="B6687">
        <v>5.0106352940962555</v>
      </c>
      <c r="C6687">
        <v>2.9957322735539909</v>
      </c>
    </row>
    <row r="6688" spans="1:3" x14ac:dyDescent="0.25">
      <c r="A6688" s="3">
        <v>19.929145492307978</v>
      </c>
      <c r="B6688">
        <v>5.0106352940962555</v>
      </c>
      <c r="C6688">
        <v>2.9957322735539909</v>
      </c>
    </row>
    <row r="6689" spans="1:3" x14ac:dyDescent="0.25">
      <c r="A6689" s="3">
        <v>19.18195119767131</v>
      </c>
      <c r="B6689">
        <v>4.5747109785033828</v>
      </c>
      <c r="C6689">
        <v>3.6375861597263857</v>
      </c>
    </row>
    <row r="6690" spans="1:3" x14ac:dyDescent="0.25">
      <c r="A6690" s="3">
        <v>19.985088661080542</v>
      </c>
      <c r="B6690">
        <v>4.7874917427820458</v>
      </c>
      <c r="C6690">
        <v>3.4812400893356918</v>
      </c>
    </row>
    <row r="6691" spans="1:3" x14ac:dyDescent="0.25">
      <c r="A6691" s="3">
        <v>20.478688773840432</v>
      </c>
      <c r="B6691" s="5">
        <v>5.2983173670000001</v>
      </c>
      <c r="C6691" s="5">
        <v>2.9957322739999999</v>
      </c>
    </row>
    <row r="6692" spans="1:3" x14ac:dyDescent="0.25">
      <c r="A6692" s="3">
        <v>20.184546440673881</v>
      </c>
      <c r="B6692" s="8">
        <v>4.990432586778736</v>
      </c>
      <c r="C6692" s="8">
        <v>3.6888794541139363</v>
      </c>
    </row>
    <row r="6693" spans="1:3" ht="15.75" thickBot="1" x14ac:dyDescent="0.3">
      <c r="A6693" s="7">
        <v>19.719292269758025</v>
      </c>
      <c r="B6693">
        <v>4.7874917430000004</v>
      </c>
      <c r="C6693">
        <v>3.091042453</v>
      </c>
    </row>
    <row r="6696" spans="1:3" ht="15.75" thickBot="1" x14ac:dyDescent="0.3"/>
    <row r="6697" spans="1:3" x14ac:dyDescent="0.25">
      <c r="A6697" s="1" t="s">
        <v>408</v>
      </c>
    </row>
    <row r="6698" spans="1:3" x14ac:dyDescent="0.25">
      <c r="A6698" s="2">
        <v>20.837197681154464</v>
      </c>
      <c r="B6698">
        <v>5.9914645471079817</v>
      </c>
      <c r="C6698">
        <v>4.6821312271242199</v>
      </c>
    </row>
    <row r="6699" spans="1:3" x14ac:dyDescent="0.25">
      <c r="A6699" s="3">
        <v>19.719292269758025</v>
      </c>
      <c r="B6699">
        <v>4.7874917430000004</v>
      </c>
      <c r="C6699">
        <v>3.091042453</v>
      </c>
    </row>
    <row r="6700" spans="1:3" x14ac:dyDescent="0.25">
      <c r="A6700" s="3">
        <v>20.837197681154464</v>
      </c>
      <c r="B6700">
        <v>5.9914645471079817</v>
      </c>
      <c r="C6700">
        <v>4.6821312271242199</v>
      </c>
    </row>
    <row r="6701" spans="1:3" x14ac:dyDescent="0.25">
      <c r="A6701" s="3">
        <v>19.719292269758025</v>
      </c>
      <c r="B6701">
        <v>4.7874917430000004</v>
      </c>
      <c r="C6701">
        <v>3.091042453</v>
      </c>
    </row>
    <row r="6702" spans="1:3" x14ac:dyDescent="0.25">
      <c r="A6702" s="3">
        <v>20.027089777859604</v>
      </c>
      <c r="B6702">
        <v>4.9416424226093039</v>
      </c>
      <c r="C6702">
        <v>3.1135153092103742</v>
      </c>
    </row>
    <row r="6703" spans="1:3" x14ac:dyDescent="0.25">
      <c r="A6703" s="3">
        <v>20.163448315399307</v>
      </c>
      <c r="B6703">
        <v>5.5373342670185366</v>
      </c>
      <c r="C6703">
        <v>4.7004803657924166</v>
      </c>
    </row>
    <row r="6704" spans="1:3" x14ac:dyDescent="0.25">
      <c r="A6704" s="3">
        <v>20.184546440673881</v>
      </c>
      <c r="B6704">
        <v>4.990432586778736</v>
      </c>
      <c r="C6704">
        <v>3.6888794541139363</v>
      </c>
    </row>
    <row r="6705" spans="1:3" x14ac:dyDescent="0.25">
      <c r="A6705" s="3">
        <v>20.027089777859604</v>
      </c>
      <c r="B6705">
        <v>4.9416424226093039</v>
      </c>
      <c r="C6705">
        <v>3.1135153092103742</v>
      </c>
    </row>
    <row r="6706" spans="1:3" x14ac:dyDescent="0.25">
      <c r="A6706" s="3">
        <v>20.360234224388144</v>
      </c>
      <c r="B6706">
        <v>5.6167710976665717</v>
      </c>
      <c r="C6706">
        <v>2.9444389791664403</v>
      </c>
    </row>
    <row r="6707" spans="1:3" x14ac:dyDescent="0.25">
      <c r="A6707" s="3">
        <v>20.123189455653517</v>
      </c>
      <c r="B6707">
        <v>5.4806389233419912</v>
      </c>
      <c r="C6707">
        <v>3.0910424533583161</v>
      </c>
    </row>
    <row r="6708" spans="1:3" x14ac:dyDescent="0.25">
      <c r="A6708" s="3">
        <v>20.478688773840432</v>
      </c>
      <c r="B6708" s="5">
        <v>5.2983173670000001</v>
      </c>
      <c r="C6708" s="5">
        <v>2.9957322739999999</v>
      </c>
    </row>
    <row r="6709" spans="1:3" x14ac:dyDescent="0.25">
      <c r="A6709" s="3">
        <v>19.929145492307978</v>
      </c>
      <c r="B6709">
        <v>5.0106352940962555</v>
      </c>
      <c r="C6709">
        <v>2.9957322735539909</v>
      </c>
    </row>
    <row r="6710" spans="1:3" ht="15.75" thickBot="1" x14ac:dyDescent="0.3">
      <c r="A6710" s="7">
        <v>20.097550585664155</v>
      </c>
      <c r="B6710">
        <v>5.0751738152338266</v>
      </c>
      <c r="C6710">
        <v>3.6109179126442243</v>
      </c>
    </row>
    <row r="6713" spans="1:3" ht="15.75" thickBot="1" x14ac:dyDescent="0.3"/>
    <row r="6714" spans="1:3" x14ac:dyDescent="0.25">
      <c r="A6714" s="1" t="s">
        <v>409</v>
      </c>
    </row>
    <row r="6715" spans="1:3" x14ac:dyDescent="0.25">
      <c r="A6715" s="2">
        <v>19.719292269758025</v>
      </c>
      <c r="B6715">
        <v>4.7874917430000004</v>
      </c>
      <c r="C6715">
        <v>3.091042453</v>
      </c>
    </row>
    <row r="6716" spans="1:3" x14ac:dyDescent="0.25">
      <c r="A6716" s="3">
        <v>20.478688773840432</v>
      </c>
      <c r="B6716" s="5">
        <v>5.2983173670000001</v>
      </c>
      <c r="C6716" s="5">
        <v>2.9957322739999999</v>
      </c>
    </row>
    <row r="6717" spans="1:3" x14ac:dyDescent="0.25">
      <c r="A6717" s="3">
        <v>19.929145492307978</v>
      </c>
      <c r="B6717">
        <v>5.0106352940962555</v>
      </c>
      <c r="C6717">
        <v>2.9957322735539909</v>
      </c>
    </row>
    <row r="6718" spans="1:3" x14ac:dyDescent="0.25">
      <c r="A6718" s="3">
        <v>19.985088661080542</v>
      </c>
      <c r="B6718">
        <v>4.7874917427820458</v>
      </c>
      <c r="C6718">
        <v>3.4812400893356918</v>
      </c>
    </row>
    <row r="6719" spans="1:3" x14ac:dyDescent="0.25">
      <c r="A6719" s="3">
        <v>19.929145492307978</v>
      </c>
      <c r="B6719">
        <v>5.0106352940962555</v>
      </c>
      <c r="C6719">
        <v>2.9957322735539909</v>
      </c>
    </row>
    <row r="6720" spans="1:3" x14ac:dyDescent="0.25">
      <c r="A6720" s="3">
        <v>20.027089777859604</v>
      </c>
      <c r="B6720">
        <v>4.9416424226093039</v>
      </c>
      <c r="C6720">
        <v>3.1135153092103742</v>
      </c>
    </row>
    <row r="6721" spans="1:3" x14ac:dyDescent="0.25">
      <c r="A6721" s="3">
        <v>19.985088661080542</v>
      </c>
      <c r="B6721">
        <v>4.7874917427820458</v>
      </c>
      <c r="C6721">
        <v>3.4812400893356918</v>
      </c>
    </row>
    <row r="6722" spans="1:3" x14ac:dyDescent="0.25">
      <c r="A6722" s="3">
        <v>20.027089777859604</v>
      </c>
      <c r="B6722">
        <v>4.9416424226093039</v>
      </c>
      <c r="C6722">
        <v>3.1135153092103742</v>
      </c>
    </row>
    <row r="6723" spans="1:3" x14ac:dyDescent="0.25">
      <c r="A6723" s="3">
        <v>20.123189455653517</v>
      </c>
      <c r="B6723">
        <v>5.4806389233419912</v>
      </c>
      <c r="C6723">
        <v>3.0910424533583161</v>
      </c>
    </row>
    <row r="6724" spans="1:3" x14ac:dyDescent="0.25">
      <c r="A6724" s="3">
        <v>19.18195119767131</v>
      </c>
      <c r="B6724">
        <v>4.5747109785033828</v>
      </c>
      <c r="C6724">
        <v>3.6375861597263857</v>
      </c>
    </row>
    <row r="6725" spans="1:3" x14ac:dyDescent="0.25">
      <c r="A6725" s="3">
        <v>20.123189455653517</v>
      </c>
      <c r="B6725">
        <v>5.4806389233419912</v>
      </c>
      <c r="C6725">
        <v>3.0910424533583161</v>
      </c>
    </row>
    <row r="6726" spans="1:3" x14ac:dyDescent="0.25">
      <c r="A6726" s="3">
        <v>20.360234224388144</v>
      </c>
      <c r="B6726">
        <v>5.6167710976665717</v>
      </c>
      <c r="C6726">
        <v>2.9444389791664403</v>
      </c>
    </row>
    <row r="6727" spans="1:3" ht="15.75" thickBot="1" x14ac:dyDescent="0.3">
      <c r="A6727" s="7">
        <v>19.18195119767131</v>
      </c>
      <c r="B6727">
        <v>4.5747109785033828</v>
      </c>
      <c r="C6727">
        <v>3.6375861597263857</v>
      </c>
    </row>
    <row r="6730" spans="1:3" ht="15.75" thickBot="1" x14ac:dyDescent="0.3"/>
    <row r="6731" spans="1:3" x14ac:dyDescent="0.25">
      <c r="A6731" s="1" t="s">
        <v>410</v>
      </c>
    </row>
    <row r="6732" spans="1:3" x14ac:dyDescent="0.25">
      <c r="A6732" s="2">
        <v>19.18195119767131</v>
      </c>
      <c r="B6732">
        <v>4.5747109785033828</v>
      </c>
      <c r="C6732">
        <v>3.6375861597263857</v>
      </c>
    </row>
    <row r="6733" spans="1:3" x14ac:dyDescent="0.25">
      <c r="A6733" s="3">
        <v>21.133424112621626</v>
      </c>
      <c r="B6733">
        <v>6.5510803350434044</v>
      </c>
      <c r="C6733">
        <v>5.4380793089231956</v>
      </c>
    </row>
    <row r="6734" spans="1:3" x14ac:dyDescent="0.25">
      <c r="A6734" s="3">
        <v>20.837197681154464</v>
      </c>
      <c r="B6734">
        <v>5.9914645471079817</v>
      </c>
      <c r="C6734">
        <v>4.6821312271242199</v>
      </c>
    </row>
    <row r="6735" spans="1:3" x14ac:dyDescent="0.25">
      <c r="A6735" s="3">
        <v>19.719292269758025</v>
      </c>
      <c r="B6735">
        <v>4.7874917430000004</v>
      </c>
      <c r="C6735">
        <v>3.091042453</v>
      </c>
    </row>
    <row r="6736" spans="1:3" x14ac:dyDescent="0.25">
      <c r="A6736" s="3">
        <v>20.478688773840432</v>
      </c>
      <c r="B6736" s="5">
        <v>5.2983173670000001</v>
      </c>
      <c r="C6736" s="5">
        <v>2.9957322739999999</v>
      </c>
    </row>
    <row r="6737" spans="1:3" x14ac:dyDescent="0.25">
      <c r="A6737" s="3">
        <v>20.163448315399307</v>
      </c>
      <c r="B6737">
        <v>5.5373342670185366</v>
      </c>
      <c r="C6737">
        <v>4.7004803657924166</v>
      </c>
    </row>
    <row r="6738" spans="1:3" x14ac:dyDescent="0.25">
      <c r="A6738" s="3">
        <v>19.719292269758025</v>
      </c>
      <c r="B6738">
        <v>4.7874917430000004</v>
      </c>
      <c r="C6738">
        <v>3.091042453</v>
      </c>
    </row>
    <row r="6739" spans="1:3" x14ac:dyDescent="0.25">
      <c r="A6739" s="3">
        <v>20.360234224388144</v>
      </c>
      <c r="B6739">
        <v>5.6167710976665717</v>
      </c>
      <c r="C6739">
        <v>2.9444389791664403</v>
      </c>
    </row>
    <row r="6740" spans="1:3" x14ac:dyDescent="0.25">
      <c r="A6740" s="3">
        <v>19.18195119767131</v>
      </c>
      <c r="B6740">
        <v>4.5747109785033828</v>
      </c>
      <c r="C6740">
        <v>3.6375861597263857</v>
      </c>
    </row>
    <row r="6741" spans="1:3" x14ac:dyDescent="0.25">
      <c r="A6741" s="3">
        <v>20.837197681154464</v>
      </c>
      <c r="B6741">
        <v>5.9914645471079817</v>
      </c>
      <c r="C6741">
        <v>4.6821312271242199</v>
      </c>
    </row>
    <row r="6742" spans="1:3" x14ac:dyDescent="0.25">
      <c r="A6742" s="3">
        <v>19.719292269758025</v>
      </c>
      <c r="B6742">
        <v>4.7874917430000004</v>
      </c>
      <c r="C6742">
        <v>3.091042453</v>
      </c>
    </row>
    <row r="6743" spans="1:3" x14ac:dyDescent="0.25">
      <c r="A6743" s="3">
        <v>20.478688773840432</v>
      </c>
      <c r="B6743" s="8">
        <v>5.2983173665480363</v>
      </c>
      <c r="C6743" s="8">
        <v>2.9957322735539909</v>
      </c>
    </row>
    <row r="6744" spans="1:3" ht="15.75" thickBot="1" x14ac:dyDescent="0.3">
      <c r="A6744" s="7">
        <v>20.184546440673881</v>
      </c>
      <c r="B6744">
        <v>4.990432586778736</v>
      </c>
      <c r="C6744">
        <v>3.6888794541139363</v>
      </c>
    </row>
    <row r="6747" spans="1:3" ht="15.75" thickBot="1" x14ac:dyDescent="0.3"/>
    <row r="6748" spans="1:3" x14ac:dyDescent="0.25">
      <c r="A6748" s="1" t="s">
        <v>411</v>
      </c>
    </row>
    <row r="6749" spans="1:3" x14ac:dyDescent="0.25">
      <c r="A6749" s="2">
        <v>20.123189455653517</v>
      </c>
      <c r="B6749">
        <v>5.4806389233419912</v>
      </c>
      <c r="C6749">
        <v>3.0910424533583161</v>
      </c>
    </row>
    <row r="6750" spans="1:3" x14ac:dyDescent="0.25">
      <c r="A6750" s="3">
        <v>20.163448315399307</v>
      </c>
      <c r="B6750">
        <v>5.5373342670185366</v>
      </c>
      <c r="C6750">
        <v>4.7004803657924166</v>
      </c>
    </row>
    <row r="6751" spans="1:3" x14ac:dyDescent="0.25">
      <c r="A6751" s="3">
        <v>20.184546440673881</v>
      </c>
      <c r="B6751">
        <v>4.990432586778736</v>
      </c>
      <c r="C6751">
        <v>3.6888794541139363</v>
      </c>
    </row>
    <row r="6752" spans="1:3" x14ac:dyDescent="0.25">
      <c r="A6752" s="3">
        <v>20.478688773840432</v>
      </c>
      <c r="B6752" s="5">
        <v>5.2983173670000001</v>
      </c>
      <c r="C6752" s="5">
        <v>2.9957322739999999</v>
      </c>
    </row>
    <row r="6753" spans="1:3" x14ac:dyDescent="0.25">
      <c r="A6753" s="3">
        <v>19.18195119767131</v>
      </c>
      <c r="B6753">
        <v>4.5747109785033828</v>
      </c>
      <c r="C6753">
        <v>3.6375861597263857</v>
      </c>
    </row>
    <row r="6754" spans="1:3" x14ac:dyDescent="0.25">
      <c r="A6754" s="3">
        <v>20.027089777859604</v>
      </c>
      <c r="B6754">
        <v>4.9416424226093039</v>
      </c>
      <c r="C6754">
        <v>3.1135153092103742</v>
      </c>
    </row>
    <row r="6755" spans="1:3" x14ac:dyDescent="0.25">
      <c r="A6755" s="3">
        <v>19.719292269758025</v>
      </c>
      <c r="B6755">
        <v>4.7874917430000004</v>
      </c>
      <c r="C6755">
        <v>3.091042453</v>
      </c>
    </row>
    <row r="6756" spans="1:3" x14ac:dyDescent="0.25">
      <c r="A6756" s="3">
        <v>19.18195119767131</v>
      </c>
      <c r="B6756">
        <v>4.5747109785033828</v>
      </c>
      <c r="C6756">
        <v>3.6375861597263857</v>
      </c>
    </row>
    <row r="6757" spans="1:3" x14ac:dyDescent="0.25">
      <c r="A6757" s="3">
        <v>20.027089777859604</v>
      </c>
      <c r="B6757">
        <v>4.9416424226093039</v>
      </c>
      <c r="C6757">
        <v>3.1135153092103742</v>
      </c>
    </row>
    <row r="6758" spans="1:3" x14ac:dyDescent="0.25">
      <c r="A6758" s="3">
        <v>19.18195119767131</v>
      </c>
      <c r="B6758">
        <v>4.5747109785033828</v>
      </c>
      <c r="C6758">
        <v>3.6375861597263857</v>
      </c>
    </row>
    <row r="6759" spans="1:3" x14ac:dyDescent="0.25">
      <c r="A6759" s="3">
        <v>20.478688773840432</v>
      </c>
      <c r="B6759" s="5">
        <v>5.2983173670000001</v>
      </c>
      <c r="C6759" s="5">
        <v>2.9957322739999999</v>
      </c>
    </row>
    <row r="6760" spans="1:3" x14ac:dyDescent="0.25">
      <c r="A6760" s="3">
        <v>20.123189455653517</v>
      </c>
      <c r="B6760">
        <v>5.4806389233419912</v>
      </c>
      <c r="C6760">
        <v>3.0910424533583161</v>
      </c>
    </row>
    <row r="6761" spans="1:3" ht="15.75" thickBot="1" x14ac:dyDescent="0.3">
      <c r="A6761" s="7">
        <v>21.133424112621626</v>
      </c>
      <c r="B6761">
        <v>6.5510803350434044</v>
      </c>
      <c r="C6761">
        <v>5.4380793089231956</v>
      </c>
    </row>
    <row r="6764" spans="1:3" ht="15.75" thickBot="1" x14ac:dyDescent="0.3"/>
    <row r="6765" spans="1:3" x14ac:dyDescent="0.25">
      <c r="A6765" s="1" t="s">
        <v>412</v>
      </c>
    </row>
    <row r="6766" spans="1:3" x14ac:dyDescent="0.25">
      <c r="A6766" s="2">
        <v>19.18195119767131</v>
      </c>
      <c r="B6766">
        <v>4.5747109785033828</v>
      </c>
      <c r="C6766">
        <v>3.6375861597263857</v>
      </c>
    </row>
    <row r="6767" spans="1:3" x14ac:dyDescent="0.25">
      <c r="A6767" s="3">
        <v>20.360234224388144</v>
      </c>
      <c r="B6767">
        <v>5.6167710976665717</v>
      </c>
      <c r="C6767">
        <v>2.9444389791664403</v>
      </c>
    </row>
    <row r="6768" spans="1:3" x14ac:dyDescent="0.25">
      <c r="A6768" s="3">
        <v>20.027089777859604</v>
      </c>
      <c r="B6768">
        <v>4.9416424226093039</v>
      </c>
      <c r="C6768">
        <v>3.1135153092103742</v>
      </c>
    </row>
    <row r="6769" spans="1:3" x14ac:dyDescent="0.25">
      <c r="A6769" s="3">
        <v>20.027089777859604</v>
      </c>
      <c r="B6769">
        <v>4.9416424226093039</v>
      </c>
      <c r="C6769">
        <v>3.1135153092103742</v>
      </c>
    </row>
    <row r="6770" spans="1:3" x14ac:dyDescent="0.25">
      <c r="A6770" s="3">
        <v>20.360234224388144</v>
      </c>
      <c r="B6770">
        <v>5.6167710976665717</v>
      </c>
      <c r="C6770">
        <v>2.9444389791664403</v>
      </c>
    </row>
    <row r="6771" spans="1:3" x14ac:dyDescent="0.25">
      <c r="A6771" s="3">
        <v>19.18195119767131</v>
      </c>
      <c r="B6771">
        <v>4.5747109785033828</v>
      </c>
      <c r="C6771">
        <v>3.6375861597263857</v>
      </c>
    </row>
    <row r="6772" spans="1:3" x14ac:dyDescent="0.25">
      <c r="A6772" s="3">
        <v>20.123189455653517</v>
      </c>
      <c r="B6772">
        <v>5.4806389233419912</v>
      </c>
      <c r="C6772">
        <v>3.0910424533583161</v>
      </c>
    </row>
    <row r="6773" spans="1:3" x14ac:dyDescent="0.25">
      <c r="A6773" s="3">
        <v>20.837197681154464</v>
      </c>
      <c r="B6773">
        <v>5.9914645471079817</v>
      </c>
      <c r="C6773">
        <v>4.6821312271242199</v>
      </c>
    </row>
    <row r="6774" spans="1:3" x14ac:dyDescent="0.25">
      <c r="A6774" s="3">
        <v>20.123189455653517</v>
      </c>
      <c r="B6774">
        <v>5.4806389233419912</v>
      </c>
      <c r="C6774">
        <v>3.0910424533583161</v>
      </c>
    </row>
    <row r="6775" spans="1:3" x14ac:dyDescent="0.25">
      <c r="A6775" s="3">
        <v>20.097550585664155</v>
      </c>
      <c r="B6775">
        <v>5.0751738152338266</v>
      </c>
      <c r="C6775">
        <v>3.6109179126442243</v>
      </c>
    </row>
    <row r="6776" spans="1:3" x14ac:dyDescent="0.25">
      <c r="A6776" s="3">
        <v>20.123189455653517</v>
      </c>
      <c r="B6776">
        <v>5.4806389233419912</v>
      </c>
      <c r="C6776">
        <v>3.0910424533583161</v>
      </c>
    </row>
    <row r="6777" spans="1:3" x14ac:dyDescent="0.25">
      <c r="A6777" s="3">
        <v>19.929145492307978</v>
      </c>
      <c r="B6777">
        <v>5.0106352940962555</v>
      </c>
      <c r="C6777">
        <v>2.9957322735539909</v>
      </c>
    </row>
    <row r="6778" spans="1:3" ht="15.75" thickBot="1" x14ac:dyDescent="0.3">
      <c r="A6778" s="7">
        <v>20.478688773840432</v>
      </c>
      <c r="B6778" s="5">
        <v>5.2983173670000001</v>
      </c>
      <c r="C6778" s="5">
        <v>2.9957322739999999</v>
      </c>
    </row>
    <row r="6781" spans="1:3" ht="15.75" thickBot="1" x14ac:dyDescent="0.3"/>
    <row r="6782" spans="1:3" x14ac:dyDescent="0.25">
      <c r="A6782" s="1" t="s">
        <v>413</v>
      </c>
    </row>
    <row r="6783" spans="1:3" x14ac:dyDescent="0.25">
      <c r="A6783" s="2">
        <v>20.184546440673881</v>
      </c>
      <c r="B6783">
        <v>4.990432586778736</v>
      </c>
      <c r="C6783">
        <v>3.6888794541139363</v>
      </c>
    </row>
    <row r="6784" spans="1:3" x14ac:dyDescent="0.25">
      <c r="A6784" s="3">
        <v>19.985088661080542</v>
      </c>
      <c r="B6784">
        <v>4.7874917427820458</v>
      </c>
      <c r="C6784">
        <v>3.4812400893356918</v>
      </c>
    </row>
    <row r="6785" spans="1:3" x14ac:dyDescent="0.25">
      <c r="A6785" s="3">
        <v>19.719292269758025</v>
      </c>
      <c r="B6785">
        <v>4.7874917430000004</v>
      </c>
      <c r="C6785">
        <v>3.091042453</v>
      </c>
    </row>
    <row r="6786" spans="1:3" x14ac:dyDescent="0.25">
      <c r="A6786" s="3">
        <v>19.719292269758025</v>
      </c>
      <c r="B6786">
        <v>4.7874917430000004</v>
      </c>
      <c r="C6786">
        <v>3.091042453</v>
      </c>
    </row>
    <row r="6787" spans="1:3" x14ac:dyDescent="0.25">
      <c r="A6787" s="3">
        <v>20.360234224388144</v>
      </c>
      <c r="B6787">
        <v>5.6167710976665717</v>
      </c>
      <c r="C6787">
        <v>2.9444389791664403</v>
      </c>
    </row>
    <row r="6788" spans="1:3" x14ac:dyDescent="0.25">
      <c r="A6788" s="3">
        <v>20.027089777859604</v>
      </c>
      <c r="B6788">
        <v>4.9416424226093039</v>
      </c>
      <c r="C6788">
        <v>3.1135153092103742</v>
      </c>
    </row>
    <row r="6789" spans="1:3" x14ac:dyDescent="0.25">
      <c r="A6789" s="3">
        <v>20.163448315399307</v>
      </c>
      <c r="B6789">
        <v>5.5373342670185366</v>
      </c>
      <c r="C6789">
        <v>4.7004803657924166</v>
      </c>
    </row>
    <row r="6790" spans="1:3" x14ac:dyDescent="0.25">
      <c r="A6790" s="3">
        <v>20.123189455653517</v>
      </c>
      <c r="B6790">
        <v>5.4806389233419912</v>
      </c>
      <c r="C6790">
        <v>3.0910424533583161</v>
      </c>
    </row>
    <row r="6791" spans="1:3" x14ac:dyDescent="0.25">
      <c r="A6791" s="3">
        <v>21.133424112621626</v>
      </c>
      <c r="B6791">
        <v>6.5510803350434044</v>
      </c>
      <c r="C6791">
        <v>5.4380793089231956</v>
      </c>
    </row>
    <row r="6792" spans="1:3" x14ac:dyDescent="0.25">
      <c r="A6792" s="3">
        <v>20.837197681154464</v>
      </c>
      <c r="B6792">
        <v>5.9914645471079817</v>
      </c>
      <c r="C6792">
        <v>4.6821312271242199</v>
      </c>
    </row>
    <row r="6793" spans="1:3" x14ac:dyDescent="0.25">
      <c r="A6793" s="3">
        <v>19.18195119767131</v>
      </c>
      <c r="B6793">
        <v>4.5747109785033828</v>
      </c>
      <c r="C6793">
        <v>3.6375861597263857</v>
      </c>
    </row>
    <row r="6794" spans="1:3" x14ac:dyDescent="0.25">
      <c r="A6794" s="3">
        <v>20.163448315399307</v>
      </c>
      <c r="B6794">
        <v>5.5373342670185366</v>
      </c>
      <c r="C6794">
        <v>4.7004803657924166</v>
      </c>
    </row>
    <row r="6795" spans="1:3" ht="15.75" thickBot="1" x14ac:dyDescent="0.3">
      <c r="A6795" s="7">
        <v>21.133424112621626</v>
      </c>
      <c r="B6795">
        <v>6.5510803350434044</v>
      </c>
      <c r="C6795">
        <v>5.4380793089231956</v>
      </c>
    </row>
    <row r="6797" spans="1:3" ht="15.75" thickBot="1" x14ac:dyDescent="0.3"/>
    <row r="6798" spans="1:3" x14ac:dyDescent="0.25">
      <c r="A6798" s="1" t="s">
        <v>414</v>
      </c>
    </row>
    <row r="6799" spans="1:3" x14ac:dyDescent="0.25">
      <c r="A6799" s="2">
        <v>19.985088661080542</v>
      </c>
      <c r="B6799">
        <v>4.7874917427820458</v>
      </c>
      <c r="C6799">
        <v>3.4812400893356918</v>
      </c>
    </row>
    <row r="6800" spans="1:3" x14ac:dyDescent="0.25">
      <c r="A6800" s="3">
        <v>21.133424112621626</v>
      </c>
      <c r="B6800">
        <v>6.5510803350434044</v>
      </c>
      <c r="C6800">
        <v>5.4380793089231956</v>
      </c>
    </row>
    <row r="6801" spans="1:3" x14ac:dyDescent="0.25">
      <c r="A6801" s="3">
        <v>20.184546440673881</v>
      </c>
      <c r="B6801">
        <v>4.990432586778736</v>
      </c>
      <c r="C6801">
        <v>3.6888794541139363</v>
      </c>
    </row>
    <row r="6802" spans="1:3" x14ac:dyDescent="0.25">
      <c r="A6802" s="3">
        <v>20.184546440673881</v>
      </c>
      <c r="B6802">
        <v>4.990432586778736</v>
      </c>
      <c r="C6802">
        <v>3.6888794541139363</v>
      </c>
    </row>
    <row r="6803" spans="1:3" x14ac:dyDescent="0.25">
      <c r="A6803" s="3">
        <v>19.929145492307978</v>
      </c>
      <c r="B6803">
        <v>5.0106352940962555</v>
      </c>
      <c r="C6803">
        <v>2.9957322735539909</v>
      </c>
    </row>
    <row r="6804" spans="1:3" x14ac:dyDescent="0.25">
      <c r="A6804" s="3">
        <v>20.184546440673881</v>
      </c>
      <c r="B6804">
        <v>4.990432586778736</v>
      </c>
      <c r="C6804">
        <v>3.6888794541139363</v>
      </c>
    </row>
    <row r="6805" spans="1:3" x14ac:dyDescent="0.25">
      <c r="A6805" s="3">
        <v>20.027089777859604</v>
      </c>
      <c r="B6805">
        <v>4.9416424226093039</v>
      </c>
      <c r="C6805">
        <v>3.1135153092103742</v>
      </c>
    </row>
    <row r="6806" spans="1:3" x14ac:dyDescent="0.25">
      <c r="A6806" s="3">
        <v>20.123189455653517</v>
      </c>
      <c r="B6806">
        <v>5.4806389233419912</v>
      </c>
      <c r="C6806">
        <v>3.0910424533583161</v>
      </c>
    </row>
    <row r="6807" spans="1:3" x14ac:dyDescent="0.25">
      <c r="A6807" s="3">
        <v>19.719292269758025</v>
      </c>
      <c r="B6807">
        <v>4.7874917430000004</v>
      </c>
      <c r="C6807">
        <v>3.091042453</v>
      </c>
    </row>
    <row r="6808" spans="1:3" x14ac:dyDescent="0.25">
      <c r="A6808" s="3">
        <v>19.985088661080542</v>
      </c>
      <c r="B6808">
        <v>4.7874917427820458</v>
      </c>
      <c r="C6808">
        <v>3.4812400893356918</v>
      </c>
    </row>
    <row r="6809" spans="1:3" x14ac:dyDescent="0.25">
      <c r="A6809" s="3">
        <v>20.360234224388144</v>
      </c>
      <c r="B6809">
        <v>5.6167710976665717</v>
      </c>
      <c r="C6809">
        <v>2.9444389791664403</v>
      </c>
    </row>
    <row r="6810" spans="1:3" x14ac:dyDescent="0.25">
      <c r="A6810" s="3">
        <v>20.360234224388144</v>
      </c>
      <c r="B6810">
        <v>5.6167710976665717</v>
      </c>
      <c r="C6810">
        <v>2.9444389791664403</v>
      </c>
    </row>
    <row r="6811" spans="1:3" ht="15.75" thickBot="1" x14ac:dyDescent="0.3">
      <c r="A6811" s="7">
        <v>20.478688773840432</v>
      </c>
      <c r="B6811" s="5">
        <v>5.2983173670000001</v>
      </c>
      <c r="C6811" s="5">
        <v>2.9957322739999999</v>
      </c>
    </row>
    <row r="6814" spans="1:3" ht="15.75" thickBot="1" x14ac:dyDescent="0.3"/>
    <row r="6815" spans="1:3" x14ac:dyDescent="0.25">
      <c r="A6815" s="1" t="s">
        <v>415</v>
      </c>
    </row>
    <row r="6816" spans="1:3" x14ac:dyDescent="0.25">
      <c r="A6816" s="2">
        <v>20.837197681154464</v>
      </c>
      <c r="B6816">
        <v>5.9914645471079817</v>
      </c>
      <c r="C6816">
        <v>4.6821312271242199</v>
      </c>
    </row>
    <row r="6817" spans="1:3" x14ac:dyDescent="0.25">
      <c r="A6817" s="3">
        <v>20.163448315399307</v>
      </c>
      <c r="B6817">
        <v>5.5373342670185366</v>
      </c>
      <c r="C6817">
        <v>4.7004803657924166</v>
      </c>
    </row>
    <row r="6818" spans="1:3" x14ac:dyDescent="0.25">
      <c r="A6818" s="3">
        <v>20.478688773840432</v>
      </c>
      <c r="B6818" s="5">
        <v>5.2983173670000001</v>
      </c>
      <c r="C6818" s="5">
        <v>2.9957322739999999</v>
      </c>
    </row>
    <row r="6819" spans="1:3" x14ac:dyDescent="0.25">
      <c r="A6819" s="3">
        <v>20.027089777859604</v>
      </c>
      <c r="B6819">
        <v>4.9416424226093039</v>
      </c>
      <c r="C6819">
        <v>3.1135153092103742</v>
      </c>
    </row>
    <row r="6820" spans="1:3" x14ac:dyDescent="0.25">
      <c r="A6820" s="3">
        <v>20.837197681154464</v>
      </c>
      <c r="B6820">
        <v>5.9914645471079817</v>
      </c>
      <c r="C6820">
        <v>4.6821312271242199</v>
      </c>
    </row>
    <row r="6821" spans="1:3" x14ac:dyDescent="0.25">
      <c r="A6821" s="3">
        <v>19.719292269758025</v>
      </c>
      <c r="B6821">
        <v>4.7874917430000004</v>
      </c>
      <c r="C6821">
        <v>3.091042453</v>
      </c>
    </row>
    <row r="6822" spans="1:3" x14ac:dyDescent="0.25">
      <c r="A6822" s="3">
        <v>20.123189455653517</v>
      </c>
      <c r="B6822">
        <v>5.4806389233419912</v>
      </c>
      <c r="C6822">
        <v>3.0910424533583161</v>
      </c>
    </row>
    <row r="6823" spans="1:3" x14ac:dyDescent="0.25">
      <c r="A6823" s="3">
        <v>19.985088661080542</v>
      </c>
      <c r="B6823">
        <v>4.7874917427820458</v>
      </c>
      <c r="C6823">
        <v>3.4812400893356918</v>
      </c>
    </row>
    <row r="6824" spans="1:3" x14ac:dyDescent="0.25">
      <c r="A6824" s="3">
        <v>20.123189455653517</v>
      </c>
      <c r="B6824">
        <v>5.4806389233419912</v>
      </c>
      <c r="C6824">
        <v>3.0910424533583161</v>
      </c>
    </row>
    <row r="6825" spans="1:3" x14ac:dyDescent="0.25">
      <c r="A6825" s="3">
        <v>21.133424112621626</v>
      </c>
      <c r="B6825">
        <v>6.5510803350434044</v>
      </c>
      <c r="C6825">
        <v>5.4380793089231956</v>
      </c>
    </row>
    <row r="6826" spans="1:3" x14ac:dyDescent="0.25">
      <c r="A6826" s="3">
        <v>20.163448315399307</v>
      </c>
      <c r="B6826">
        <v>5.5373342670185366</v>
      </c>
      <c r="C6826">
        <v>4.7004803657924166</v>
      </c>
    </row>
    <row r="6827" spans="1:3" x14ac:dyDescent="0.25">
      <c r="A6827" s="3">
        <v>20.837197681154464</v>
      </c>
      <c r="B6827">
        <v>5.9914645471079817</v>
      </c>
      <c r="C6827">
        <v>4.6821312271242199</v>
      </c>
    </row>
    <row r="6828" spans="1:3" ht="15.75" thickBot="1" x14ac:dyDescent="0.3">
      <c r="A6828" s="7">
        <v>20.837197681154464</v>
      </c>
      <c r="B6828">
        <v>5.9914645471079817</v>
      </c>
      <c r="C6828">
        <v>4.6821312271242199</v>
      </c>
    </row>
    <row r="6830" spans="1:3" ht="15.75" thickBot="1" x14ac:dyDescent="0.3"/>
    <row r="6831" spans="1:3" x14ac:dyDescent="0.25">
      <c r="A6831" s="1" t="s">
        <v>416</v>
      </c>
    </row>
    <row r="6832" spans="1:3" x14ac:dyDescent="0.25">
      <c r="A6832" s="2">
        <v>21.133424112621626</v>
      </c>
      <c r="B6832">
        <v>6.5510803350434044</v>
      </c>
      <c r="C6832">
        <v>5.4380793089231956</v>
      </c>
    </row>
    <row r="6833" spans="1:3" x14ac:dyDescent="0.25">
      <c r="A6833" s="3">
        <v>20.184546440673881</v>
      </c>
      <c r="B6833">
        <v>4.990432586778736</v>
      </c>
      <c r="C6833">
        <v>3.6888794541139363</v>
      </c>
    </row>
    <row r="6834" spans="1:3" x14ac:dyDescent="0.25">
      <c r="A6834" s="3">
        <v>20.097550585664155</v>
      </c>
      <c r="B6834">
        <v>5.0751738152338266</v>
      </c>
      <c r="C6834">
        <v>3.6109179126442243</v>
      </c>
    </row>
    <row r="6835" spans="1:3" x14ac:dyDescent="0.25">
      <c r="A6835" s="3">
        <v>19.18195119767131</v>
      </c>
      <c r="B6835">
        <v>4.5747109785033828</v>
      </c>
      <c r="C6835">
        <v>3.6375861597263857</v>
      </c>
    </row>
    <row r="6836" spans="1:3" x14ac:dyDescent="0.25">
      <c r="A6836" s="3">
        <v>20.837197681154464</v>
      </c>
      <c r="B6836">
        <v>5.9914645471079817</v>
      </c>
      <c r="C6836">
        <v>4.6821312271242199</v>
      </c>
    </row>
    <row r="6837" spans="1:3" x14ac:dyDescent="0.25">
      <c r="A6837" s="3">
        <v>19.985088661080542</v>
      </c>
      <c r="B6837">
        <v>4.7874917427820458</v>
      </c>
      <c r="C6837">
        <v>3.4812400893356918</v>
      </c>
    </row>
    <row r="6838" spans="1:3" x14ac:dyDescent="0.25">
      <c r="A6838" s="3">
        <v>19.985088661080542</v>
      </c>
      <c r="B6838">
        <v>4.7874917427820458</v>
      </c>
      <c r="C6838">
        <v>3.4812400893356918</v>
      </c>
    </row>
    <row r="6839" spans="1:3" x14ac:dyDescent="0.25">
      <c r="A6839" s="3">
        <v>20.123189455653517</v>
      </c>
      <c r="B6839">
        <v>5.4806389233419912</v>
      </c>
      <c r="C6839">
        <v>3.0910424533583161</v>
      </c>
    </row>
    <row r="6840" spans="1:3" x14ac:dyDescent="0.25">
      <c r="A6840" s="3">
        <v>20.027089777859604</v>
      </c>
      <c r="B6840">
        <v>4.9416424226093039</v>
      </c>
      <c r="C6840">
        <v>3.1135153092103742</v>
      </c>
    </row>
    <row r="6841" spans="1:3" x14ac:dyDescent="0.25">
      <c r="A6841" s="3">
        <v>19.929145492307978</v>
      </c>
      <c r="B6841">
        <v>5.0106352940962555</v>
      </c>
      <c r="C6841">
        <v>2.9957322735539909</v>
      </c>
    </row>
    <row r="6842" spans="1:3" x14ac:dyDescent="0.25">
      <c r="A6842" s="3">
        <v>19.719292269758025</v>
      </c>
      <c r="B6842">
        <v>4.7874917430000004</v>
      </c>
      <c r="C6842">
        <v>3.091042453</v>
      </c>
    </row>
    <row r="6843" spans="1:3" x14ac:dyDescent="0.25">
      <c r="A6843" s="3">
        <v>20.027089777859604</v>
      </c>
      <c r="B6843">
        <v>4.9416424226093039</v>
      </c>
      <c r="C6843">
        <v>3.1135153092103742</v>
      </c>
    </row>
    <row r="6844" spans="1:3" ht="15.75" thickBot="1" x14ac:dyDescent="0.3">
      <c r="A6844" s="7">
        <v>19.985088661080542</v>
      </c>
      <c r="B6844">
        <v>4.7874917427820458</v>
      </c>
      <c r="C6844">
        <v>3.4812400893356918</v>
      </c>
    </row>
    <row r="6846" spans="1:3" ht="15.75" thickBot="1" x14ac:dyDescent="0.3"/>
    <row r="6847" spans="1:3" x14ac:dyDescent="0.25">
      <c r="A6847" s="1" t="s">
        <v>417</v>
      </c>
    </row>
    <row r="6848" spans="1:3" x14ac:dyDescent="0.25">
      <c r="A6848" s="2">
        <v>19.985088661080542</v>
      </c>
      <c r="B6848">
        <v>4.7874917427820458</v>
      </c>
      <c r="C6848">
        <v>3.4812400893356918</v>
      </c>
    </row>
    <row r="6849" spans="1:3" x14ac:dyDescent="0.25">
      <c r="A6849" s="3">
        <v>19.929145492307978</v>
      </c>
      <c r="B6849">
        <v>5.0106352940962555</v>
      </c>
      <c r="C6849">
        <v>2.9957322735539909</v>
      </c>
    </row>
    <row r="6850" spans="1:3" x14ac:dyDescent="0.25">
      <c r="A6850" s="3">
        <v>20.163448315399307</v>
      </c>
      <c r="B6850">
        <v>5.5373342670185366</v>
      </c>
      <c r="C6850">
        <v>4.7004803657924166</v>
      </c>
    </row>
    <row r="6851" spans="1:3" x14ac:dyDescent="0.25">
      <c r="A6851" s="3">
        <v>20.184546440673881</v>
      </c>
      <c r="B6851">
        <v>4.990432586778736</v>
      </c>
      <c r="C6851">
        <v>3.6888794541139363</v>
      </c>
    </row>
    <row r="6852" spans="1:3" x14ac:dyDescent="0.25">
      <c r="A6852" s="3">
        <v>19.985088661080542</v>
      </c>
      <c r="B6852">
        <v>4.7874917427820458</v>
      </c>
      <c r="C6852">
        <v>3.4812400893356918</v>
      </c>
    </row>
    <row r="6853" spans="1:3" x14ac:dyDescent="0.25">
      <c r="A6853" s="3">
        <v>20.184546440673881</v>
      </c>
      <c r="B6853">
        <v>4.990432586778736</v>
      </c>
      <c r="C6853">
        <v>3.6888794541139363</v>
      </c>
    </row>
    <row r="6854" spans="1:3" x14ac:dyDescent="0.25">
      <c r="A6854" s="3">
        <v>19.719292269758025</v>
      </c>
      <c r="B6854">
        <v>4.7874917430000004</v>
      </c>
      <c r="C6854">
        <v>3.091042453</v>
      </c>
    </row>
    <row r="6855" spans="1:3" x14ac:dyDescent="0.25">
      <c r="A6855" s="3">
        <v>20.163448315399307</v>
      </c>
      <c r="B6855">
        <v>5.5373342670185366</v>
      </c>
      <c r="C6855">
        <v>4.7004803657924166</v>
      </c>
    </row>
    <row r="6856" spans="1:3" x14ac:dyDescent="0.25">
      <c r="A6856" s="3">
        <v>19.929145492307978</v>
      </c>
      <c r="B6856">
        <v>5.0106352940962555</v>
      </c>
      <c r="C6856">
        <v>2.9957322735539909</v>
      </c>
    </row>
    <row r="6857" spans="1:3" x14ac:dyDescent="0.25">
      <c r="A6857" s="3">
        <v>20.478688773840432</v>
      </c>
      <c r="B6857" s="5">
        <v>5.2983173670000001</v>
      </c>
      <c r="C6857" s="5">
        <v>2.9957322739999999</v>
      </c>
    </row>
    <row r="6858" spans="1:3" x14ac:dyDescent="0.25">
      <c r="A6858" s="3">
        <v>20.027089777859604</v>
      </c>
      <c r="B6858">
        <v>4.9416424226093039</v>
      </c>
      <c r="C6858">
        <v>3.1135153092103742</v>
      </c>
    </row>
    <row r="6859" spans="1:3" x14ac:dyDescent="0.25">
      <c r="A6859" s="3">
        <v>20.837197681154464</v>
      </c>
      <c r="B6859">
        <v>5.9914645471079817</v>
      </c>
      <c r="C6859">
        <v>4.6821312271242199</v>
      </c>
    </row>
    <row r="6860" spans="1:3" ht="15.75" thickBot="1" x14ac:dyDescent="0.3">
      <c r="A6860" s="7">
        <v>19.929145492307978</v>
      </c>
      <c r="B6860">
        <v>5.0106352940962555</v>
      </c>
      <c r="C6860">
        <v>2.9957322735539909</v>
      </c>
    </row>
    <row r="6862" spans="1:3" ht="15.75" thickBot="1" x14ac:dyDescent="0.3"/>
    <row r="6863" spans="1:3" x14ac:dyDescent="0.25">
      <c r="A6863" s="1" t="s">
        <v>418</v>
      </c>
    </row>
    <row r="6864" spans="1:3" x14ac:dyDescent="0.25">
      <c r="A6864" s="2">
        <v>20.184546440673881</v>
      </c>
      <c r="B6864">
        <v>4.990432586778736</v>
      </c>
      <c r="C6864">
        <v>3.6888794541139363</v>
      </c>
    </row>
    <row r="6865" spans="1:3" x14ac:dyDescent="0.25">
      <c r="A6865" s="3">
        <v>19.719292269758025</v>
      </c>
      <c r="B6865">
        <v>4.7874917430000004</v>
      </c>
      <c r="C6865">
        <v>3.091042453</v>
      </c>
    </row>
    <row r="6866" spans="1:3" x14ac:dyDescent="0.25">
      <c r="A6866" s="3">
        <v>21.133424112621626</v>
      </c>
      <c r="B6866">
        <v>6.5510803350434044</v>
      </c>
      <c r="C6866">
        <v>5.4380793089231956</v>
      </c>
    </row>
    <row r="6867" spans="1:3" x14ac:dyDescent="0.25">
      <c r="A6867" s="3">
        <v>21.133424112621626</v>
      </c>
      <c r="B6867">
        <v>6.5510803350434044</v>
      </c>
      <c r="C6867">
        <v>5.4380793089231956</v>
      </c>
    </row>
    <row r="6868" spans="1:3" x14ac:dyDescent="0.25">
      <c r="A6868" s="3">
        <v>19.719292269758025</v>
      </c>
      <c r="B6868">
        <v>4.7874917430000004</v>
      </c>
      <c r="C6868">
        <v>3.091042453</v>
      </c>
    </row>
    <row r="6869" spans="1:3" x14ac:dyDescent="0.25">
      <c r="A6869" s="3">
        <v>20.123189455653517</v>
      </c>
      <c r="B6869">
        <v>5.4806389233419912</v>
      </c>
      <c r="C6869">
        <v>3.0910424533583161</v>
      </c>
    </row>
    <row r="6870" spans="1:3" x14ac:dyDescent="0.25">
      <c r="A6870" s="3">
        <v>20.123189455653517</v>
      </c>
      <c r="B6870">
        <v>5.4806389233419912</v>
      </c>
      <c r="C6870">
        <v>3.0910424533583161</v>
      </c>
    </row>
    <row r="6871" spans="1:3" x14ac:dyDescent="0.25">
      <c r="A6871" s="3">
        <v>19.985088661080542</v>
      </c>
      <c r="B6871">
        <v>4.7874917427820458</v>
      </c>
      <c r="C6871">
        <v>3.4812400893356918</v>
      </c>
    </row>
    <row r="6872" spans="1:3" x14ac:dyDescent="0.25">
      <c r="A6872" s="3">
        <v>21.133424112621626</v>
      </c>
      <c r="B6872">
        <v>6.5510803350434044</v>
      </c>
      <c r="C6872">
        <v>5.4380793089231956</v>
      </c>
    </row>
    <row r="6873" spans="1:3" x14ac:dyDescent="0.25">
      <c r="A6873" s="3">
        <v>20.837197681154464</v>
      </c>
      <c r="B6873">
        <v>5.9914645471079817</v>
      </c>
      <c r="C6873">
        <v>4.6821312271242199</v>
      </c>
    </row>
    <row r="6874" spans="1:3" x14ac:dyDescent="0.25">
      <c r="A6874" s="3">
        <v>19.929145492307978</v>
      </c>
      <c r="B6874">
        <v>5.0106352940962555</v>
      </c>
      <c r="C6874">
        <v>2.9957322735539909</v>
      </c>
    </row>
    <row r="6875" spans="1:3" x14ac:dyDescent="0.25">
      <c r="A6875" s="3">
        <v>20.478688773840432</v>
      </c>
      <c r="B6875" s="5">
        <v>5.2983173670000001</v>
      </c>
      <c r="C6875" s="5">
        <v>2.9957322739999999</v>
      </c>
    </row>
    <row r="6876" spans="1:3" ht="15.75" thickBot="1" x14ac:dyDescent="0.3">
      <c r="A6876" s="7">
        <v>20.163448315399307</v>
      </c>
      <c r="B6876">
        <v>5.5373342670185366</v>
      </c>
      <c r="C6876">
        <v>4.7004803657924166</v>
      </c>
    </row>
    <row r="6878" spans="1:3" ht="15.75" thickBot="1" x14ac:dyDescent="0.3"/>
    <row r="6879" spans="1:3" x14ac:dyDescent="0.25">
      <c r="A6879" s="1" t="s">
        <v>419</v>
      </c>
    </row>
    <row r="6880" spans="1:3" x14ac:dyDescent="0.25">
      <c r="A6880" s="2">
        <v>19.18195119767131</v>
      </c>
      <c r="B6880">
        <v>4.5747109785033828</v>
      </c>
      <c r="C6880">
        <v>3.6375861597263857</v>
      </c>
    </row>
    <row r="6881" spans="1:3" x14ac:dyDescent="0.25">
      <c r="A6881" s="3">
        <v>19.18195119767131</v>
      </c>
      <c r="B6881">
        <v>4.5747109785033828</v>
      </c>
      <c r="C6881">
        <v>3.6375861597263857</v>
      </c>
    </row>
    <row r="6882" spans="1:3" x14ac:dyDescent="0.25">
      <c r="A6882" s="3">
        <v>21.133424112621626</v>
      </c>
      <c r="B6882">
        <v>6.5510803350434044</v>
      </c>
      <c r="C6882">
        <v>5.4380793089231956</v>
      </c>
    </row>
    <row r="6883" spans="1:3" x14ac:dyDescent="0.25">
      <c r="A6883" s="3">
        <v>20.163448315399307</v>
      </c>
      <c r="B6883">
        <v>5.5373342670185366</v>
      </c>
      <c r="C6883">
        <v>4.7004803657924166</v>
      </c>
    </row>
    <row r="6884" spans="1:3" x14ac:dyDescent="0.25">
      <c r="A6884" s="3">
        <v>20.478688773840432</v>
      </c>
      <c r="B6884" s="5">
        <v>5.2983173670000001</v>
      </c>
      <c r="C6884" s="5">
        <v>2.9957322739999999</v>
      </c>
    </row>
    <row r="6885" spans="1:3" x14ac:dyDescent="0.25">
      <c r="A6885" s="3">
        <v>19.719292269758025</v>
      </c>
      <c r="B6885">
        <v>4.7874917430000004</v>
      </c>
      <c r="C6885">
        <v>3.091042453</v>
      </c>
    </row>
    <row r="6886" spans="1:3" x14ac:dyDescent="0.25">
      <c r="A6886" s="3">
        <v>20.097550585664155</v>
      </c>
      <c r="B6886">
        <v>5.0751738152338266</v>
      </c>
      <c r="C6886">
        <v>3.6109179126442243</v>
      </c>
    </row>
    <row r="6887" spans="1:3" x14ac:dyDescent="0.25">
      <c r="A6887" s="3">
        <v>20.163448315399307</v>
      </c>
      <c r="B6887">
        <v>5.5373342670185366</v>
      </c>
      <c r="C6887">
        <v>4.7004803657924166</v>
      </c>
    </row>
    <row r="6888" spans="1:3" x14ac:dyDescent="0.25">
      <c r="A6888" s="3">
        <v>19.18195119767131</v>
      </c>
      <c r="B6888">
        <v>4.5747109785033828</v>
      </c>
      <c r="C6888">
        <v>3.6375861597263857</v>
      </c>
    </row>
    <row r="6889" spans="1:3" x14ac:dyDescent="0.25">
      <c r="A6889" s="3">
        <v>20.184546440673881</v>
      </c>
      <c r="B6889">
        <v>4.990432586778736</v>
      </c>
      <c r="C6889">
        <v>3.6888794541139363</v>
      </c>
    </row>
    <row r="6890" spans="1:3" x14ac:dyDescent="0.25">
      <c r="A6890" s="3">
        <v>19.929145492307978</v>
      </c>
      <c r="B6890">
        <v>5.0106352940962555</v>
      </c>
      <c r="C6890">
        <v>2.9957322735539909</v>
      </c>
    </row>
    <row r="6891" spans="1:3" x14ac:dyDescent="0.25">
      <c r="A6891" s="3">
        <v>20.837197681154464</v>
      </c>
      <c r="B6891">
        <v>5.9914645471079817</v>
      </c>
      <c r="C6891">
        <v>4.6821312271242199</v>
      </c>
    </row>
    <row r="6892" spans="1:3" ht="15.75" thickBot="1" x14ac:dyDescent="0.3">
      <c r="A6892" s="7">
        <v>20.360234224388144</v>
      </c>
      <c r="B6892">
        <v>5.6167710976665717</v>
      </c>
      <c r="C6892">
        <v>2.9444389791664403</v>
      </c>
    </row>
    <row r="6894" spans="1:3" ht="15.75" thickBot="1" x14ac:dyDescent="0.3"/>
    <row r="6895" spans="1:3" x14ac:dyDescent="0.25">
      <c r="A6895" s="1" t="s">
        <v>420</v>
      </c>
    </row>
    <row r="6896" spans="1:3" x14ac:dyDescent="0.25">
      <c r="A6896" s="2">
        <v>20.123189455653517</v>
      </c>
      <c r="B6896">
        <v>5.4806389233419912</v>
      </c>
      <c r="C6896">
        <v>3.0910424533583161</v>
      </c>
    </row>
    <row r="6897" spans="1:3" x14ac:dyDescent="0.25">
      <c r="A6897" s="3">
        <v>20.478688773840432</v>
      </c>
      <c r="B6897" s="5">
        <v>5.2983173670000001</v>
      </c>
      <c r="C6897" s="5">
        <v>2.9957322739999999</v>
      </c>
    </row>
    <row r="6898" spans="1:3" x14ac:dyDescent="0.25">
      <c r="A6898" s="3">
        <v>19.719292269758025</v>
      </c>
      <c r="B6898">
        <v>4.7874917430000004</v>
      </c>
      <c r="C6898">
        <v>3.091042453</v>
      </c>
    </row>
    <row r="6899" spans="1:3" x14ac:dyDescent="0.25">
      <c r="A6899" s="3">
        <v>21.133424112621626</v>
      </c>
      <c r="B6899">
        <v>6.5510803350434044</v>
      </c>
      <c r="C6899">
        <v>5.4380793089231956</v>
      </c>
    </row>
    <row r="6900" spans="1:3" x14ac:dyDescent="0.25">
      <c r="A6900" s="3">
        <v>20.837197681154464</v>
      </c>
      <c r="B6900">
        <v>5.9914645471079817</v>
      </c>
      <c r="C6900">
        <v>4.6821312271242199</v>
      </c>
    </row>
    <row r="6901" spans="1:3" x14ac:dyDescent="0.25">
      <c r="A6901" s="3">
        <v>20.097550585664155</v>
      </c>
      <c r="B6901">
        <v>5.0751738152338266</v>
      </c>
      <c r="C6901">
        <v>3.6109179126442243</v>
      </c>
    </row>
    <row r="6902" spans="1:3" x14ac:dyDescent="0.25">
      <c r="A6902" s="3">
        <v>20.360234224388144</v>
      </c>
      <c r="B6902">
        <v>5.6167710976665717</v>
      </c>
      <c r="C6902">
        <v>2.9444389791664403</v>
      </c>
    </row>
    <row r="6903" spans="1:3" x14ac:dyDescent="0.25">
      <c r="A6903" s="3">
        <v>20.097550585664155</v>
      </c>
      <c r="B6903">
        <v>5.0751738152338266</v>
      </c>
      <c r="C6903">
        <v>3.6109179126442243</v>
      </c>
    </row>
    <row r="6904" spans="1:3" x14ac:dyDescent="0.25">
      <c r="A6904" s="3">
        <v>20.184546440673881</v>
      </c>
      <c r="B6904">
        <v>4.990432586778736</v>
      </c>
      <c r="C6904">
        <v>3.6888794541139363</v>
      </c>
    </row>
    <row r="6905" spans="1:3" x14ac:dyDescent="0.25">
      <c r="A6905" s="3">
        <v>19.929145492307978</v>
      </c>
      <c r="B6905">
        <v>5.0106352940962555</v>
      </c>
      <c r="C6905">
        <v>2.9957322735539909</v>
      </c>
    </row>
    <row r="6906" spans="1:3" x14ac:dyDescent="0.25">
      <c r="A6906" s="3">
        <v>19.985088661080542</v>
      </c>
      <c r="B6906">
        <v>4.7874917427820458</v>
      </c>
      <c r="C6906">
        <v>3.4812400893356918</v>
      </c>
    </row>
    <row r="6907" spans="1:3" x14ac:dyDescent="0.25">
      <c r="A6907" s="3">
        <v>20.097550585664155</v>
      </c>
      <c r="B6907">
        <v>5.0751738152338266</v>
      </c>
      <c r="C6907">
        <v>3.6109179126442243</v>
      </c>
    </row>
    <row r="6908" spans="1:3" ht="15.75" thickBot="1" x14ac:dyDescent="0.3">
      <c r="A6908" s="7">
        <v>19.18195119767131</v>
      </c>
      <c r="B6908">
        <v>4.5747109785033828</v>
      </c>
      <c r="C6908">
        <v>3.6375861597263857</v>
      </c>
    </row>
    <row r="6910" spans="1:3" ht="15.75" thickBot="1" x14ac:dyDescent="0.3"/>
    <row r="6911" spans="1:3" x14ac:dyDescent="0.25">
      <c r="A6911" s="1" t="s">
        <v>421</v>
      </c>
    </row>
    <row r="6912" spans="1:3" x14ac:dyDescent="0.25">
      <c r="A6912" s="2">
        <v>19.929145492307978</v>
      </c>
      <c r="B6912">
        <v>5.0106352940962555</v>
      </c>
      <c r="C6912">
        <v>2.9957322735539909</v>
      </c>
    </row>
    <row r="6913" spans="1:3" x14ac:dyDescent="0.25">
      <c r="A6913" s="3">
        <v>20.027089777859604</v>
      </c>
      <c r="B6913">
        <v>4.9416424226093039</v>
      </c>
      <c r="C6913">
        <v>3.1135153092103742</v>
      </c>
    </row>
    <row r="6914" spans="1:3" x14ac:dyDescent="0.25">
      <c r="A6914" s="3">
        <v>19.929145492307978</v>
      </c>
      <c r="B6914">
        <v>5.0106352940962555</v>
      </c>
      <c r="C6914">
        <v>2.9957322735539909</v>
      </c>
    </row>
    <row r="6915" spans="1:3" x14ac:dyDescent="0.25">
      <c r="A6915" s="3">
        <v>19.985088661080542</v>
      </c>
      <c r="B6915">
        <v>4.7874917427820458</v>
      </c>
      <c r="C6915">
        <v>3.4812400893356918</v>
      </c>
    </row>
    <row r="6916" spans="1:3" x14ac:dyDescent="0.25">
      <c r="A6916" s="3">
        <v>20.163448315399307</v>
      </c>
      <c r="B6916">
        <v>5.5373342670185366</v>
      </c>
      <c r="C6916">
        <v>4.7004803657924166</v>
      </c>
    </row>
    <row r="6917" spans="1:3" x14ac:dyDescent="0.25">
      <c r="A6917" s="3">
        <v>20.837197681154464</v>
      </c>
      <c r="B6917">
        <v>5.9914645471079817</v>
      </c>
      <c r="C6917">
        <v>4.6821312271242199</v>
      </c>
    </row>
    <row r="6918" spans="1:3" x14ac:dyDescent="0.25">
      <c r="A6918" s="3">
        <v>20.027089777859604</v>
      </c>
      <c r="B6918">
        <v>4.9416424226093039</v>
      </c>
      <c r="C6918">
        <v>3.1135153092103742</v>
      </c>
    </row>
    <row r="6919" spans="1:3" x14ac:dyDescent="0.25">
      <c r="A6919" s="3">
        <v>20.360234224388144</v>
      </c>
      <c r="B6919">
        <v>5.6167710976665717</v>
      </c>
      <c r="C6919">
        <v>2.9444389791664403</v>
      </c>
    </row>
    <row r="6920" spans="1:3" x14ac:dyDescent="0.25">
      <c r="A6920" s="3">
        <v>20.163448315399307</v>
      </c>
      <c r="B6920">
        <v>5.5373342670185366</v>
      </c>
      <c r="C6920">
        <v>4.7004803657924166</v>
      </c>
    </row>
    <row r="6921" spans="1:3" x14ac:dyDescent="0.25">
      <c r="A6921" s="3">
        <v>20.184546440673881</v>
      </c>
      <c r="B6921">
        <v>4.990432586778736</v>
      </c>
      <c r="C6921">
        <v>3.6888794541139363</v>
      </c>
    </row>
    <row r="6922" spans="1:3" x14ac:dyDescent="0.25">
      <c r="A6922" s="3">
        <v>19.985088661080542</v>
      </c>
      <c r="B6922">
        <v>4.7874917427820458</v>
      </c>
      <c r="C6922">
        <v>3.4812400893356918</v>
      </c>
    </row>
    <row r="6923" spans="1:3" x14ac:dyDescent="0.25">
      <c r="A6923" s="3">
        <v>20.027089777859604</v>
      </c>
      <c r="B6923">
        <v>4.9416424226093039</v>
      </c>
      <c r="C6923">
        <v>3.1135153092103742</v>
      </c>
    </row>
    <row r="6924" spans="1:3" ht="15.75" thickBot="1" x14ac:dyDescent="0.3">
      <c r="A6924" s="7">
        <v>20.097550585664155</v>
      </c>
      <c r="B6924">
        <v>5.0751738152338266</v>
      </c>
      <c r="C6924">
        <v>3.6109179126442243</v>
      </c>
    </row>
    <row r="6926" spans="1:3" ht="15.75" thickBot="1" x14ac:dyDescent="0.3"/>
    <row r="6927" spans="1:3" x14ac:dyDescent="0.25">
      <c r="A6927" s="1" t="s">
        <v>422</v>
      </c>
    </row>
    <row r="6928" spans="1:3" x14ac:dyDescent="0.25">
      <c r="A6928" s="2">
        <v>19.18195119767131</v>
      </c>
      <c r="B6928">
        <v>4.5747109785033828</v>
      </c>
      <c r="C6928">
        <v>3.6375861597263857</v>
      </c>
    </row>
    <row r="6929" spans="1:3" x14ac:dyDescent="0.25">
      <c r="A6929" s="3">
        <v>19.985088661080542</v>
      </c>
      <c r="B6929">
        <v>4.7874917427820458</v>
      </c>
      <c r="C6929">
        <v>3.4812400893356918</v>
      </c>
    </row>
    <row r="6930" spans="1:3" x14ac:dyDescent="0.25">
      <c r="A6930" s="3">
        <v>19.929145492307978</v>
      </c>
      <c r="B6930">
        <v>5.0106352940962555</v>
      </c>
      <c r="C6930">
        <v>2.9957322735539909</v>
      </c>
    </row>
    <row r="6931" spans="1:3" x14ac:dyDescent="0.25">
      <c r="A6931" s="3">
        <v>20.360234224388144</v>
      </c>
      <c r="B6931">
        <v>5.6167710976665717</v>
      </c>
      <c r="C6931">
        <v>2.9444389791664403</v>
      </c>
    </row>
    <row r="6932" spans="1:3" x14ac:dyDescent="0.25">
      <c r="A6932" s="3">
        <v>20.123189455653517</v>
      </c>
      <c r="B6932">
        <v>5.4806389233419912</v>
      </c>
      <c r="C6932">
        <v>3.0910424533583161</v>
      </c>
    </row>
    <row r="6933" spans="1:3" x14ac:dyDescent="0.25">
      <c r="A6933" s="3">
        <v>19.719292269758025</v>
      </c>
      <c r="B6933">
        <v>4.7874917430000004</v>
      </c>
      <c r="C6933">
        <v>3.091042453</v>
      </c>
    </row>
    <row r="6934" spans="1:3" x14ac:dyDescent="0.25">
      <c r="A6934" s="3">
        <v>20.360234224388144</v>
      </c>
      <c r="B6934">
        <v>5.6167710976665717</v>
      </c>
      <c r="C6934">
        <v>2.9444389791664403</v>
      </c>
    </row>
    <row r="6935" spans="1:3" x14ac:dyDescent="0.25">
      <c r="A6935" s="3">
        <v>19.929145492307978</v>
      </c>
      <c r="B6935">
        <v>5.0106352940962555</v>
      </c>
      <c r="C6935">
        <v>2.9957322735539909</v>
      </c>
    </row>
    <row r="6936" spans="1:3" x14ac:dyDescent="0.25">
      <c r="A6936" s="3">
        <v>20.478688773840432</v>
      </c>
      <c r="B6936" s="5">
        <v>5.2983173670000001</v>
      </c>
      <c r="C6936" s="5">
        <v>2.9957322739999999</v>
      </c>
    </row>
    <row r="6937" spans="1:3" x14ac:dyDescent="0.25">
      <c r="A6937" s="3">
        <v>20.837197681154464</v>
      </c>
      <c r="B6937">
        <v>5.9914645471079817</v>
      </c>
      <c r="C6937">
        <v>4.6821312271242199</v>
      </c>
    </row>
    <row r="6938" spans="1:3" x14ac:dyDescent="0.25">
      <c r="A6938" s="3">
        <v>20.097550585664155</v>
      </c>
      <c r="B6938">
        <v>5.0751738152338266</v>
      </c>
      <c r="C6938">
        <v>3.6109179126442243</v>
      </c>
    </row>
    <row r="6939" spans="1:3" x14ac:dyDescent="0.25">
      <c r="A6939" s="3">
        <v>19.719292269758025</v>
      </c>
      <c r="B6939">
        <v>4.7874917430000004</v>
      </c>
      <c r="C6939">
        <v>3.091042453</v>
      </c>
    </row>
    <row r="6940" spans="1:3" ht="15.75" thickBot="1" x14ac:dyDescent="0.3">
      <c r="A6940" s="7">
        <v>21.133424112621626</v>
      </c>
      <c r="B6940">
        <v>6.5510803350434044</v>
      </c>
      <c r="C6940">
        <v>5.4380793089231956</v>
      </c>
    </row>
    <row r="6942" spans="1:3" ht="15.75" thickBot="1" x14ac:dyDescent="0.3"/>
    <row r="6943" spans="1:3" x14ac:dyDescent="0.25">
      <c r="A6943" s="1" t="s">
        <v>423</v>
      </c>
    </row>
    <row r="6944" spans="1:3" x14ac:dyDescent="0.25">
      <c r="A6944" s="2">
        <v>21.133424112621626</v>
      </c>
      <c r="B6944" s="8">
        <v>6.5510803350434044</v>
      </c>
      <c r="C6944" s="8">
        <v>5.4380793089231956</v>
      </c>
    </row>
    <row r="6945" spans="1:3" x14ac:dyDescent="0.25">
      <c r="A6945" s="3">
        <v>19.719292269758025</v>
      </c>
      <c r="B6945">
        <v>4.7874917430000004</v>
      </c>
      <c r="C6945">
        <v>3.091042453</v>
      </c>
    </row>
    <row r="6946" spans="1:3" x14ac:dyDescent="0.25">
      <c r="A6946" s="3">
        <v>20.184546440673881</v>
      </c>
      <c r="B6946">
        <v>4.990432586778736</v>
      </c>
      <c r="C6946">
        <v>3.6888794541139363</v>
      </c>
    </row>
    <row r="6947" spans="1:3" x14ac:dyDescent="0.25">
      <c r="A6947" s="3">
        <v>21.133424112621626</v>
      </c>
      <c r="B6947">
        <v>6.5510803350434044</v>
      </c>
      <c r="C6947">
        <v>5.4380793089231956</v>
      </c>
    </row>
    <row r="6948" spans="1:3" x14ac:dyDescent="0.25">
      <c r="A6948" s="3">
        <v>20.837197681154464</v>
      </c>
      <c r="B6948">
        <v>5.9914645471079817</v>
      </c>
      <c r="C6948">
        <v>4.6821312271242199</v>
      </c>
    </row>
    <row r="6949" spans="1:3" x14ac:dyDescent="0.25">
      <c r="A6949" s="3">
        <v>20.097550585664155</v>
      </c>
      <c r="B6949">
        <v>5.0751738152338266</v>
      </c>
      <c r="C6949">
        <v>3.6109179126442243</v>
      </c>
    </row>
    <row r="6950" spans="1:3" x14ac:dyDescent="0.25">
      <c r="A6950" s="3">
        <v>20.837197681154464</v>
      </c>
      <c r="B6950">
        <v>5.9914645471079817</v>
      </c>
      <c r="C6950">
        <v>4.6821312271242199</v>
      </c>
    </row>
    <row r="6951" spans="1:3" x14ac:dyDescent="0.25">
      <c r="A6951" s="3">
        <v>20.123189455653517</v>
      </c>
      <c r="B6951">
        <v>5.4806389233419912</v>
      </c>
      <c r="C6951">
        <v>3.0910424533583161</v>
      </c>
    </row>
    <row r="6952" spans="1:3" x14ac:dyDescent="0.25">
      <c r="A6952" s="3">
        <v>20.837197681154464</v>
      </c>
      <c r="B6952">
        <v>5.9914645471079817</v>
      </c>
      <c r="C6952">
        <v>4.6821312271242199</v>
      </c>
    </row>
    <row r="6953" spans="1:3" x14ac:dyDescent="0.25">
      <c r="A6953" s="3">
        <v>20.027089777859604</v>
      </c>
      <c r="B6953">
        <v>4.9416424226093039</v>
      </c>
      <c r="C6953">
        <v>3.1135153092103742</v>
      </c>
    </row>
    <row r="6954" spans="1:3" x14ac:dyDescent="0.25">
      <c r="A6954" s="3">
        <v>19.18195119767131</v>
      </c>
      <c r="B6954">
        <v>4.5747109785033828</v>
      </c>
      <c r="C6954">
        <v>3.6375861597263857</v>
      </c>
    </row>
    <row r="6955" spans="1:3" x14ac:dyDescent="0.25">
      <c r="A6955" s="3">
        <v>19.18195119767131</v>
      </c>
      <c r="B6955">
        <v>4.5747109785033828</v>
      </c>
      <c r="C6955">
        <v>3.6375861597263857</v>
      </c>
    </row>
    <row r="6956" spans="1:3" ht="15.75" thickBot="1" x14ac:dyDescent="0.3">
      <c r="A6956" s="7">
        <v>19.929145492307978</v>
      </c>
      <c r="B6956">
        <v>5.0106352940962555</v>
      </c>
      <c r="C6956">
        <v>2.9957322735539909</v>
      </c>
    </row>
    <row r="6959" spans="1:3" ht="15.75" thickBot="1" x14ac:dyDescent="0.3"/>
    <row r="6960" spans="1:3" x14ac:dyDescent="0.25">
      <c r="A6960" s="1" t="s">
        <v>424</v>
      </c>
    </row>
    <row r="6961" spans="1:3" x14ac:dyDescent="0.25">
      <c r="A6961" s="2">
        <v>20.837197681154464</v>
      </c>
      <c r="B6961">
        <v>5.9914645471079817</v>
      </c>
      <c r="C6961">
        <v>4.6821312271242199</v>
      </c>
    </row>
    <row r="6962" spans="1:3" x14ac:dyDescent="0.25">
      <c r="A6962" s="3">
        <v>19.929145492307978</v>
      </c>
      <c r="B6962">
        <v>5.0106352940962555</v>
      </c>
      <c r="C6962">
        <v>2.9957322735539909</v>
      </c>
    </row>
    <row r="6963" spans="1:3" x14ac:dyDescent="0.25">
      <c r="A6963" s="3">
        <v>20.123189455653517</v>
      </c>
      <c r="B6963">
        <v>5.4806389233419912</v>
      </c>
      <c r="C6963">
        <v>3.0910424533583161</v>
      </c>
    </row>
    <row r="6964" spans="1:3" x14ac:dyDescent="0.25">
      <c r="A6964" s="3">
        <v>19.929145492307978</v>
      </c>
      <c r="B6964">
        <v>5.0106352940962555</v>
      </c>
      <c r="C6964">
        <v>2.9957322735539909</v>
      </c>
    </row>
    <row r="6965" spans="1:3" x14ac:dyDescent="0.25">
      <c r="A6965" s="3">
        <v>19.929145492307978</v>
      </c>
      <c r="B6965">
        <v>5.0106352940962555</v>
      </c>
      <c r="C6965">
        <v>2.9957322735539909</v>
      </c>
    </row>
    <row r="6966" spans="1:3" x14ac:dyDescent="0.25">
      <c r="A6966" s="3">
        <v>19.719292269758025</v>
      </c>
      <c r="B6966">
        <v>4.7874917430000004</v>
      </c>
      <c r="C6966">
        <v>3.091042453</v>
      </c>
    </row>
    <row r="6967" spans="1:3" x14ac:dyDescent="0.25">
      <c r="A6967" s="3">
        <v>20.837197681154464</v>
      </c>
      <c r="B6967">
        <v>5.9914645471079817</v>
      </c>
      <c r="C6967">
        <v>4.6821312271242199</v>
      </c>
    </row>
    <row r="6968" spans="1:3" x14ac:dyDescent="0.25">
      <c r="A6968" s="3">
        <v>20.123189455653517</v>
      </c>
      <c r="B6968">
        <v>5.4806389233419912</v>
      </c>
      <c r="C6968">
        <v>3.0910424533583161</v>
      </c>
    </row>
    <row r="6969" spans="1:3" x14ac:dyDescent="0.25">
      <c r="A6969" s="3">
        <v>20.478688773840432</v>
      </c>
      <c r="B6969" s="5">
        <v>5.2983173670000001</v>
      </c>
      <c r="C6969" s="5">
        <v>2.9957322739999999</v>
      </c>
    </row>
    <row r="6970" spans="1:3" x14ac:dyDescent="0.25">
      <c r="A6970" s="3">
        <v>20.123189455653517</v>
      </c>
      <c r="B6970">
        <v>5.4806389233419912</v>
      </c>
      <c r="C6970">
        <v>3.0910424533583161</v>
      </c>
    </row>
    <row r="6971" spans="1:3" x14ac:dyDescent="0.25">
      <c r="A6971" s="3">
        <v>20.027089777859604</v>
      </c>
      <c r="B6971">
        <v>4.9416424226093039</v>
      </c>
      <c r="C6971">
        <v>3.1135153092103742</v>
      </c>
    </row>
    <row r="6972" spans="1:3" x14ac:dyDescent="0.25">
      <c r="A6972" s="3">
        <v>19.985088661080542</v>
      </c>
      <c r="B6972">
        <v>4.7874917427820458</v>
      </c>
      <c r="C6972">
        <v>3.4812400893356918</v>
      </c>
    </row>
    <row r="6973" spans="1:3" ht="15.75" thickBot="1" x14ac:dyDescent="0.3">
      <c r="A6973" s="7">
        <v>20.360234224388144</v>
      </c>
      <c r="B6973">
        <v>5.6167710976665717</v>
      </c>
      <c r="C6973">
        <v>2.9444389791664403</v>
      </c>
    </row>
    <row r="6975" spans="1:3" ht="15.75" thickBot="1" x14ac:dyDescent="0.3"/>
    <row r="6976" spans="1:3" x14ac:dyDescent="0.25">
      <c r="A6976" s="1" t="s">
        <v>425</v>
      </c>
    </row>
    <row r="6977" spans="1:3" x14ac:dyDescent="0.25">
      <c r="A6977" s="2">
        <v>19.719292269758025</v>
      </c>
      <c r="B6977">
        <v>4.7874917430000004</v>
      </c>
      <c r="C6977">
        <v>3.091042453</v>
      </c>
    </row>
    <row r="6978" spans="1:3" x14ac:dyDescent="0.25">
      <c r="A6978" s="3">
        <v>19.985088661080542</v>
      </c>
      <c r="B6978">
        <v>4.7874917427820458</v>
      </c>
      <c r="C6978">
        <v>3.4812400893356918</v>
      </c>
    </row>
    <row r="6979" spans="1:3" x14ac:dyDescent="0.25">
      <c r="A6979" s="3">
        <v>20.097550585664155</v>
      </c>
      <c r="B6979">
        <v>5.0751738152338266</v>
      </c>
      <c r="C6979">
        <v>3.6109179126442243</v>
      </c>
    </row>
    <row r="6980" spans="1:3" x14ac:dyDescent="0.25">
      <c r="A6980" s="3">
        <v>20.027089777859604</v>
      </c>
      <c r="B6980">
        <v>4.9416424226093039</v>
      </c>
      <c r="C6980">
        <v>3.1135153092103742</v>
      </c>
    </row>
    <row r="6981" spans="1:3" x14ac:dyDescent="0.25">
      <c r="A6981" s="3">
        <v>20.478688773840432</v>
      </c>
      <c r="B6981" s="5">
        <v>5.2983173670000001</v>
      </c>
      <c r="C6981" s="5">
        <v>2.9957322739999999</v>
      </c>
    </row>
    <row r="6982" spans="1:3" x14ac:dyDescent="0.25">
      <c r="A6982" s="3">
        <v>19.985088661080542</v>
      </c>
      <c r="B6982">
        <v>4.7874917427820458</v>
      </c>
      <c r="C6982">
        <v>3.4812400893356918</v>
      </c>
    </row>
    <row r="6983" spans="1:3" x14ac:dyDescent="0.25">
      <c r="A6983" s="3">
        <v>19.719292269758025</v>
      </c>
      <c r="B6983">
        <v>4.7874917430000004</v>
      </c>
      <c r="C6983">
        <v>3.091042453</v>
      </c>
    </row>
    <row r="6984" spans="1:3" x14ac:dyDescent="0.25">
      <c r="A6984" s="3">
        <v>20.837197681154464</v>
      </c>
      <c r="B6984">
        <v>5.9914645471079817</v>
      </c>
      <c r="C6984">
        <v>4.6821312271242199</v>
      </c>
    </row>
    <row r="6985" spans="1:3" x14ac:dyDescent="0.25">
      <c r="A6985" s="3">
        <v>20.360234224388144</v>
      </c>
      <c r="B6985">
        <v>5.6167710976665717</v>
      </c>
      <c r="C6985">
        <v>2.9444389791664403</v>
      </c>
    </row>
    <row r="6986" spans="1:3" x14ac:dyDescent="0.25">
      <c r="A6986" s="3">
        <v>19.929145492307978</v>
      </c>
      <c r="B6986">
        <v>5.0106352940962555</v>
      </c>
      <c r="C6986">
        <v>2.9957322735539909</v>
      </c>
    </row>
    <row r="6987" spans="1:3" x14ac:dyDescent="0.25">
      <c r="A6987" s="3">
        <v>20.360234224388144</v>
      </c>
      <c r="B6987">
        <v>5.6167710976665717</v>
      </c>
      <c r="C6987">
        <v>2.9444389791664403</v>
      </c>
    </row>
    <row r="6988" spans="1:3" x14ac:dyDescent="0.25">
      <c r="A6988" s="3">
        <v>20.360234224388144</v>
      </c>
      <c r="B6988">
        <v>5.6167710976665717</v>
      </c>
      <c r="C6988">
        <v>2.9444389791664403</v>
      </c>
    </row>
    <row r="6989" spans="1:3" ht="15.75" thickBot="1" x14ac:dyDescent="0.3">
      <c r="A6989" s="7">
        <v>20.837197681154464</v>
      </c>
      <c r="B6989">
        <v>5.9914645471079817</v>
      </c>
      <c r="C6989">
        <v>4.6821312271242199</v>
      </c>
    </row>
    <row r="6992" spans="1:3" ht="15.75" thickBot="1" x14ac:dyDescent="0.3"/>
    <row r="6993" spans="1:3" x14ac:dyDescent="0.25">
      <c r="A6993" s="1" t="s">
        <v>426</v>
      </c>
    </row>
    <row r="6994" spans="1:3" x14ac:dyDescent="0.25">
      <c r="A6994" s="2">
        <v>20.837197681154464</v>
      </c>
      <c r="B6994">
        <v>5.9914645471079817</v>
      </c>
      <c r="C6994">
        <v>4.6821312271242199</v>
      </c>
    </row>
    <row r="6995" spans="1:3" x14ac:dyDescent="0.25">
      <c r="A6995" s="3">
        <v>20.163448315399307</v>
      </c>
      <c r="B6995">
        <v>5.5373342670185366</v>
      </c>
      <c r="C6995">
        <v>4.7004803657924166</v>
      </c>
    </row>
    <row r="6996" spans="1:3" x14ac:dyDescent="0.25">
      <c r="A6996" s="3">
        <v>20.478688773840432</v>
      </c>
      <c r="B6996" s="5">
        <v>5.2983173670000001</v>
      </c>
      <c r="C6996" s="5">
        <v>2.9957322739999999</v>
      </c>
    </row>
    <row r="6997" spans="1:3" x14ac:dyDescent="0.25">
      <c r="A6997" s="3">
        <v>20.027089777859604</v>
      </c>
      <c r="B6997">
        <v>4.9416424226093039</v>
      </c>
      <c r="C6997">
        <v>3.1135153092103742</v>
      </c>
    </row>
    <row r="6998" spans="1:3" x14ac:dyDescent="0.25">
      <c r="A6998" s="3">
        <v>20.027089777859604</v>
      </c>
      <c r="B6998">
        <v>4.9416424226093039</v>
      </c>
      <c r="C6998">
        <v>3.1135153092103742</v>
      </c>
    </row>
    <row r="6999" spans="1:3" x14ac:dyDescent="0.25">
      <c r="A6999" s="3">
        <v>20.027089777859604</v>
      </c>
      <c r="B6999">
        <v>4.9416424226093039</v>
      </c>
      <c r="C6999">
        <v>3.1135153092103742</v>
      </c>
    </row>
    <row r="7000" spans="1:3" x14ac:dyDescent="0.25">
      <c r="A7000" s="3">
        <v>20.837197681154464</v>
      </c>
      <c r="B7000">
        <v>5.9914645471079817</v>
      </c>
      <c r="C7000">
        <v>4.6821312271242199</v>
      </c>
    </row>
    <row r="7001" spans="1:3" x14ac:dyDescent="0.25">
      <c r="A7001" s="3">
        <v>20.123189455653517</v>
      </c>
      <c r="B7001">
        <v>5.4806389233419912</v>
      </c>
      <c r="C7001">
        <v>3.0910424533583161</v>
      </c>
    </row>
    <row r="7002" spans="1:3" x14ac:dyDescent="0.25">
      <c r="A7002" s="3">
        <v>20.478688773840432</v>
      </c>
      <c r="B7002" s="5">
        <v>5.2983173670000001</v>
      </c>
      <c r="C7002" s="5">
        <v>2.9957322739999999</v>
      </c>
    </row>
    <row r="7003" spans="1:3" x14ac:dyDescent="0.25">
      <c r="A7003" s="3">
        <v>20.027089777859604</v>
      </c>
      <c r="B7003">
        <v>4.9416424226093039</v>
      </c>
      <c r="C7003">
        <v>3.1135153092103742</v>
      </c>
    </row>
    <row r="7004" spans="1:3" x14ac:dyDescent="0.25">
      <c r="A7004" s="3">
        <v>21.133424112621626</v>
      </c>
      <c r="B7004">
        <v>6.5510803350434044</v>
      </c>
      <c r="C7004">
        <v>5.4380793089231956</v>
      </c>
    </row>
    <row r="7005" spans="1:3" x14ac:dyDescent="0.25">
      <c r="A7005" s="3">
        <v>20.123189455653517</v>
      </c>
      <c r="B7005">
        <v>5.4806389233419912</v>
      </c>
      <c r="C7005">
        <v>3.0910424533583161</v>
      </c>
    </row>
    <row r="7006" spans="1:3" ht="15.75" thickBot="1" x14ac:dyDescent="0.3">
      <c r="A7006" s="7">
        <v>19.985088661080542</v>
      </c>
      <c r="B7006">
        <v>4.7874917427820458</v>
      </c>
      <c r="C7006">
        <v>3.4812400893356918</v>
      </c>
    </row>
    <row r="7008" spans="1:3" ht="15.75" thickBot="1" x14ac:dyDescent="0.3"/>
    <row r="7009" spans="1:3" x14ac:dyDescent="0.25">
      <c r="A7009" s="1" t="s">
        <v>427</v>
      </c>
    </row>
    <row r="7010" spans="1:3" x14ac:dyDescent="0.25">
      <c r="A7010" s="2">
        <v>19.985088661080542</v>
      </c>
      <c r="B7010">
        <v>4.7874917427820458</v>
      </c>
      <c r="C7010">
        <v>3.4812400893356918</v>
      </c>
    </row>
    <row r="7011" spans="1:3" x14ac:dyDescent="0.25">
      <c r="A7011" s="3">
        <v>19.18195119767131</v>
      </c>
      <c r="B7011">
        <v>4.5747109785033828</v>
      </c>
      <c r="C7011">
        <v>3.6375861597263857</v>
      </c>
    </row>
    <row r="7012" spans="1:3" x14ac:dyDescent="0.25">
      <c r="A7012" s="3">
        <v>20.184546440673881</v>
      </c>
      <c r="B7012">
        <v>4.990432586778736</v>
      </c>
      <c r="C7012">
        <v>3.6888794541139363</v>
      </c>
    </row>
    <row r="7013" spans="1:3" x14ac:dyDescent="0.25">
      <c r="A7013" s="3">
        <v>20.027089777859604</v>
      </c>
      <c r="B7013">
        <v>4.9416424226093039</v>
      </c>
      <c r="C7013">
        <v>3.1135153092103742</v>
      </c>
    </row>
    <row r="7014" spans="1:3" x14ac:dyDescent="0.25">
      <c r="A7014" s="3">
        <v>20.123189455653517</v>
      </c>
      <c r="B7014">
        <v>5.4806389233419912</v>
      </c>
      <c r="C7014">
        <v>3.0910424533583161</v>
      </c>
    </row>
    <row r="7015" spans="1:3" x14ac:dyDescent="0.25">
      <c r="A7015" s="3">
        <v>20.163448315399307</v>
      </c>
      <c r="B7015">
        <v>5.5373342670185366</v>
      </c>
      <c r="C7015">
        <v>4.7004803657924166</v>
      </c>
    </row>
    <row r="7016" spans="1:3" x14ac:dyDescent="0.25">
      <c r="A7016" s="3">
        <v>19.929145492307978</v>
      </c>
      <c r="B7016">
        <v>5.0106352940962555</v>
      </c>
      <c r="C7016">
        <v>2.9957322735539909</v>
      </c>
    </row>
    <row r="7017" spans="1:3" x14ac:dyDescent="0.25">
      <c r="A7017" s="3">
        <v>19.985088661080542</v>
      </c>
      <c r="B7017">
        <v>4.7874917427820458</v>
      </c>
      <c r="C7017">
        <v>3.4812400893356918</v>
      </c>
    </row>
    <row r="7018" spans="1:3" x14ac:dyDescent="0.25">
      <c r="A7018" s="3">
        <v>19.18195119767131</v>
      </c>
      <c r="B7018">
        <v>4.5747109785033828</v>
      </c>
      <c r="C7018">
        <v>3.6375861597263857</v>
      </c>
    </row>
    <row r="7019" spans="1:3" x14ac:dyDescent="0.25">
      <c r="A7019" s="3">
        <v>19.18195119767131</v>
      </c>
      <c r="B7019">
        <v>4.5747109785033828</v>
      </c>
      <c r="C7019">
        <v>3.6375861597263857</v>
      </c>
    </row>
    <row r="7020" spans="1:3" x14ac:dyDescent="0.25">
      <c r="A7020" s="3">
        <v>19.929145492307978</v>
      </c>
      <c r="B7020">
        <v>5.0106352940962555</v>
      </c>
      <c r="C7020">
        <v>2.9957322735539909</v>
      </c>
    </row>
    <row r="7021" spans="1:3" x14ac:dyDescent="0.25">
      <c r="A7021" s="3">
        <v>20.837197681154464</v>
      </c>
      <c r="B7021">
        <v>5.9914645471079817</v>
      </c>
      <c r="C7021">
        <v>4.6821312271242199</v>
      </c>
    </row>
    <row r="7022" spans="1:3" ht="15.75" thickBot="1" x14ac:dyDescent="0.3">
      <c r="A7022" s="7">
        <v>21.133424112621626</v>
      </c>
      <c r="B7022">
        <v>6.5510803350434044</v>
      </c>
      <c r="C7022">
        <v>5.4380793089231956</v>
      </c>
    </row>
    <row r="7024" spans="1:3" ht="15.75" thickBot="1" x14ac:dyDescent="0.3"/>
    <row r="7025" spans="1:3" x14ac:dyDescent="0.25">
      <c r="A7025" s="1" t="s">
        <v>428</v>
      </c>
    </row>
    <row r="7026" spans="1:3" x14ac:dyDescent="0.25">
      <c r="A7026" s="2">
        <v>20.027089777859604</v>
      </c>
      <c r="B7026">
        <v>4.9416424226093039</v>
      </c>
      <c r="C7026">
        <v>3.1135153092103742</v>
      </c>
    </row>
    <row r="7027" spans="1:3" x14ac:dyDescent="0.25">
      <c r="A7027" s="3">
        <v>20.837197681154464</v>
      </c>
      <c r="B7027">
        <v>5.9914645471079817</v>
      </c>
      <c r="C7027">
        <v>4.6821312271242199</v>
      </c>
    </row>
    <row r="7028" spans="1:3" x14ac:dyDescent="0.25">
      <c r="A7028" s="3">
        <v>20.163448315399307</v>
      </c>
      <c r="B7028">
        <v>5.5373342670185366</v>
      </c>
      <c r="C7028">
        <v>4.7004803657924166</v>
      </c>
    </row>
    <row r="7029" spans="1:3" x14ac:dyDescent="0.25">
      <c r="A7029" s="3">
        <v>20.097550585664155</v>
      </c>
      <c r="B7029" s="8">
        <v>5.0751738152338266</v>
      </c>
      <c r="C7029" s="8">
        <v>3.6109179126442243</v>
      </c>
    </row>
    <row r="7030" spans="1:3" x14ac:dyDescent="0.25">
      <c r="A7030" s="3">
        <v>20.163448315399307</v>
      </c>
      <c r="B7030">
        <v>5.5373342670185366</v>
      </c>
      <c r="C7030">
        <v>4.7004803657924166</v>
      </c>
    </row>
    <row r="7031" spans="1:3" x14ac:dyDescent="0.25">
      <c r="A7031" s="3">
        <v>20.184546440673881</v>
      </c>
      <c r="B7031" s="8">
        <v>4.990432586778736</v>
      </c>
      <c r="C7031" s="8">
        <v>3.6888794541139363</v>
      </c>
    </row>
    <row r="7032" spans="1:3" x14ac:dyDescent="0.25">
      <c r="A7032" s="3">
        <v>19.985088661080542</v>
      </c>
      <c r="B7032" s="8">
        <v>4.7874917427820458</v>
      </c>
      <c r="C7032" s="8">
        <v>3.4812400893356918</v>
      </c>
    </row>
    <row r="7033" spans="1:3" x14ac:dyDescent="0.25">
      <c r="A7033" s="3">
        <v>20.837197681154464</v>
      </c>
      <c r="B7033">
        <v>5.9914645471079817</v>
      </c>
      <c r="C7033">
        <v>4.6821312271242199</v>
      </c>
    </row>
    <row r="7034" spans="1:3" x14ac:dyDescent="0.25">
      <c r="A7034" s="3">
        <v>21.133424112621626</v>
      </c>
      <c r="B7034">
        <v>6.5510803350434044</v>
      </c>
      <c r="C7034">
        <v>5.4380793089231956</v>
      </c>
    </row>
    <row r="7035" spans="1:3" x14ac:dyDescent="0.25">
      <c r="A7035" s="3">
        <v>20.478688773840432</v>
      </c>
      <c r="B7035" s="5">
        <v>5.2983173670000001</v>
      </c>
      <c r="C7035" s="5">
        <v>2.9957322739999999</v>
      </c>
    </row>
    <row r="7036" spans="1:3" x14ac:dyDescent="0.25">
      <c r="A7036" s="3">
        <v>20.163448315399307</v>
      </c>
      <c r="B7036">
        <v>5.5373342670185366</v>
      </c>
      <c r="C7036">
        <v>4.7004803657924166</v>
      </c>
    </row>
    <row r="7037" spans="1:3" x14ac:dyDescent="0.25">
      <c r="A7037" s="3">
        <v>20.184546440673881</v>
      </c>
      <c r="B7037">
        <v>4.990432586778736</v>
      </c>
      <c r="C7037">
        <v>3.6888794541139363</v>
      </c>
    </row>
    <row r="7038" spans="1:3" ht="15.75" thickBot="1" x14ac:dyDescent="0.3">
      <c r="A7038" s="7">
        <v>19.719292269758025</v>
      </c>
      <c r="B7038">
        <v>4.7874917430000004</v>
      </c>
      <c r="C7038">
        <v>3.091042453</v>
      </c>
    </row>
    <row r="7040" spans="1:3" ht="15.75" thickBot="1" x14ac:dyDescent="0.3"/>
    <row r="7041" spans="1:3" x14ac:dyDescent="0.25">
      <c r="A7041" s="1" t="s">
        <v>429</v>
      </c>
    </row>
    <row r="7042" spans="1:3" x14ac:dyDescent="0.25">
      <c r="A7042" s="2">
        <v>20.478688773840432</v>
      </c>
      <c r="B7042" s="5">
        <v>5.2983173670000001</v>
      </c>
      <c r="C7042" s="5">
        <v>2.9957322739999999</v>
      </c>
    </row>
    <row r="7043" spans="1:3" x14ac:dyDescent="0.25">
      <c r="A7043" s="3">
        <v>20.837197681154464</v>
      </c>
      <c r="B7043">
        <v>5.9914645471079817</v>
      </c>
      <c r="C7043">
        <v>4.6821312271242199</v>
      </c>
    </row>
    <row r="7044" spans="1:3" x14ac:dyDescent="0.25">
      <c r="A7044" s="3">
        <v>21.133424112621626</v>
      </c>
      <c r="B7044">
        <v>6.5510803350434044</v>
      </c>
      <c r="C7044">
        <v>5.4380793089231956</v>
      </c>
    </row>
    <row r="7045" spans="1:3" x14ac:dyDescent="0.25">
      <c r="A7045" s="3">
        <v>20.837197681154464</v>
      </c>
      <c r="B7045">
        <v>5.9914645471079817</v>
      </c>
      <c r="C7045">
        <v>4.6821312271242199</v>
      </c>
    </row>
    <row r="7046" spans="1:3" x14ac:dyDescent="0.25">
      <c r="A7046" s="3">
        <v>19.929145492307978</v>
      </c>
      <c r="B7046">
        <v>5.0106352940962555</v>
      </c>
      <c r="C7046">
        <v>2.9957322735539909</v>
      </c>
    </row>
    <row r="7047" spans="1:3" x14ac:dyDescent="0.25">
      <c r="A7047" s="3">
        <v>19.719292269758025</v>
      </c>
      <c r="B7047">
        <v>4.7874917430000004</v>
      </c>
      <c r="C7047">
        <v>3.091042453</v>
      </c>
    </row>
    <row r="7048" spans="1:3" x14ac:dyDescent="0.25">
      <c r="A7048" s="3">
        <v>20.360234224388144</v>
      </c>
      <c r="B7048">
        <v>5.6167710976665717</v>
      </c>
      <c r="C7048">
        <v>2.9444389791664403</v>
      </c>
    </row>
    <row r="7049" spans="1:3" x14ac:dyDescent="0.25">
      <c r="A7049" s="3">
        <v>20.123189455653517</v>
      </c>
      <c r="B7049">
        <v>5.4806389233419912</v>
      </c>
      <c r="C7049">
        <v>3.0910424533583161</v>
      </c>
    </row>
    <row r="7050" spans="1:3" x14ac:dyDescent="0.25">
      <c r="A7050" s="3">
        <v>20.027089777859604</v>
      </c>
      <c r="B7050">
        <v>4.9416424226093039</v>
      </c>
      <c r="C7050">
        <v>3.1135153092103742</v>
      </c>
    </row>
    <row r="7051" spans="1:3" x14ac:dyDescent="0.25">
      <c r="A7051" s="3">
        <v>19.18195119767131</v>
      </c>
      <c r="B7051">
        <v>4.5747109785033828</v>
      </c>
      <c r="C7051">
        <v>3.6375861597263857</v>
      </c>
    </row>
    <row r="7052" spans="1:3" x14ac:dyDescent="0.25">
      <c r="A7052" s="3">
        <v>19.719292269758025</v>
      </c>
      <c r="B7052">
        <v>4.7874917430000004</v>
      </c>
      <c r="C7052">
        <v>3.091042453</v>
      </c>
    </row>
    <row r="7053" spans="1:3" x14ac:dyDescent="0.25">
      <c r="A7053" s="3">
        <v>20.097550585664155</v>
      </c>
      <c r="B7053" s="8">
        <v>5.0751738152338266</v>
      </c>
      <c r="C7053" s="8">
        <v>3.6109179126442243</v>
      </c>
    </row>
    <row r="7054" spans="1:3" ht="15.75" thickBot="1" x14ac:dyDescent="0.3">
      <c r="A7054" s="7">
        <v>19.929145492307978</v>
      </c>
      <c r="B7054">
        <v>5.0106352940962555</v>
      </c>
      <c r="C7054">
        <v>2.9957322735539909</v>
      </c>
    </row>
    <row r="7056" spans="1:3" ht="15.75" thickBot="1" x14ac:dyDescent="0.3"/>
    <row r="7057" spans="1:3" x14ac:dyDescent="0.25">
      <c r="A7057" s="1" t="s">
        <v>430</v>
      </c>
    </row>
    <row r="7058" spans="1:3" x14ac:dyDescent="0.25">
      <c r="A7058" s="2">
        <v>19.929145492307978</v>
      </c>
      <c r="B7058">
        <v>5.0106352940962555</v>
      </c>
      <c r="C7058">
        <v>2.9957322735539909</v>
      </c>
    </row>
    <row r="7059" spans="1:3" x14ac:dyDescent="0.25">
      <c r="A7059" s="3">
        <v>20.184546440673881</v>
      </c>
      <c r="B7059">
        <v>4.990432586778736</v>
      </c>
      <c r="C7059">
        <v>3.6888794541139363</v>
      </c>
    </row>
    <row r="7060" spans="1:3" x14ac:dyDescent="0.25">
      <c r="A7060" s="3">
        <v>20.163448315399307</v>
      </c>
      <c r="B7060" s="8">
        <v>5.5373342670185366</v>
      </c>
      <c r="C7060" s="8">
        <v>4.7004803657924166</v>
      </c>
    </row>
    <row r="7061" spans="1:3" x14ac:dyDescent="0.25">
      <c r="A7061" s="3">
        <v>20.027089777859604</v>
      </c>
      <c r="B7061">
        <v>4.9416424226093039</v>
      </c>
      <c r="C7061">
        <v>3.1135153092103742</v>
      </c>
    </row>
    <row r="7062" spans="1:3" x14ac:dyDescent="0.25">
      <c r="A7062" s="3">
        <v>20.097550585664155</v>
      </c>
      <c r="B7062">
        <v>5.0751738152338266</v>
      </c>
      <c r="C7062">
        <v>3.6109179126442243</v>
      </c>
    </row>
    <row r="7063" spans="1:3" x14ac:dyDescent="0.25">
      <c r="A7063" s="3">
        <v>19.719292269758025</v>
      </c>
      <c r="B7063">
        <v>4.7874917430000004</v>
      </c>
      <c r="C7063">
        <v>3.091042453</v>
      </c>
    </row>
    <row r="7064" spans="1:3" x14ac:dyDescent="0.25">
      <c r="A7064" s="3">
        <v>20.163448315399307</v>
      </c>
      <c r="B7064">
        <v>5.5373342670185366</v>
      </c>
      <c r="C7064">
        <v>4.7004803657924166</v>
      </c>
    </row>
    <row r="7065" spans="1:3" x14ac:dyDescent="0.25">
      <c r="A7065" s="3">
        <v>20.837197681154464</v>
      </c>
      <c r="B7065">
        <v>5.9914645471079817</v>
      </c>
      <c r="C7065">
        <v>4.6821312271242199</v>
      </c>
    </row>
    <row r="7066" spans="1:3" x14ac:dyDescent="0.25">
      <c r="A7066" s="3">
        <v>19.985088661080542</v>
      </c>
      <c r="B7066">
        <v>4.7874917427820458</v>
      </c>
      <c r="C7066">
        <v>3.4812400893356918</v>
      </c>
    </row>
    <row r="7067" spans="1:3" x14ac:dyDescent="0.25">
      <c r="A7067" s="3">
        <v>20.123189455653517</v>
      </c>
      <c r="B7067">
        <v>5.4806389233419912</v>
      </c>
      <c r="C7067">
        <v>3.0910424533583161</v>
      </c>
    </row>
    <row r="7068" spans="1:3" x14ac:dyDescent="0.25">
      <c r="A7068" s="3">
        <v>19.719292269758025</v>
      </c>
      <c r="B7068">
        <v>4.7874917430000004</v>
      </c>
      <c r="C7068">
        <v>3.091042453</v>
      </c>
    </row>
    <row r="7069" spans="1:3" x14ac:dyDescent="0.25">
      <c r="A7069" s="3">
        <v>20.360234224388144</v>
      </c>
      <c r="B7069">
        <v>5.6167710976665717</v>
      </c>
      <c r="C7069">
        <v>2.9444389791664403</v>
      </c>
    </row>
    <row r="7070" spans="1:3" ht="15.75" thickBot="1" x14ac:dyDescent="0.3">
      <c r="A7070" s="7">
        <v>20.027089777859604</v>
      </c>
      <c r="B7070" s="8">
        <v>4.9416424226093039</v>
      </c>
      <c r="C7070" s="8">
        <v>3.1135153092103742</v>
      </c>
    </row>
    <row r="7072" spans="1:3" ht="15.75" thickBot="1" x14ac:dyDescent="0.3"/>
    <row r="7073" spans="1:3" x14ac:dyDescent="0.25">
      <c r="A7073" s="1" t="s">
        <v>431</v>
      </c>
    </row>
    <row r="7074" spans="1:3" x14ac:dyDescent="0.25">
      <c r="A7074" s="2">
        <v>20.837197681154464</v>
      </c>
      <c r="B7074">
        <v>5.9914645471079817</v>
      </c>
      <c r="C7074">
        <v>4.6821312271242199</v>
      </c>
    </row>
    <row r="7075" spans="1:3" x14ac:dyDescent="0.25">
      <c r="A7075" s="3">
        <v>20.123189455653517</v>
      </c>
      <c r="B7075">
        <v>5.4806389233419912</v>
      </c>
      <c r="C7075">
        <v>3.0910424533583161</v>
      </c>
    </row>
    <row r="7076" spans="1:3" x14ac:dyDescent="0.25">
      <c r="A7076" s="3">
        <v>19.929145492307978</v>
      </c>
      <c r="B7076">
        <v>5.0106352940962555</v>
      </c>
      <c r="C7076">
        <v>2.9957322735539909</v>
      </c>
    </row>
    <row r="7077" spans="1:3" x14ac:dyDescent="0.25">
      <c r="A7077" s="3">
        <v>19.929145492307978</v>
      </c>
      <c r="B7077">
        <v>5.0106352940962555</v>
      </c>
      <c r="C7077">
        <v>2.9957322735539909</v>
      </c>
    </row>
    <row r="7078" spans="1:3" x14ac:dyDescent="0.25">
      <c r="A7078" s="3">
        <v>19.929145492307978</v>
      </c>
      <c r="B7078">
        <v>5.0106352940962555</v>
      </c>
      <c r="C7078">
        <v>2.9957322735539909</v>
      </c>
    </row>
    <row r="7079" spans="1:3" x14ac:dyDescent="0.25">
      <c r="A7079" s="3">
        <v>20.837197681154464</v>
      </c>
      <c r="B7079">
        <v>5.9914645471079817</v>
      </c>
      <c r="C7079">
        <v>4.6821312271242199</v>
      </c>
    </row>
    <row r="7080" spans="1:3" x14ac:dyDescent="0.25">
      <c r="A7080" s="3">
        <v>19.18195119767131</v>
      </c>
      <c r="B7080">
        <v>4.5747109785033828</v>
      </c>
      <c r="C7080">
        <v>3.6375861597263857</v>
      </c>
    </row>
    <row r="7081" spans="1:3" x14ac:dyDescent="0.25">
      <c r="A7081" s="3">
        <v>20.123189455653517</v>
      </c>
      <c r="B7081">
        <v>5.4806389233419912</v>
      </c>
      <c r="C7081">
        <v>3.0910424533583161</v>
      </c>
    </row>
    <row r="7082" spans="1:3" x14ac:dyDescent="0.25">
      <c r="A7082" s="3">
        <v>20.027089777859604</v>
      </c>
      <c r="B7082">
        <v>4.9416424226093039</v>
      </c>
      <c r="C7082">
        <v>3.1135153092103742</v>
      </c>
    </row>
    <row r="7083" spans="1:3" x14ac:dyDescent="0.25">
      <c r="A7083" s="3">
        <v>20.163448315399307</v>
      </c>
      <c r="B7083">
        <v>5.5373342670185366</v>
      </c>
      <c r="C7083">
        <v>4.7004803657924166</v>
      </c>
    </row>
    <row r="7084" spans="1:3" x14ac:dyDescent="0.25">
      <c r="A7084" s="3">
        <v>19.985088661080542</v>
      </c>
      <c r="B7084">
        <v>4.7874917427820458</v>
      </c>
      <c r="C7084">
        <v>3.4812400893356918</v>
      </c>
    </row>
    <row r="7085" spans="1:3" x14ac:dyDescent="0.25">
      <c r="A7085" s="3">
        <v>20.837197681154464</v>
      </c>
      <c r="B7085">
        <v>5.9914645471079817</v>
      </c>
      <c r="C7085">
        <v>4.6821312271242199</v>
      </c>
    </row>
    <row r="7086" spans="1:3" ht="15.75" thickBot="1" x14ac:dyDescent="0.3">
      <c r="A7086" s="7">
        <v>21.133424112621626</v>
      </c>
      <c r="B7086">
        <v>6.5510803350434044</v>
      </c>
      <c r="C7086">
        <v>5.4380793089231956</v>
      </c>
    </row>
    <row r="7088" spans="1:3" ht="15.75" thickBot="1" x14ac:dyDescent="0.3"/>
    <row r="7089" spans="1:3" x14ac:dyDescent="0.25">
      <c r="A7089" s="1" t="s">
        <v>432</v>
      </c>
    </row>
    <row r="7090" spans="1:3" x14ac:dyDescent="0.25">
      <c r="A7090" s="2">
        <v>20.837197681154464</v>
      </c>
      <c r="B7090">
        <v>5.9914645471079817</v>
      </c>
      <c r="C7090">
        <v>4.6821312271242199</v>
      </c>
    </row>
    <row r="7091" spans="1:3" x14ac:dyDescent="0.25">
      <c r="A7091" s="3">
        <v>20.123189455653517</v>
      </c>
      <c r="B7091">
        <v>5.4806389233419912</v>
      </c>
      <c r="C7091">
        <v>3.0910424533583161</v>
      </c>
    </row>
    <row r="7092" spans="1:3" x14ac:dyDescent="0.25">
      <c r="A7092" s="3">
        <v>20.360234224388144</v>
      </c>
      <c r="B7092">
        <v>5.6167710976665717</v>
      </c>
      <c r="C7092">
        <v>2.9444389791664403</v>
      </c>
    </row>
    <row r="7093" spans="1:3" x14ac:dyDescent="0.25">
      <c r="A7093" s="3">
        <v>19.719292269758025</v>
      </c>
      <c r="B7093">
        <v>4.7874917430000004</v>
      </c>
      <c r="C7093">
        <v>3.091042453</v>
      </c>
    </row>
    <row r="7094" spans="1:3" x14ac:dyDescent="0.25">
      <c r="A7094" s="3">
        <v>19.18195119767131</v>
      </c>
      <c r="B7094">
        <v>4.5747109785033828</v>
      </c>
      <c r="C7094">
        <v>3.6375861597263857</v>
      </c>
    </row>
    <row r="7095" spans="1:3" x14ac:dyDescent="0.25">
      <c r="A7095" s="3">
        <v>19.18195119767131</v>
      </c>
      <c r="B7095">
        <v>4.5747109785033828</v>
      </c>
      <c r="C7095">
        <v>3.6375861597263857</v>
      </c>
    </row>
    <row r="7096" spans="1:3" x14ac:dyDescent="0.25">
      <c r="A7096" s="3">
        <v>20.837197681154464</v>
      </c>
      <c r="B7096">
        <v>5.9914645471079817</v>
      </c>
      <c r="C7096">
        <v>4.6821312271242199</v>
      </c>
    </row>
    <row r="7097" spans="1:3" x14ac:dyDescent="0.25">
      <c r="A7097" s="3">
        <v>20.478688773840432</v>
      </c>
      <c r="B7097" s="5">
        <v>5.2983173670000001</v>
      </c>
      <c r="C7097" s="5">
        <v>2.9957322739999999</v>
      </c>
    </row>
    <row r="7098" spans="1:3" x14ac:dyDescent="0.25">
      <c r="A7098" s="3">
        <v>20.027089777859604</v>
      </c>
      <c r="B7098">
        <v>4.9416424226093039</v>
      </c>
      <c r="C7098">
        <v>3.1135153092103742</v>
      </c>
    </row>
    <row r="7099" spans="1:3" x14ac:dyDescent="0.25">
      <c r="A7099" s="3">
        <v>20.123189455653517</v>
      </c>
      <c r="B7099">
        <v>5.4806389233419912</v>
      </c>
      <c r="C7099">
        <v>3.0910424533583161</v>
      </c>
    </row>
    <row r="7100" spans="1:3" x14ac:dyDescent="0.25">
      <c r="A7100" s="3">
        <v>20.123189455653517</v>
      </c>
      <c r="B7100">
        <v>5.4806389233419912</v>
      </c>
      <c r="C7100">
        <v>3.0910424533583161</v>
      </c>
    </row>
    <row r="7101" spans="1:3" x14ac:dyDescent="0.25">
      <c r="A7101" s="3">
        <v>21.133424112621626</v>
      </c>
      <c r="B7101">
        <v>6.5510803350434044</v>
      </c>
      <c r="C7101">
        <v>5.4380793089231956</v>
      </c>
    </row>
    <row r="7102" spans="1:3" ht="15.75" thickBot="1" x14ac:dyDescent="0.3">
      <c r="A7102" s="7">
        <v>20.837197681154464</v>
      </c>
      <c r="B7102">
        <v>5.9914645471079817</v>
      </c>
      <c r="C7102">
        <v>4.6821312271242199</v>
      </c>
    </row>
    <row r="7104" spans="1:3" ht="15.75" thickBot="1" x14ac:dyDescent="0.3"/>
    <row r="7105" spans="1:3" x14ac:dyDescent="0.25">
      <c r="A7105" s="1" t="s">
        <v>433</v>
      </c>
    </row>
    <row r="7106" spans="1:3" x14ac:dyDescent="0.25">
      <c r="A7106" s="2">
        <v>20.027089777859604</v>
      </c>
      <c r="B7106">
        <v>4.9416424226093039</v>
      </c>
      <c r="C7106">
        <v>3.1135153092103742</v>
      </c>
    </row>
    <row r="7107" spans="1:3" x14ac:dyDescent="0.25">
      <c r="A7107" s="3">
        <v>20.360234224388144</v>
      </c>
      <c r="B7107">
        <v>5.6167710976665717</v>
      </c>
      <c r="C7107">
        <v>2.9444389791664403</v>
      </c>
    </row>
    <row r="7108" spans="1:3" x14ac:dyDescent="0.25">
      <c r="A7108" s="3">
        <v>20.027089777859604</v>
      </c>
      <c r="B7108">
        <v>4.9416424226093039</v>
      </c>
      <c r="C7108">
        <v>3.1135153092103742</v>
      </c>
    </row>
    <row r="7109" spans="1:3" x14ac:dyDescent="0.25">
      <c r="A7109" s="3">
        <v>20.184546440673881</v>
      </c>
      <c r="B7109">
        <v>4.990432586778736</v>
      </c>
      <c r="C7109">
        <v>3.6888794541139363</v>
      </c>
    </row>
    <row r="7110" spans="1:3" x14ac:dyDescent="0.25">
      <c r="A7110" s="3">
        <v>20.097550585664155</v>
      </c>
      <c r="B7110">
        <v>5.0751738152338266</v>
      </c>
      <c r="C7110">
        <v>3.6109179126442243</v>
      </c>
    </row>
    <row r="7111" spans="1:3" x14ac:dyDescent="0.25">
      <c r="A7111" s="3">
        <v>20.360234224388144</v>
      </c>
      <c r="B7111">
        <v>5.6167710976665717</v>
      </c>
      <c r="C7111">
        <v>2.9444389791664403</v>
      </c>
    </row>
    <row r="7112" spans="1:3" x14ac:dyDescent="0.25">
      <c r="A7112" s="3">
        <v>20.184546440673881</v>
      </c>
      <c r="B7112">
        <v>4.990432586778736</v>
      </c>
      <c r="C7112">
        <v>3.6888794541139363</v>
      </c>
    </row>
    <row r="7113" spans="1:3" x14ac:dyDescent="0.25">
      <c r="A7113" s="3">
        <v>19.929145492307978</v>
      </c>
      <c r="B7113">
        <v>5.0106352940962555</v>
      </c>
      <c r="C7113">
        <v>2.9957322735539909</v>
      </c>
    </row>
    <row r="7114" spans="1:3" x14ac:dyDescent="0.25">
      <c r="A7114" s="3">
        <v>20.163448315399307</v>
      </c>
      <c r="B7114">
        <v>5.5373342670185366</v>
      </c>
      <c r="C7114">
        <v>4.7004803657924166</v>
      </c>
    </row>
    <row r="7115" spans="1:3" x14ac:dyDescent="0.25">
      <c r="A7115" s="3">
        <v>20.097550585664155</v>
      </c>
      <c r="B7115">
        <v>5.0751738152338266</v>
      </c>
      <c r="C7115">
        <v>3.6109179126442243</v>
      </c>
    </row>
    <row r="7116" spans="1:3" x14ac:dyDescent="0.25">
      <c r="A7116" s="3">
        <v>20.478688773840432</v>
      </c>
      <c r="B7116" s="5">
        <v>5.2983173670000001</v>
      </c>
      <c r="C7116" s="5">
        <v>2.9957322739999999</v>
      </c>
    </row>
    <row r="7117" spans="1:3" x14ac:dyDescent="0.25">
      <c r="A7117" s="3">
        <v>20.478688773840432</v>
      </c>
      <c r="B7117" s="5">
        <v>5.2983173670000001</v>
      </c>
      <c r="C7117" s="5">
        <v>2.9957322739999999</v>
      </c>
    </row>
    <row r="7118" spans="1:3" ht="15.75" thickBot="1" x14ac:dyDescent="0.3">
      <c r="A7118" s="7">
        <v>20.123189455653517</v>
      </c>
      <c r="B7118">
        <v>5.4806389233419912</v>
      </c>
      <c r="C7118">
        <v>3.0910424533583161</v>
      </c>
    </row>
    <row r="7120" spans="1:3" ht="15.75" thickBot="1" x14ac:dyDescent="0.3"/>
    <row r="7121" spans="1:3" x14ac:dyDescent="0.25">
      <c r="A7121" s="1" t="s">
        <v>434</v>
      </c>
    </row>
    <row r="7122" spans="1:3" x14ac:dyDescent="0.25">
      <c r="A7122" s="2">
        <v>20.360234224388144</v>
      </c>
      <c r="B7122">
        <v>5.6167710976665717</v>
      </c>
      <c r="C7122">
        <v>2.9444389791664403</v>
      </c>
    </row>
    <row r="7123" spans="1:3" x14ac:dyDescent="0.25">
      <c r="A7123" s="3">
        <v>19.985088661080542</v>
      </c>
      <c r="B7123">
        <v>4.7874917427820458</v>
      </c>
      <c r="C7123">
        <v>3.4812400893356918</v>
      </c>
    </row>
    <row r="7124" spans="1:3" x14ac:dyDescent="0.25">
      <c r="A7124" s="3">
        <v>20.184546440673881</v>
      </c>
      <c r="B7124">
        <v>4.990432586778736</v>
      </c>
      <c r="C7124">
        <v>3.6888794541139363</v>
      </c>
    </row>
    <row r="7125" spans="1:3" x14ac:dyDescent="0.25">
      <c r="A7125" s="3">
        <v>20.027089777859604</v>
      </c>
      <c r="B7125">
        <v>4.9416424226093039</v>
      </c>
      <c r="C7125">
        <v>3.1135153092103742</v>
      </c>
    </row>
    <row r="7126" spans="1:3" x14ac:dyDescent="0.25">
      <c r="A7126" s="3">
        <v>19.18195119767131</v>
      </c>
      <c r="B7126">
        <v>4.5747109785033828</v>
      </c>
      <c r="C7126">
        <v>3.6375861597263857</v>
      </c>
    </row>
    <row r="7127" spans="1:3" x14ac:dyDescent="0.25">
      <c r="A7127" s="3">
        <v>20.163448315399307</v>
      </c>
      <c r="B7127">
        <v>5.5373342670185366</v>
      </c>
      <c r="C7127">
        <v>4.7004803657924166</v>
      </c>
    </row>
    <row r="7128" spans="1:3" x14ac:dyDescent="0.25">
      <c r="A7128" s="3">
        <v>19.929145492307978</v>
      </c>
      <c r="B7128">
        <v>5.0106352940962555</v>
      </c>
      <c r="C7128">
        <v>2.9957322735539909</v>
      </c>
    </row>
    <row r="7129" spans="1:3" x14ac:dyDescent="0.25">
      <c r="A7129" s="3">
        <v>20.097550585664155</v>
      </c>
      <c r="B7129">
        <v>5.0751738152338266</v>
      </c>
      <c r="C7129">
        <v>3.6109179126442243</v>
      </c>
    </row>
    <row r="7130" spans="1:3" x14ac:dyDescent="0.25">
      <c r="A7130" s="3">
        <v>20.097550585664155</v>
      </c>
      <c r="B7130">
        <v>5.0751738152338266</v>
      </c>
      <c r="C7130">
        <v>3.6109179126442243</v>
      </c>
    </row>
    <row r="7131" spans="1:3" x14ac:dyDescent="0.25">
      <c r="A7131" s="3">
        <v>19.719292269758025</v>
      </c>
      <c r="B7131">
        <v>4.7874917430000004</v>
      </c>
      <c r="C7131">
        <v>3.091042453</v>
      </c>
    </row>
    <row r="7132" spans="1:3" x14ac:dyDescent="0.25">
      <c r="A7132" s="3">
        <v>19.18195119767131</v>
      </c>
      <c r="B7132">
        <v>4.5747109785033828</v>
      </c>
      <c r="C7132">
        <v>3.6375861597263857</v>
      </c>
    </row>
    <row r="7133" spans="1:3" x14ac:dyDescent="0.25">
      <c r="A7133" s="3">
        <v>20.478688773840432</v>
      </c>
      <c r="B7133" s="5">
        <v>5.2983173670000001</v>
      </c>
      <c r="C7133" s="5">
        <v>2.9957322739999999</v>
      </c>
    </row>
    <row r="7134" spans="1:3" ht="15.75" thickBot="1" x14ac:dyDescent="0.3">
      <c r="A7134" s="7">
        <v>19.18195119767131</v>
      </c>
      <c r="B7134">
        <v>4.5747109785033828</v>
      </c>
      <c r="C7134">
        <v>3.6375861597263857</v>
      </c>
    </row>
    <row r="7136" spans="1:3" ht="15.75" thickBot="1" x14ac:dyDescent="0.3"/>
    <row r="7137" spans="1:3" x14ac:dyDescent="0.25">
      <c r="A7137" s="1" t="s">
        <v>435</v>
      </c>
    </row>
    <row r="7138" spans="1:3" x14ac:dyDescent="0.25">
      <c r="A7138" s="2">
        <v>19.929145492307978</v>
      </c>
      <c r="B7138">
        <v>5.0106352940962555</v>
      </c>
      <c r="C7138">
        <v>2.9957322735539909</v>
      </c>
    </row>
    <row r="7139" spans="1:3" x14ac:dyDescent="0.25">
      <c r="A7139" s="3">
        <v>20.027089777859604</v>
      </c>
      <c r="B7139">
        <v>4.9416424226093039</v>
      </c>
      <c r="C7139">
        <v>3.1135153092103742</v>
      </c>
    </row>
    <row r="7140" spans="1:3" x14ac:dyDescent="0.25">
      <c r="A7140" s="3">
        <v>20.478688773840432</v>
      </c>
      <c r="B7140" s="5">
        <v>5.2983173670000001</v>
      </c>
      <c r="C7140" s="5">
        <v>2.9957322739999999</v>
      </c>
    </row>
    <row r="7141" spans="1:3" x14ac:dyDescent="0.25">
      <c r="A7141" s="3">
        <v>20.097550585664155</v>
      </c>
      <c r="B7141">
        <v>5.0751738152338266</v>
      </c>
      <c r="C7141">
        <v>3.6109179126442243</v>
      </c>
    </row>
    <row r="7142" spans="1:3" x14ac:dyDescent="0.25">
      <c r="A7142" s="3">
        <v>20.184546440673881</v>
      </c>
      <c r="B7142">
        <v>4.990432586778736</v>
      </c>
      <c r="C7142">
        <v>3.6888794541139363</v>
      </c>
    </row>
    <row r="7143" spans="1:3" x14ac:dyDescent="0.25">
      <c r="A7143" s="3">
        <v>20.184546440673881</v>
      </c>
      <c r="B7143">
        <v>4.990432586778736</v>
      </c>
      <c r="C7143">
        <v>3.6888794541139363</v>
      </c>
    </row>
    <row r="7144" spans="1:3" x14ac:dyDescent="0.25">
      <c r="A7144" s="3">
        <v>20.184546440673881</v>
      </c>
      <c r="B7144">
        <v>4.990432586778736</v>
      </c>
      <c r="C7144">
        <v>3.6888794541139363</v>
      </c>
    </row>
    <row r="7145" spans="1:3" x14ac:dyDescent="0.25">
      <c r="A7145" s="3">
        <v>19.18195119767131</v>
      </c>
      <c r="B7145">
        <v>4.5747109785033828</v>
      </c>
      <c r="C7145">
        <v>3.6375861597263857</v>
      </c>
    </row>
    <row r="7146" spans="1:3" x14ac:dyDescent="0.25">
      <c r="A7146" s="3">
        <v>20.123189455653517</v>
      </c>
      <c r="B7146">
        <v>5.4806389233419912</v>
      </c>
      <c r="C7146">
        <v>3.0910424533583161</v>
      </c>
    </row>
    <row r="7147" spans="1:3" x14ac:dyDescent="0.25">
      <c r="A7147" s="3">
        <v>19.18195119767131</v>
      </c>
      <c r="B7147">
        <v>4.5747109785033828</v>
      </c>
      <c r="C7147">
        <v>3.6375861597263857</v>
      </c>
    </row>
    <row r="7148" spans="1:3" x14ac:dyDescent="0.25">
      <c r="A7148" s="3">
        <v>19.18195119767131</v>
      </c>
      <c r="B7148">
        <v>4.5747109785033828</v>
      </c>
      <c r="C7148">
        <v>3.6375861597263857</v>
      </c>
    </row>
    <row r="7149" spans="1:3" x14ac:dyDescent="0.25">
      <c r="A7149" s="3">
        <v>20.163448315399307</v>
      </c>
      <c r="B7149">
        <v>5.5373342670185366</v>
      </c>
      <c r="C7149">
        <v>4.7004803657924166</v>
      </c>
    </row>
    <row r="7150" spans="1:3" ht="15.75" thickBot="1" x14ac:dyDescent="0.3">
      <c r="A7150" s="7">
        <v>20.027089777859604</v>
      </c>
      <c r="B7150">
        <v>4.9416424226093039</v>
      </c>
      <c r="C7150">
        <v>3.1135153092103742</v>
      </c>
    </row>
    <row r="7152" spans="1:3" ht="15.75" thickBot="1" x14ac:dyDescent="0.3"/>
    <row r="7153" spans="1:3" x14ac:dyDescent="0.25">
      <c r="A7153" s="1" t="s">
        <v>436</v>
      </c>
    </row>
    <row r="7154" spans="1:3" x14ac:dyDescent="0.25">
      <c r="A7154" s="2">
        <v>20.123189455653517</v>
      </c>
      <c r="B7154">
        <v>5.4806389233419912</v>
      </c>
      <c r="C7154">
        <v>3.0910424533583161</v>
      </c>
    </row>
    <row r="7155" spans="1:3" x14ac:dyDescent="0.25">
      <c r="A7155" s="3">
        <v>21.133424112621626</v>
      </c>
      <c r="B7155">
        <v>6.5510803350434044</v>
      </c>
      <c r="C7155">
        <v>5.4380793089231956</v>
      </c>
    </row>
    <row r="7156" spans="1:3" x14ac:dyDescent="0.25">
      <c r="A7156" s="3">
        <v>19.929145492307978</v>
      </c>
      <c r="B7156">
        <v>5.0106352940962555</v>
      </c>
      <c r="C7156">
        <v>2.9957322735539909</v>
      </c>
    </row>
    <row r="7157" spans="1:3" x14ac:dyDescent="0.25">
      <c r="A7157" s="3">
        <v>19.929145492307978</v>
      </c>
      <c r="B7157">
        <v>5.0106352940962555</v>
      </c>
      <c r="C7157">
        <v>2.9957322735539909</v>
      </c>
    </row>
    <row r="7158" spans="1:3" x14ac:dyDescent="0.25">
      <c r="A7158" s="3">
        <v>20.837197681154464</v>
      </c>
      <c r="B7158">
        <v>5.9914645471079817</v>
      </c>
      <c r="C7158">
        <v>4.6821312271242199</v>
      </c>
    </row>
    <row r="7159" spans="1:3" x14ac:dyDescent="0.25">
      <c r="A7159" s="3">
        <v>20.097550585664155</v>
      </c>
      <c r="B7159">
        <v>5.0751738152338266</v>
      </c>
      <c r="C7159">
        <v>3.6109179126442243</v>
      </c>
    </row>
    <row r="7160" spans="1:3" x14ac:dyDescent="0.25">
      <c r="A7160" s="3">
        <v>20.837197681154464</v>
      </c>
      <c r="B7160">
        <v>5.9914645471079817</v>
      </c>
      <c r="C7160">
        <v>4.6821312271242199</v>
      </c>
    </row>
    <row r="7161" spans="1:3" x14ac:dyDescent="0.25">
      <c r="A7161" s="3">
        <v>20.360234224388144</v>
      </c>
      <c r="B7161">
        <v>5.6167710976665717</v>
      </c>
      <c r="C7161">
        <v>2.9444389791664403</v>
      </c>
    </row>
    <row r="7162" spans="1:3" x14ac:dyDescent="0.25">
      <c r="A7162" s="3">
        <v>19.719292269758025</v>
      </c>
      <c r="B7162">
        <v>4.7874917430000004</v>
      </c>
      <c r="C7162">
        <v>3.091042453</v>
      </c>
    </row>
    <row r="7163" spans="1:3" x14ac:dyDescent="0.25">
      <c r="A7163" s="3">
        <v>20.123189455653517</v>
      </c>
      <c r="B7163">
        <v>5.4806389233419912</v>
      </c>
      <c r="C7163">
        <v>3.0910424533583161</v>
      </c>
    </row>
    <row r="7164" spans="1:3" x14ac:dyDescent="0.25">
      <c r="A7164" s="3">
        <v>20.027089777859604</v>
      </c>
      <c r="B7164">
        <v>4.9416424226093039</v>
      </c>
      <c r="C7164">
        <v>3.1135153092103742</v>
      </c>
    </row>
    <row r="7165" spans="1:3" x14ac:dyDescent="0.25">
      <c r="A7165" s="3">
        <v>20.027089777859604</v>
      </c>
      <c r="B7165">
        <v>4.9416424226093039</v>
      </c>
      <c r="C7165">
        <v>3.1135153092103742</v>
      </c>
    </row>
    <row r="7166" spans="1:3" ht="15.75" thickBot="1" x14ac:dyDescent="0.3">
      <c r="A7166" s="7">
        <v>20.027089777859604</v>
      </c>
      <c r="B7166">
        <v>4.9416424226093039</v>
      </c>
      <c r="C7166">
        <v>3.1135153092103742</v>
      </c>
    </row>
    <row r="7168" spans="1:3" ht="15.75" thickBot="1" x14ac:dyDescent="0.3"/>
    <row r="7169" spans="1:3" x14ac:dyDescent="0.25">
      <c r="A7169" s="1" t="s">
        <v>437</v>
      </c>
    </row>
    <row r="7170" spans="1:3" x14ac:dyDescent="0.25">
      <c r="A7170" s="2">
        <v>20.123189455653517</v>
      </c>
      <c r="B7170">
        <v>5.4806389233419912</v>
      </c>
      <c r="C7170">
        <v>3.0910424533583161</v>
      </c>
    </row>
    <row r="7171" spans="1:3" x14ac:dyDescent="0.25">
      <c r="A7171" s="3">
        <v>20.837197681154464</v>
      </c>
      <c r="B7171" s="8">
        <v>5.9914645471079817</v>
      </c>
      <c r="C7171" s="8">
        <v>4.6821312271242199</v>
      </c>
    </row>
    <row r="7172" spans="1:3" x14ac:dyDescent="0.25">
      <c r="A7172" s="3">
        <v>20.123189455653517</v>
      </c>
      <c r="B7172">
        <v>5.4806389233419912</v>
      </c>
      <c r="C7172">
        <v>3.0910424533583161</v>
      </c>
    </row>
    <row r="7173" spans="1:3" x14ac:dyDescent="0.25">
      <c r="A7173" s="3">
        <v>20.837197681154464</v>
      </c>
      <c r="B7173">
        <v>5.9914645471079817</v>
      </c>
      <c r="C7173">
        <v>4.6821312271242199</v>
      </c>
    </row>
    <row r="7174" spans="1:3" x14ac:dyDescent="0.25">
      <c r="A7174" s="3">
        <v>21.133424112621626</v>
      </c>
      <c r="B7174">
        <v>6.5510803350434044</v>
      </c>
      <c r="C7174">
        <v>5.4380793089231956</v>
      </c>
    </row>
    <row r="7175" spans="1:3" x14ac:dyDescent="0.25">
      <c r="A7175" s="3">
        <v>20.123189455653517</v>
      </c>
      <c r="B7175">
        <v>5.4806389233419912</v>
      </c>
      <c r="C7175">
        <v>3.0910424533583161</v>
      </c>
    </row>
    <row r="7176" spans="1:3" x14ac:dyDescent="0.25">
      <c r="A7176" s="3">
        <v>20.184546440673881</v>
      </c>
      <c r="B7176">
        <v>4.990432586778736</v>
      </c>
      <c r="C7176">
        <v>3.6888794541139363</v>
      </c>
    </row>
    <row r="7177" spans="1:3" x14ac:dyDescent="0.25">
      <c r="A7177" s="3">
        <v>20.360234224388144</v>
      </c>
      <c r="B7177">
        <v>5.6167710976665717</v>
      </c>
      <c r="C7177">
        <v>2.9444389791664403</v>
      </c>
    </row>
    <row r="7178" spans="1:3" x14ac:dyDescent="0.25">
      <c r="A7178" s="3">
        <v>19.719292269758025</v>
      </c>
      <c r="B7178">
        <v>4.7874917430000004</v>
      </c>
      <c r="C7178">
        <v>3.091042453</v>
      </c>
    </row>
    <row r="7179" spans="1:3" x14ac:dyDescent="0.25">
      <c r="A7179" s="3">
        <v>19.719292269758025</v>
      </c>
      <c r="B7179">
        <v>4.7874917430000004</v>
      </c>
      <c r="C7179">
        <v>3.091042453</v>
      </c>
    </row>
    <row r="7180" spans="1:3" x14ac:dyDescent="0.25">
      <c r="A7180" s="3">
        <v>20.097550585664155</v>
      </c>
      <c r="B7180">
        <v>5.0751738152338266</v>
      </c>
      <c r="C7180">
        <v>3.6109179126442243</v>
      </c>
    </row>
    <row r="7181" spans="1:3" x14ac:dyDescent="0.25">
      <c r="A7181" s="3">
        <v>20.184546440673881</v>
      </c>
      <c r="B7181">
        <v>4.990432586778736</v>
      </c>
      <c r="C7181">
        <v>3.6888794541139363</v>
      </c>
    </row>
    <row r="7182" spans="1:3" ht="15.75" thickBot="1" x14ac:dyDescent="0.3">
      <c r="A7182" s="7">
        <v>19.719292269758025</v>
      </c>
      <c r="B7182">
        <v>4.7874917430000004</v>
      </c>
      <c r="C7182">
        <v>3.091042453</v>
      </c>
    </row>
    <row r="7184" spans="1:3" ht="15.75" thickBot="1" x14ac:dyDescent="0.3"/>
    <row r="7185" spans="1:3" x14ac:dyDescent="0.25">
      <c r="A7185" s="1" t="s">
        <v>438</v>
      </c>
    </row>
    <row r="7186" spans="1:3" x14ac:dyDescent="0.25">
      <c r="A7186" s="2">
        <v>19.929145492307978</v>
      </c>
      <c r="B7186">
        <v>5.0106352940962555</v>
      </c>
      <c r="C7186">
        <v>2.9957322735539909</v>
      </c>
    </row>
    <row r="7187" spans="1:3" x14ac:dyDescent="0.25">
      <c r="A7187" s="3">
        <v>19.929145492307978</v>
      </c>
      <c r="B7187">
        <v>5.0106352940962555</v>
      </c>
      <c r="C7187">
        <v>2.9957322735539909</v>
      </c>
    </row>
    <row r="7188" spans="1:3" x14ac:dyDescent="0.25">
      <c r="A7188" s="3">
        <v>21.133424112621626</v>
      </c>
      <c r="B7188">
        <v>6.5510803350434044</v>
      </c>
      <c r="C7188">
        <v>5.4380793089231956</v>
      </c>
    </row>
    <row r="7189" spans="1:3" x14ac:dyDescent="0.25">
      <c r="A7189" s="3">
        <v>20.478688773840432</v>
      </c>
      <c r="B7189" s="5">
        <v>5.2983173670000001</v>
      </c>
      <c r="C7189" s="5">
        <v>2.9957322739999999</v>
      </c>
    </row>
    <row r="7190" spans="1:3" x14ac:dyDescent="0.25">
      <c r="A7190" s="3">
        <v>19.985088661080542</v>
      </c>
      <c r="B7190">
        <v>4.7874917427820458</v>
      </c>
      <c r="C7190">
        <v>3.4812400893356918</v>
      </c>
    </row>
    <row r="7191" spans="1:3" x14ac:dyDescent="0.25">
      <c r="A7191" s="3">
        <v>20.123189455653517</v>
      </c>
      <c r="B7191">
        <v>5.4806389233419912</v>
      </c>
      <c r="C7191">
        <v>3.0910424533583161</v>
      </c>
    </row>
    <row r="7192" spans="1:3" x14ac:dyDescent="0.25">
      <c r="A7192" s="3">
        <v>20.097550585664155</v>
      </c>
      <c r="B7192">
        <v>5.0751738152338266</v>
      </c>
      <c r="C7192">
        <v>3.6109179126442243</v>
      </c>
    </row>
    <row r="7193" spans="1:3" x14ac:dyDescent="0.25">
      <c r="A7193" s="3">
        <v>20.360234224388144</v>
      </c>
      <c r="B7193">
        <v>5.6167710976665717</v>
      </c>
      <c r="C7193">
        <v>2.9444389791664403</v>
      </c>
    </row>
    <row r="7194" spans="1:3" x14ac:dyDescent="0.25">
      <c r="A7194" s="3">
        <v>20.163448315399307</v>
      </c>
      <c r="B7194">
        <v>5.5373342670185366</v>
      </c>
      <c r="C7194">
        <v>4.7004803657924166</v>
      </c>
    </row>
    <row r="7195" spans="1:3" x14ac:dyDescent="0.25">
      <c r="A7195" s="3">
        <v>19.719292269758025</v>
      </c>
      <c r="B7195">
        <v>4.7874917430000004</v>
      </c>
      <c r="C7195">
        <v>3.091042453</v>
      </c>
    </row>
    <row r="7196" spans="1:3" x14ac:dyDescent="0.25">
      <c r="A7196" s="3">
        <v>20.097550585664155</v>
      </c>
      <c r="B7196">
        <v>5.0751738152338266</v>
      </c>
      <c r="C7196">
        <v>3.6109179126442243</v>
      </c>
    </row>
    <row r="7197" spans="1:3" x14ac:dyDescent="0.25">
      <c r="A7197" s="3">
        <v>20.163448315399307</v>
      </c>
      <c r="B7197">
        <v>5.5373342670185366</v>
      </c>
      <c r="C7197">
        <v>4.7004803657924166</v>
      </c>
    </row>
    <row r="7198" spans="1:3" ht="15.75" thickBot="1" x14ac:dyDescent="0.3">
      <c r="A7198" s="7">
        <v>20.184546440673881</v>
      </c>
      <c r="B7198">
        <v>4.990432586778736</v>
      </c>
      <c r="C7198">
        <v>3.6888794541139363</v>
      </c>
    </row>
    <row r="7200" spans="1:3" ht="15.75" thickBot="1" x14ac:dyDescent="0.3"/>
    <row r="7201" spans="1:3" x14ac:dyDescent="0.25">
      <c r="A7201" s="1" t="s">
        <v>439</v>
      </c>
    </row>
    <row r="7202" spans="1:3" x14ac:dyDescent="0.25">
      <c r="A7202" s="2">
        <v>21.133424112621626</v>
      </c>
      <c r="B7202">
        <v>6.5510803350434044</v>
      </c>
      <c r="C7202">
        <v>5.4380793089231956</v>
      </c>
    </row>
    <row r="7203" spans="1:3" x14ac:dyDescent="0.25">
      <c r="A7203" s="3">
        <v>20.097550585664155</v>
      </c>
      <c r="B7203">
        <v>5.0751738152338266</v>
      </c>
      <c r="C7203">
        <v>3.6109179126442243</v>
      </c>
    </row>
    <row r="7204" spans="1:3" x14ac:dyDescent="0.25">
      <c r="A7204" s="3">
        <v>20.097550585664155</v>
      </c>
      <c r="B7204">
        <v>5.0751738152338266</v>
      </c>
      <c r="C7204">
        <v>3.6109179126442243</v>
      </c>
    </row>
    <row r="7205" spans="1:3" x14ac:dyDescent="0.25">
      <c r="A7205" s="3">
        <v>20.184546440673881</v>
      </c>
      <c r="B7205">
        <v>4.990432586778736</v>
      </c>
      <c r="C7205">
        <v>3.6888794541139363</v>
      </c>
    </row>
    <row r="7206" spans="1:3" x14ac:dyDescent="0.25">
      <c r="A7206" s="3">
        <v>20.837197681154464</v>
      </c>
      <c r="B7206">
        <v>5.9914645471079817</v>
      </c>
      <c r="C7206">
        <v>4.6821312271242199</v>
      </c>
    </row>
    <row r="7207" spans="1:3" x14ac:dyDescent="0.25">
      <c r="A7207" s="3">
        <v>20.184546440673881</v>
      </c>
      <c r="B7207">
        <v>4.990432586778736</v>
      </c>
      <c r="C7207">
        <v>3.6888794541139363</v>
      </c>
    </row>
    <row r="7208" spans="1:3" x14ac:dyDescent="0.25">
      <c r="A7208" s="3">
        <v>20.027089777859604</v>
      </c>
      <c r="B7208">
        <v>4.9416424226093039</v>
      </c>
      <c r="C7208">
        <v>3.1135153092103742</v>
      </c>
    </row>
    <row r="7209" spans="1:3" x14ac:dyDescent="0.25">
      <c r="A7209" s="3">
        <v>20.837197681154464</v>
      </c>
      <c r="B7209">
        <v>5.9914645471079817</v>
      </c>
      <c r="C7209">
        <v>4.6821312271242199</v>
      </c>
    </row>
    <row r="7210" spans="1:3" x14ac:dyDescent="0.25">
      <c r="A7210" s="3">
        <v>20.027089777859604</v>
      </c>
      <c r="B7210">
        <v>4.9416424226093039</v>
      </c>
      <c r="C7210">
        <v>3.1135153092103742</v>
      </c>
    </row>
    <row r="7211" spans="1:3" x14ac:dyDescent="0.25">
      <c r="A7211" s="3">
        <v>20.837197681154464</v>
      </c>
      <c r="B7211">
        <v>5.9914645471079817</v>
      </c>
      <c r="C7211">
        <v>4.6821312271242199</v>
      </c>
    </row>
    <row r="7212" spans="1:3" x14ac:dyDescent="0.25">
      <c r="A7212" s="3">
        <v>19.985088661080542</v>
      </c>
      <c r="B7212">
        <v>4.7874917427820458</v>
      </c>
      <c r="C7212">
        <v>3.4812400893356918</v>
      </c>
    </row>
    <row r="7213" spans="1:3" x14ac:dyDescent="0.25">
      <c r="A7213" s="3">
        <v>20.097550585664155</v>
      </c>
      <c r="B7213">
        <v>5.0751738152338266</v>
      </c>
      <c r="C7213">
        <v>3.6109179126442243</v>
      </c>
    </row>
    <row r="7214" spans="1:3" ht="15.75" thickBot="1" x14ac:dyDescent="0.3">
      <c r="A7214" s="7">
        <v>20.837197681154464</v>
      </c>
      <c r="B7214">
        <v>5.9914645471079817</v>
      </c>
      <c r="C7214">
        <v>4.6821312271242199</v>
      </c>
    </row>
    <row r="7215" spans="1:3" x14ac:dyDescent="0.25">
      <c r="A7215" s="4"/>
    </row>
    <row r="7216" spans="1:3" x14ac:dyDescent="0.25">
      <c r="A7216" s="4"/>
    </row>
    <row r="7217" spans="1:3" ht="15.75" thickBot="1" x14ac:dyDescent="0.3">
      <c r="A7217" s="4"/>
    </row>
    <row r="7218" spans="1:3" x14ac:dyDescent="0.25">
      <c r="A7218" s="1" t="s">
        <v>440</v>
      </c>
    </row>
    <row r="7219" spans="1:3" x14ac:dyDescent="0.25">
      <c r="A7219" s="2">
        <v>21.133424112621626</v>
      </c>
      <c r="B7219">
        <v>6.5510803350434044</v>
      </c>
      <c r="C7219">
        <v>5.4380793089231956</v>
      </c>
    </row>
    <row r="7220" spans="1:3" x14ac:dyDescent="0.25">
      <c r="A7220" s="3">
        <v>20.478688773840432</v>
      </c>
      <c r="B7220" s="5">
        <v>5.2983173670000001</v>
      </c>
      <c r="C7220" s="5">
        <v>2.9957322739999999</v>
      </c>
    </row>
    <row r="7221" spans="1:3" x14ac:dyDescent="0.25">
      <c r="A7221" s="3">
        <v>20.837197681154464</v>
      </c>
      <c r="B7221">
        <v>5.9914645471079817</v>
      </c>
      <c r="C7221">
        <v>4.6821312271242199</v>
      </c>
    </row>
    <row r="7222" spans="1:3" x14ac:dyDescent="0.25">
      <c r="A7222" s="3">
        <v>19.985088661080542</v>
      </c>
      <c r="B7222">
        <v>4.7874917427820458</v>
      </c>
      <c r="C7222">
        <v>3.4812400893356918</v>
      </c>
    </row>
    <row r="7223" spans="1:3" x14ac:dyDescent="0.25">
      <c r="A7223" s="3">
        <v>19.929145492307978</v>
      </c>
      <c r="B7223">
        <v>5.0106352940962555</v>
      </c>
      <c r="C7223">
        <v>2.9957322735539909</v>
      </c>
    </row>
    <row r="7224" spans="1:3" x14ac:dyDescent="0.25">
      <c r="A7224" s="3">
        <v>21.133424112621626</v>
      </c>
      <c r="B7224">
        <v>6.5510803350434044</v>
      </c>
      <c r="C7224">
        <v>5.4380793089231956</v>
      </c>
    </row>
    <row r="7225" spans="1:3" x14ac:dyDescent="0.25">
      <c r="A7225" s="3">
        <v>20.837197681154464</v>
      </c>
      <c r="B7225">
        <v>5.9914645471079817</v>
      </c>
      <c r="C7225">
        <v>4.6821312271242199</v>
      </c>
    </row>
    <row r="7226" spans="1:3" x14ac:dyDescent="0.25">
      <c r="A7226" s="3">
        <v>19.985088661080542</v>
      </c>
      <c r="B7226">
        <v>4.7874917427820458</v>
      </c>
      <c r="C7226">
        <v>3.4812400893356918</v>
      </c>
    </row>
    <row r="7227" spans="1:3" x14ac:dyDescent="0.25">
      <c r="A7227" s="3">
        <v>19.985088661080542</v>
      </c>
      <c r="B7227">
        <v>4.7874917427820458</v>
      </c>
      <c r="C7227">
        <v>3.4812400893356918</v>
      </c>
    </row>
    <row r="7228" spans="1:3" x14ac:dyDescent="0.25">
      <c r="A7228" s="3">
        <v>20.097550585664155</v>
      </c>
      <c r="B7228">
        <v>5.0751738152338266</v>
      </c>
      <c r="C7228">
        <v>3.6109179126442243</v>
      </c>
    </row>
    <row r="7229" spans="1:3" x14ac:dyDescent="0.25">
      <c r="A7229" s="3">
        <v>20.837197681154464</v>
      </c>
      <c r="B7229">
        <v>5.9914645471079817</v>
      </c>
      <c r="C7229">
        <v>4.6821312271242199</v>
      </c>
    </row>
    <row r="7230" spans="1:3" x14ac:dyDescent="0.25">
      <c r="A7230" s="3">
        <v>19.929145492307978</v>
      </c>
      <c r="B7230">
        <v>5.0106352940962555</v>
      </c>
      <c r="C7230">
        <v>2.9957322735539909</v>
      </c>
    </row>
    <row r="7231" spans="1:3" ht="15.75" thickBot="1" x14ac:dyDescent="0.3">
      <c r="A7231" s="7">
        <v>20.478688773840432</v>
      </c>
      <c r="B7231" s="5">
        <v>5.2983173670000001</v>
      </c>
      <c r="C7231" s="5">
        <v>2.9957322739999999</v>
      </c>
    </row>
    <row r="7232" spans="1:3" x14ac:dyDescent="0.25">
      <c r="A7232" s="4"/>
    </row>
    <row r="7233" spans="1:3" x14ac:dyDescent="0.25">
      <c r="A7233" s="4"/>
    </row>
    <row r="7234" spans="1:3" ht="15.75" thickBot="1" x14ac:dyDescent="0.3">
      <c r="A7234" s="4"/>
    </row>
    <row r="7235" spans="1:3" x14ac:dyDescent="0.25">
      <c r="A7235" s="1" t="s">
        <v>441</v>
      </c>
    </row>
    <row r="7236" spans="1:3" x14ac:dyDescent="0.25">
      <c r="A7236" s="2">
        <v>20.027089777859604</v>
      </c>
      <c r="B7236">
        <v>4.9416424226093039</v>
      </c>
      <c r="C7236">
        <v>3.1135153092103742</v>
      </c>
    </row>
    <row r="7237" spans="1:3" x14ac:dyDescent="0.25">
      <c r="A7237" s="3">
        <v>20.163448315399307</v>
      </c>
      <c r="B7237">
        <v>5.5373342670185366</v>
      </c>
      <c r="C7237">
        <v>4.7004803657924166</v>
      </c>
    </row>
    <row r="7238" spans="1:3" x14ac:dyDescent="0.25">
      <c r="A7238" s="3">
        <v>20.097550585664155</v>
      </c>
      <c r="B7238">
        <v>5.0751738152338266</v>
      </c>
      <c r="C7238">
        <v>3.6109179126442243</v>
      </c>
    </row>
    <row r="7239" spans="1:3" x14ac:dyDescent="0.25">
      <c r="A7239" s="3">
        <v>19.985088661080542</v>
      </c>
      <c r="B7239">
        <v>4.7874917427820458</v>
      </c>
      <c r="C7239">
        <v>3.4812400893356918</v>
      </c>
    </row>
    <row r="7240" spans="1:3" x14ac:dyDescent="0.25">
      <c r="A7240" s="3">
        <v>21.133424112621626</v>
      </c>
      <c r="B7240">
        <v>6.5510803350434044</v>
      </c>
      <c r="C7240">
        <v>5.4380793089231956</v>
      </c>
    </row>
    <row r="7241" spans="1:3" x14ac:dyDescent="0.25">
      <c r="A7241" s="3">
        <v>20.027089777859604</v>
      </c>
      <c r="B7241">
        <v>4.9416424226093039</v>
      </c>
      <c r="C7241">
        <v>3.1135153092103742</v>
      </c>
    </row>
    <row r="7242" spans="1:3" x14ac:dyDescent="0.25">
      <c r="A7242" s="3">
        <v>20.184546440673881</v>
      </c>
      <c r="B7242">
        <v>4.990432586778736</v>
      </c>
      <c r="C7242">
        <v>3.6888794541139363</v>
      </c>
    </row>
    <row r="7243" spans="1:3" x14ac:dyDescent="0.25">
      <c r="A7243" s="3">
        <v>20.478688773840432</v>
      </c>
      <c r="B7243" s="5">
        <v>5.2983173670000001</v>
      </c>
      <c r="C7243" s="5">
        <v>2.9957322739999999</v>
      </c>
    </row>
    <row r="7244" spans="1:3" x14ac:dyDescent="0.25">
      <c r="A7244" s="3">
        <v>20.027089777859604</v>
      </c>
      <c r="B7244">
        <v>4.9416424226093039</v>
      </c>
      <c r="C7244">
        <v>3.1135153092103742</v>
      </c>
    </row>
    <row r="7245" spans="1:3" x14ac:dyDescent="0.25">
      <c r="A7245" s="3">
        <v>20.027089777859604</v>
      </c>
      <c r="B7245">
        <v>4.9416424226093039</v>
      </c>
      <c r="C7245">
        <v>3.1135153092103742</v>
      </c>
    </row>
    <row r="7246" spans="1:3" x14ac:dyDescent="0.25">
      <c r="A7246" s="3">
        <v>20.097550585664155</v>
      </c>
      <c r="B7246">
        <v>5.0751738152338266</v>
      </c>
      <c r="C7246">
        <v>3.6109179126442243</v>
      </c>
    </row>
    <row r="7247" spans="1:3" x14ac:dyDescent="0.25">
      <c r="A7247" s="3">
        <v>19.929145492307978</v>
      </c>
      <c r="B7247">
        <v>5.0106352940962555</v>
      </c>
      <c r="C7247">
        <v>2.9957322735539909</v>
      </c>
    </row>
    <row r="7248" spans="1:3" ht="15.75" thickBot="1" x14ac:dyDescent="0.3">
      <c r="A7248" s="7">
        <v>20.478688773840432</v>
      </c>
      <c r="B7248" s="5">
        <v>5.2983173670000001</v>
      </c>
      <c r="C7248" s="5">
        <v>2.9957322739999999</v>
      </c>
    </row>
    <row r="7249" spans="1:3" x14ac:dyDescent="0.25">
      <c r="A7249" s="4"/>
    </row>
    <row r="7250" spans="1:3" ht="15.75" thickBot="1" x14ac:dyDescent="0.3">
      <c r="A7250" s="4"/>
    </row>
    <row r="7251" spans="1:3" x14ac:dyDescent="0.25">
      <c r="A7251" s="1" t="s">
        <v>442</v>
      </c>
    </row>
    <row r="7252" spans="1:3" x14ac:dyDescent="0.25">
      <c r="A7252" s="2">
        <v>20.478688773840432</v>
      </c>
      <c r="B7252" s="5">
        <v>5.2983173670000001</v>
      </c>
      <c r="C7252" s="5">
        <v>2.9957322739999999</v>
      </c>
    </row>
    <row r="7253" spans="1:3" x14ac:dyDescent="0.25">
      <c r="A7253" s="3">
        <v>20.478688773840432</v>
      </c>
      <c r="B7253" s="5">
        <v>5.2983173670000001</v>
      </c>
      <c r="C7253" s="5">
        <v>2.9957322739999999</v>
      </c>
    </row>
    <row r="7254" spans="1:3" x14ac:dyDescent="0.25">
      <c r="A7254" s="3">
        <v>19.18195119767131</v>
      </c>
      <c r="B7254">
        <v>4.5747109785033828</v>
      </c>
      <c r="C7254">
        <v>3.6375861597263857</v>
      </c>
    </row>
    <row r="7255" spans="1:3" x14ac:dyDescent="0.25">
      <c r="A7255" s="3">
        <v>20.478688773840432</v>
      </c>
      <c r="B7255" s="5">
        <v>5.2983173670000001</v>
      </c>
      <c r="C7255" s="5">
        <v>2.9957322739999999</v>
      </c>
    </row>
    <row r="7256" spans="1:3" x14ac:dyDescent="0.25">
      <c r="A7256" s="3">
        <v>20.837197681154464</v>
      </c>
      <c r="B7256">
        <v>5.9914645471079817</v>
      </c>
      <c r="C7256">
        <v>4.6821312271242199</v>
      </c>
    </row>
    <row r="7257" spans="1:3" x14ac:dyDescent="0.25">
      <c r="A7257" s="3">
        <v>20.097550585664155</v>
      </c>
      <c r="B7257">
        <v>5.0751738152338266</v>
      </c>
      <c r="C7257">
        <v>3.6109179126442243</v>
      </c>
    </row>
    <row r="7258" spans="1:3" x14ac:dyDescent="0.25">
      <c r="A7258" s="3">
        <v>21.133424112621626</v>
      </c>
      <c r="B7258">
        <v>6.5510803350434044</v>
      </c>
      <c r="C7258">
        <v>5.4380793089231956</v>
      </c>
    </row>
    <row r="7259" spans="1:3" x14ac:dyDescent="0.25">
      <c r="A7259" s="3">
        <v>19.719292269758025</v>
      </c>
      <c r="B7259">
        <v>4.7874917430000004</v>
      </c>
      <c r="C7259">
        <v>3.091042453</v>
      </c>
    </row>
    <row r="7260" spans="1:3" x14ac:dyDescent="0.25">
      <c r="A7260" s="3">
        <v>20.837197681154464</v>
      </c>
      <c r="B7260">
        <v>5.9914645471079817</v>
      </c>
      <c r="C7260">
        <v>4.6821312271242199</v>
      </c>
    </row>
    <row r="7261" spans="1:3" x14ac:dyDescent="0.25">
      <c r="A7261" s="3">
        <v>20.360234224388144</v>
      </c>
      <c r="B7261">
        <v>5.6167710976665717</v>
      </c>
      <c r="C7261">
        <v>2.9444389791664403</v>
      </c>
    </row>
    <row r="7262" spans="1:3" x14ac:dyDescent="0.25">
      <c r="A7262" s="3">
        <v>20.123189455653517</v>
      </c>
      <c r="B7262">
        <v>5.4806389233419912</v>
      </c>
      <c r="C7262">
        <v>3.0910424533583161</v>
      </c>
    </row>
    <row r="7263" spans="1:3" x14ac:dyDescent="0.25">
      <c r="A7263" s="3">
        <v>20.163448315399307</v>
      </c>
      <c r="B7263">
        <v>5.5373342670185366</v>
      </c>
      <c r="C7263">
        <v>4.7004803657924166</v>
      </c>
    </row>
    <row r="7264" spans="1:3" ht="15.75" thickBot="1" x14ac:dyDescent="0.3">
      <c r="A7264" s="7">
        <v>20.027089777859604</v>
      </c>
      <c r="B7264">
        <v>4.9416424226093039</v>
      </c>
      <c r="C7264">
        <v>3.1135153092103742</v>
      </c>
    </row>
    <row r="7266" spans="1:3" ht="15.75" thickBot="1" x14ac:dyDescent="0.3"/>
    <row r="7267" spans="1:3" x14ac:dyDescent="0.25">
      <c r="A7267" s="1" t="s">
        <v>443</v>
      </c>
    </row>
    <row r="7268" spans="1:3" x14ac:dyDescent="0.25">
      <c r="A7268" s="2">
        <v>20.027089777859604</v>
      </c>
      <c r="B7268">
        <v>4.9416424226093039</v>
      </c>
      <c r="C7268">
        <v>3.1135153092103742</v>
      </c>
    </row>
    <row r="7269" spans="1:3" x14ac:dyDescent="0.25">
      <c r="A7269" s="3">
        <v>19.18195119767131</v>
      </c>
      <c r="B7269">
        <v>4.5747109785033828</v>
      </c>
      <c r="C7269">
        <v>3.6375861597263857</v>
      </c>
    </row>
    <row r="7270" spans="1:3" x14ac:dyDescent="0.25">
      <c r="A7270" s="3">
        <v>20.163448315399307</v>
      </c>
      <c r="B7270">
        <v>5.5373342670185366</v>
      </c>
      <c r="C7270">
        <v>4.7004803657924166</v>
      </c>
    </row>
    <row r="7271" spans="1:3" x14ac:dyDescent="0.25">
      <c r="A7271" s="3">
        <v>20.360234224388144</v>
      </c>
      <c r="B7271">
        <v>5.6167710976665717</v>
      </c>
      <c r="C7271">
        <v>2.9444389791664403</v>
      </c>
    </row>
    <row r="7272" spans="1:3" x14ac:dyDescent="0.25">
      <c r="A7272" s="3">
        <v>20.123189455653517</v>
      </c>
      <c r="B7272">
        <v>5.4806389233419912</v>
      </c>
      <c r="C7272">
        <v>3.0910424533583161</v>
      </c>
    </row>
    <row r="7273" spans="1:3" x14ac:dyDescent="0.25">
      <c r="A7273" s="3">
        <v>20.163448315399307</v>
      </c>
      <c r="B7273">
        <v>5.5373342670185366</v>
      </c>
      <c r="C7273">
        <v>4.7004803657924166</v>
      </c>
    </row>
    <row r="7274" spans="1:3" x14ac:dyDescent="0.25">
      <c r="A7274" s="3">
        <v>20.163448315399307</v>
      </c>
      <c r="B7274">
        <v>5.5373342670185366</v>
      </c>
      <c r="C7274">
        <v>4.7004803657924166</v>
      </c>
    </row>
    <row r="7275" spans="1:3" x14ac:dyDescent="0.25">
      <c r="A7275" s="3">
        <v>20.478688773840432</v>
      </c>
      <c r="B7275" s="5">
        <v>5.2983173670000001</v>
      </c>
      <c r="C7275" s="5">
        <v>2.9957322739999999</v>
      </c>
    </row>
    <row r="7276" spans="1:3" x14ac:dyDescent="0.25">
      <c r="A7276" s="3">
        <v>20.360234224388144</v>
      </c>
      <c r="B7276">
        <v>5.6167710976665717</v>
      </c>
      <c r="C7276">
        <v>2.9444389791664403</v>
      </c>
    </row>
    <row r="7277" spans="1:3" x14ac:dyDescent="0.25">
      <c r="A7277" s="3">
        <v>20.478688773840432</v>
      </c>
      <c r="B7277" s="5">
        <v>5.2983173670000001</v>
      </c>
      <c r="C7277" s="5">
        <v>2.9957322739999999</v>
      </c>
    </row>
    <row r="7278" spans="1:3" x14ac:dyDescent="0.25">
      <c r="A7278" s="3">
        <v>21.133424112621626</v>
      </c>
      <c r="B7278">
        <v>6.5510803350434044</v>
      </c>
      <c r="C7278">
        <v>5.4380793089231956</v>
      </c>
    </row>
    <row r="7279" spans="1:3" x14ac:dyDescent="0.25">
      <c r="A7279" s="3">
        <v>20.123189455653517</v>
      </c>
      <c r="B7279">
        <v>5.4806389233419912</v>
      </c>
      <c r="C7279">
        <v>3.0910424533583161</v>
      </c>
    </row>
    <row r="7280" spans="1:3" ht="15.75" thickBot="1" x14ac:dyDescent="0.3">
      <c r="A7280" s="7">
        <v>20.123189455653517</v>
      </c>
      <c r="B7280">
        <v>5.4806389233419912</v>
      </c>
      <c r="C7280">
        <v>3.0910424533583161</v>
      </c>
    </row>
    <row r="7282" spans="1:3" ht="15.75" thickBot="1" x14ac:dyDescent="0.3"/>
    <row r="7283" spans="1:3" x14ac:dyDescent="0.25">
      <c r="A7283" s="1" t="s">
        <v>444</v>
      </c>
    </row>
    <row r="7284" spans="1:3" x14ac:dyDescent="0.25">
      <c r="A7284" s="2">
        <v>19.929145492307978</v>
      </c>
      <c r="B7284">
        <v>5.0106352940962555</v>
      </c>
      <c r="C7284">
        <v>2.9957322735539909</v>
      </c>
    </row>
    <row r="7285" spans="1:3" x14ac:dyDescent="0.25">
      <c r="A7285" s="3">
        <v>20.478688773840432</v>
      </c>
      <c r="B7285" s="5">
        <v>5.2983173670000001</v>
      </c>
      <c r="C7285" s="5">
        <v>2.9957322739999999</v>
      </c>
    </row>
    <row r="7286" spans="1:3" x14ac:dyDescent="0.25">
      <c r="A7286" s="3">
        <v>20.163448315399307</v>
      </c>
      <c r="B7286">
        <v>5.5373342670185366</v>
      </c>
      <c r="C7286">
        <v>4.7004803657924166</v>
      </c>
    </row>
    <row r="7287" spans="1:3" x14ac:dyDescent="0.25">
      <c r="A7287" s="3">
        <v>19.985088661080542</v>
      </c>
      <c r="B7287">
        <v>4.7874917427820458</v>
      </c>
      <c r="C7287">
        <v>3.4812400893356918</v>
      </c>
    </row>
    <row r="7288" spans="1:3" x14ac:dyDescent="0.25">
      <c r="A7288" s="3">
        <v>20.478688773840432</v>
      </c>
      <c r="B7288" s="5">
        <v>5.2983173670000001</v>
      </c>
      <c r="C7288" s="5">
        <v>2.9957322739999999</v>
      </c>
    </row>
    <row r="7289" spans="1:3" x14ac:dyDescent="0.25">
      <c r="A7289" s="3">
        <v>19.985088661080542</v>
      </c>
      <c r="B7289">
        <v>4.7874917427820458</v>
      </c>
      <c r="C7289">
        <v>3.4812400893356918</v>
      </c>
    </row>
    <row r="7290" spans="1:3" x14ac:dyDescent="0.25">
      <c r="A7290" s="3">
        <v>20.123189455653517</v>
      </c>
      <c r="B7290">
        <v>5.4806389233419912</v>
      </c>
      <c r="C7290">
        <v>3.0910424533583161</v>
      </c>
    </row>
    <row r="7291" spans="1:3" x14ac:dyDescent="0.25">
      <c r="A7291" s="3">
        <v>20.837197681154464</v>
      </c>
      <c r="B7291">
        <v>5.9914645471079817</v>
      </c>
      <c r="C7291">
        <v>4.6821312271242199</v>
      </c>
    </row>
    <row r="7292" spans="1:3" x14ac:dyDescent="0.25">
      <c r="A7292" s="3">
        <v>20.360234224388144</v>
      </c>
      <c r="B7292">
        <v>5.6167710976665717</v>
      </c>
      <c r="C7292">
        <v>2.9444389791664403</v>
      </c>
    </row>
    <row r="7293" spans="1:3" x14ac:dyDescent="0.25">
      <c r="A7293" s="3">
        <v>20.123189455653517</v>
      </c>
      <c r="B7293">
        <v>5.4806389233419912</v>
      </c>
      <c r="C7293">
        <v>3.0910424533583161</v>
      </c>
    </row>
    <row r="7294" spans="1:3" x14ac:dyDescent="0.25">
      <c r="A7294" s="3">
        <v>20.097550585664155</v>
      </c>
      <c r="B7294">
        <v>5.0751738152338266</v>
      </c>
      <c r="C7294">
        <v>3.6109179126442243</v>
      </c>
    </row>
    <row r="7295" spans="1:3" x14ac:dyDescent="0.25">
      <c r="A7295" s="3">
        <v>21.133424112621626</v>
      </c>
      <c r="B7295">
        <v>6.5510803350434044</v>
      </c>
      <c r="C7295">
        <v>5.4380793089231956</v>
      </c>
    </row>
    <row r="7296" spans="1:3" ht="15.75" thickBot="1" x14ac:dyDescent="0.3">
      <c r="A7296" s="7">
        <v>20.184546440673881</v>
      </c>
      <c r="B7296">
        <v>4.990432586778736</v>
      </c>
      <c r="C7296">
        <v>3.6888794541139363</v>
      </c>
    </row>
    <row r="7298" spans="1:3" ht="15.75" thickBot="1" x14ac:dyDescent="0.3"/>
    <row r="7299" spans="1:3" x14ac:dyDescent="0.25">
      <c r="A7299" s="1" t="s">
        <v>445</v>
      </c>
    </row>
    <row r="7300" spans="1:3" x14ac:dyDescent="0.25">
      <c r="A7300" s="2">
        <v>19.719292269758025</v>
      </c>
      <c r="B7300">
        <v>4.7874917430000004</v>
      </c>
      <c r="C7300">
        <v>3.091042453</v>
      </c>
    </row>
    <row r="7301" spans="1:3" x14ac:dyDescent="0.25">
      <c r="A7301" s="3">
        <v>20.163448315399307</v>
      </c>
      <c r="B7301">
        <v>5.5373342670185366</v>
      </c>
      <c r="C7301">
        <v>4.7004803657924166</v>
      </c>
    </row>
    <row r="7302" spans="1:3" x14ac:dyDescent="0.25">
      <c r="A7302" s="3">
        <v>20.360234224388144</v>
      </c>
      <c r="B7302">
        <v>5.6167710976665717</v>
      </c>
      <c r="C7302">
        <v>2.9444389791664403</v>
      </c>
    </row>
    <row r="7303" spans="1:3" x14ac:dyDescent="0.25">
      <c r="A7303" s="3">
        <v>20.027089777859604</v>
      </c>
      <c r="B7303">
        <v>4.9416424226093039</v>
      </c>
      <c r="C7303">
        <v>3.1135153092103742</v>
      </c>
    </row>
    <row r="7304" spans="1:3" x14ac:dyDescent="0.25">
      <c r="A7304" s="3">
        <v>20.097550585664155</v>
      </c>
      <c r="B7304">
        <v>5.0751738152338266</v>
      </c>
      <c r="C7304">
        <v>3.6109179126442243</v>
      </c>
    </row>
    <row r="7305" spans="1:3" x14ac:dyDescent="0.25">
      <c r="A7305" s="3">
        <v>20.478688773840432</v>
      </c>
      <c r="B7305" s="5">
        <v>5.2983173670000001</v>
      </c>
      <c r="C7305" s="5">
        <v>2.9957322739999999</v>
      </c>
    </row>
    <row r="7306" spans="1:3" x14ac:dyDescent="0.25">
      <c r="A7306" s="3">
        <v>19.719292269758025</v>
      </c>
      <c r="B7306">
        <v>4.7874917430000004</v>
      </c>
      <c r="C7306">
        <v>3.091042453</v>
      </c>
    </row>
    <row r="7307" spans="1:3" x14ac:dyDescent="0.25">
      <c r="A7307" s="3">
        <v>19.18195119767131</v>
      </c>
      <c r="B7307">
        <v>4.5747109785033828</v>
      </c>
      <c r="C7307">
        <v>3.6375861597263857</v>
      </c>
    </row>
    <row r="7308" spans="1:3" x14ac:dyDescent="0.25">
      <c r="A7308" s="3">
        <v>20.027089777859604</v>
      </c>
      <c r="B7308">
        <v>4.9416424226093039</v>
      </c>
      <c r="C7308">
        <v>3.1135153092103742</v>
      </c>
    </row>
    <row r="7309" spans="1:3" x14ac:dyDescent="0.25">
      <c r="A7309" s="3">
        <v>20.478688773840432</v>
      </c>
      <c r="B7309" s="5">
        <v>5.2983173670000001</v>
      </c>
      <c r="C7309" s="5">
        <v>2.9957322739999999</v>
      </c>
    </row>
    <row r="7310" spans="1:3" x14ac:dyDescent="0.25">
      <c r="A7310" s="3">
        <v>20.027089777859604</v>
      </c>
      <c r="B7310">
        <v>4.9416424226093039</v>
      </c>
      <c r="C7310">
        <v>3.1135153092103742</v>
      </c>
    </row>
    <row r="7311" spans="1:3" x14ac:dyDescent="0.25">
      <c r="A7311" s="3">
        <v>19.719292269758025</v>
      </c>
      <c r="B7311">
        <v>4.7874917430000004</v>
      </c>
      <c r="C7311">
        <v>3.091042453</v>
      </c>
    </row>
    <row r="7312" spans="1:3" ht="15.75" thickBot="1" x14ac:dyDescent="0.3">
      <c r="A7312" s="7">
        <v>20.837197681154464</v>
      </c>
      <c r="B7312">
        <v>5.9914645471079817</v>
      </c>
      <c r="C7312">
        <v>4.6821312271242199</v>
      </c>
    </row>
    <row r="7314" spans="1:3" ht="15.75" thickBot="1" x14ac:dyDescent="0.3"/>
    <row r="7315" spans="1:3" x14ac:dyDescent="0.25">
      <c r="A7315" s="1" t="s">
        <v>446</v>
      </c>
    </row>
    <row r="7316" spans="1:3" x14ac:dyDescent="0.25">
      <c r="A7316" s="2">
        <v>19.985088661080542</v>
      </c>
      <c r="B7316">
        <v>4.7874917427820458</v>
      </c>
      <c r="C7316">
        <v>3.4812400893356918</v>
      </c>
    </row>
    <row r="7317" spans="1:3" x14ac:dyDescent="0.25">
      <c r="A7317" s="3">
        <v>19.18195119767131</v>
      </c>
      <c r="B7317">
        <v>4.5747109785033828</v>
      </c>
      <c r="C7317">
        <v>3.6375861597263857</v>
      </c>
    </row>
    <row r="7318" spans="1:3" x14ac:dyDescent="0.25">
      <c r="A7318" s="3">
        <v>20.027089777859604</v>
      </c>
      <c r="B7318">
        <v>4.9416424226093039</v>
      </c>
      <c r="C7318">
        <v>3.1135153092103742</v>
      </c>
    </row>
    <row r="7319" spans="1:3" x14ac:dyDescent="0.25">
      <c r="A7319" s="3">
        <v>20.478688773840432</v>
      </c>
      <c r="B7319" s="5">
        <v>5.2983173670000001</v>
      </c>
      <c r="C7319" s="5">
        <v>2.9957322739999999</v>
      </c>
    </row>
    <row r="7320" spans="1:3" x14ac:dyDescent="0.25">
      <c r="A7320" s="3">
        <v>20.478688773840432</v>
      </c>
      <c r="B7320" s="5">
        <v>5.2983173670000001</v>
      </c>
      <c r="C7320" s="5">
        <v>2.9957322739999999</v>
      </c>
    </row>
    <row r="7321" spans="1:3" x14ac:dyDescent="0.25">
      <c r="A7321" s="3">
        <v>19.719292269758025</v>
      </c>
      <c r="B7321">
        <v>4.7874917430000004</v>
      </c>
      <c r="C7321">
        <v>3.091042453</v>
      </c>
    </row>
    <row r="7322" spans="1:3" x14ac:dyDescent="0.25">
      <c r="A7322" s="3">
        <v>19.929145492307978</v>
      </c>
      <c r="B7322">
        <v>5.0106352940962555</v>
      </c>
      <c r="C7322">
        <v>2.9957322735539909</v>
      </c>
    </row>
    <row r="7323" spans="1:3" x14ac:dyDescent="0.25">
      <c r="A7323" s="3">
        <v>20.837197681154464</v>
      </c>
      <c r="B7323">
        <v>5.9914645471079817</v>
      </c>
      <c r="C7323">
        <v>4.6821312271242199</v>
      </c>
    </row>
    <row r="7324" spans="1:3" x14ac:dyDescent="0.25">
      <c r="A7324" s="3">
        <v>21.133424112621626</v>
      </c>
      <c r="B7324">
        <v>6.5510803350434044</v>
      </c>
      <c r="C7324">
        <v>5.4380793089231956</v>
      </c>
    </row>
    <row r="7325" spans="1:3" x14ac:dyDescent="0.25">
      <c r="A7325" s="3">
        <v>20.163448315399307</v>
      </c>
      <c r="B7325">
        <v>5.5373342670185366</v>
      </c>
      <c r="C7325">
        <v>4.7004803657924166</v>
      </c>
    </row>
    <row r="7326" spans="1:3" x14ac:dyDescent="0.25">
      <c r="A7326" s="3">
        <v>19.929145492307978</v>
      </c>
      <c r="B7326">
        <v>5.0106352940962555</v>
      </c>
      <c r="C7326">
        <v>2.9957322735539909</v>
      </c>
    </row>
    <row r="7327" spans="1:3" x14ac:dyDescent="0.25">
      <c r="A7327" s="3">
        <v>21.133424112621626</v>
      </c>
      <c r="B7327">
        <v>6.5510803350434044</v>
      </c>
      <c r="C7327">
        <v>5.4380793089231956</v>
      </c>
    </row>
    <row r="7328" spans="1:3" ht="15.75" thickBot="1" x14ac:dyDescent="0.3">
      <c r="A7328" s="7">
        <v>19.719292269758025</v>
      </c>
      <c r="B7328">
        <v>4.7874917430000004</v>
      </c>
      <c r="C7328">
        <v>3.091042453</v>
      </c>
    </row>
    <row r="7330" spans="1:3" ht="15.75" thickBot="1" x14ac:dyDescent="0.3"/>
    <row r="7331" spans="1:3" x14ac:dyDescent="0.25">
      <c r="A7331" s="1" t="s">
        <v>447</v>
      </c>
    </row>
    <row r="7332" spans="1:3" x14ac:dyDescent="0.25">
      <c r="A7332" s="2">
        <v>20.478688773840432</v>
      </c>
      <c r="B7332" s="5">
        <v>5.2983173670000001</v>
      </c>
      <c r="C7332" s="5">
        <v>2.9957322739999999</v>
      </c>
    </row>
    <row r="7333" spans="1:3" x14ac:dyDescent="0.25">
      <c r="A7333" s="3">
        <v>21.133424112621626</v>
      </c>
      <c r="B7333">
        <v>6.5510803350434044</v>
      </c>
      <c r="C7333">
        <v>5.4380793089231956</v>
      </c>
    </row>
    <row r="7334" spans="1:3" x14ac:dyDescent="0.25">
      <c r="A7334" s="3">
        <v>20.837197681154464</v>
      </c>
      <c r="B7334">
        <v>5.9914645471079817</v>
      </c>
      <c r="C7334">
        <v>4.6821312271242199</v>
      </c>
    </row>
    <row r="7335" spans="1:3" x14ac:dyDescent="0.25">
      <c r="A7335" s="3">
        <v>20.360234224388144</v>
      </c>
      <c r="B7335">
        <v>5.6167710976665717</v>
      </c>
      <c r="C7335">
        <v>2.9444389791664403</v>
      </c>
    </row>
    <row r="7336" spans="1:3" x14ac:dyDescent="0.25">
      <c r="A7336" s="3">
        <v>19.719292269758025</v>
      </c>
      <c r="B7336">
        <v>4.7874917430000004</v>
      </c>
      <c r="C7336">
        <v>3.091042453</v>
      </c>
    </row>
    <row r="7337" spans="1:3" x14ac:dyDescent="0.25">
      <c r="A7337" s="3">
        <v>19.929145492307978</v>
      </c>
      <c r="B7337">
        <v>5.0106352940962555</v>
      </c>
      <c r="C7337">
        <v>2.9957322735539909</v>
      </c>
    </row>
    <row r="7338" spans="1:3" x14ac:dyDescent="0.25">
      <c r="A7338" s="3">
        <v>19.985088661080542</v>
      </c>
      <c r="B7338">
        <v>4.7874917427820458</v>
      </c>
      <c r="C7338">
        <v>3.4812400893356918</v>
      </c>
    </row>
    <row r="7339" spans="1:3" x14ac:dyDescent="0.25">
      <c r="A7339" s="3">
        <v>19.929145492307978</v>
      </c>
      <c r="B7339">
        <v>5.0106352940962555</v>
      </c>
      <c r="C7339">
        <v>2.9957322735539909</v>
      </c>
    </row>
    <row r="7340" spans="1:3" x14ac:dyDescent="0.25">
      <c r="A7340" s="3">
        <v>20.184546440673881</v>
      </c>
      <c r="B7340">
        <v>4.990432586778736</v>
      </c>
      <c r="C7340">
        <v>3.6888794541139363</v>
      </c>
    </row>
    <row r="7341" spans="1:3" x14ac:dyDescent="0.25">
      <c r="A7341" s="3">
        <v>20.097550585664155</v>
      </c>
      <c r="B7341">
        <v>5.0751738152338266</v>
      </c>
      <c r="C7341">
        <v>3.6109179126442243</v>
      </c>
    </row>
    <row r="7342" spans="1:3" x14ac:dyDescent="0.25">
      <c r="A7342" s="3">
        <v>19.985088661080542</v>
      </c>
      <c r="B7342">
        <v>4.7874917427820458</v>
      </c>
      <c r="C7342">
        <v>3.4812400893356918</v>
      </c>
    </row>
    <row r="7343" spans="1:3" x14ac:dyDescent="0.25">
      <c r="A7343" s="3">
        <v>20.097550585664155</v>
      </c>
      <c r="B7343">
        <v>5.0751738152338266</v>
      </c>
      <c r="C7343">
        <v>3.6109179126442243</v>
      </c>
    </row>
    <row r="7344" spans="1:3" ht="15.75" thickBot="1" x14ac:dyDescent="0.3">
      <c r="A7344" s="7">
        <v>20.837197681154464</v>
      </c>
      <c r="B7344">
        <v>5.9914645471079817</v>
      </c>
      <c r="C7344">
        <v>4.6821312271242199</v>
      </c>
    </row>
    <row r="7346" spans="1:3" ht="15.75" thickBot="1" x14ac:dyDescent="0.3"/>
    <row r="7347" spans="1:3" x14ac:dyDescent="0.25">
      <c r="A7347" s="1" t="s">
        <v>448</v>
      </c>
    </row>
    <row r="7348" spans="1:3" x14ac:dyDescent="0.25">
      <c r="A7348" s="2">
        <v>20.123189455653517</v>
      </c>
      <c r="B7348">
        <v>5.4806389233419912</v>
      </c>
      <c r="C7348">
        <v>3.0910424533583161</v>
      </c>
    </row>
    <row r="7349" spans="1:3" x14ac:dyDescent="0.25">
      <c r="A7349" s="3">
        <v>20.097550585664155</v>
      </c>
      <c r="B7349">
        <v>5.0751738152338266</v>
      </c>
      <c r="C7349">
        <v>3.6109179126442243</v>
      </c>
    </row>
    <row r="7350" spans="1:3" x14ac:dyDescent="0.25">
      <c r="A7350" s="3">
        <v>19.719292269758025</v>
      </c>
      <c r="B7350">
        <v>4.7874917430000004</v>
      </c>
      <c r="C7350">
        <v>3.091042453</v>
      </c>
    </row>
    <row r="7351" spans="1:3" x14ac:dyDescent="0.25">
      <c r="A7351" s="3">
        <v>19.985088661080542</v>
      </c>
      <c r="B7351">
        <v>4.7874917427820458</v>
      </c>
      <c r="C7351">
        <v>3.4812400893356918</v>
      </c>
    </row>
    <row r="7352" spans="1:3" x14ac:dyDescent="0.25">
      <c r="A7352" s="3">
        <v>19.18195119767131</v>
      </c>
      <c r="B7352">
        <v>4.5747109785033828</v>
      </c>
      <c r="C7352">
        <v>3.6375861597263857</v>
      </c>
    </row>
    <row r="7353" spans="1:3" x14ac:dyDescent="0.25">
      <c r="A7353" s="3">
        <v>19.985088661080542</v>
      </c>
      <c r="B7353">
        <v>4.7874917427820458</v>
      </c>
      <c r="C7353">
        <v>3.4812400893356918</v>
      </c>
    </row>
    <row r="7354" spans="1:3" x14ac:dyDescent="0.25">
      <c r="A7354" s="3">
        <v>19.985088661080542</v>
      </c>
      <c r="B7354">
        <v>4.7874917427820458</v>
      </c>
      <c r="C7354">
        <v>3.4812400893356918</v>
      </c>
    </row>
    <row r="7355" spans="1:3" x14ac:dyDescent="0.25">
      <c r="A7355" s="3">
        <v>21.133424112621626</v>
      </c>
      <c r="B7355">
        <v>6.5510803350434044</v>
      </c>
      <c r="C7355">
        <v>5.4380793089231956</v>
      </c>
    </row>
    <row r="7356" spans="1:3" x14ac:dyDescent="0.25">
      <c r="A7356" s="3">
        <v>20.097550585664155</v>
      </c>
      <c r="B7356">
        <v>5.0751738152338266</v>
      </c>
      <c r="C7356">
        <v>3.6109179126442243</v>
      </c>
    </row>
    <row r="7357" spans="1:3" x14ac:dyDescent="0.25">
      <c r="A7357" s="3">
        <v>20.027089777859604</v>
      </c>
      <c r="B7357">
        <v>4.9416424226093039</v>
      </c>
      <c r="C7357">
        <v>3.1135153092103742</v>
      </c>
    </row>
    <row r="7358" spans="1:3" x14ac:dyDescent="0.25">
      <c r="A7358" s="3">
        <v>20.478688773840432</v>
      </c>
      <c r="B7358" s="5">
        <v>5.2983173670000001</v>
      </c>
      <c r="C7358" s="5">
        <v>2.9957322739999999</v>
      </c>
    </row>
    <row r="7359" spans="1:3" x14ac:dyDescent="0.25">
      <c r="A7359" s="3">
        <v>20.837197681154464</v>
      </c>
      <c r="B7359">
        <v>5.9914645471079817</v>
      </c>
      <c r="C7359">
        <v>4.6821312271242199</v>
      </c>
    </row>
    <row r="7360" spans="1:3" ht="15.75" thickBot="1" x14ac:dyDescent="0.3">
      <c r="A7360" s="7">
        <v>19.18195119767131</v>
      </c>
      <c r="B7360">
        <v>4.5747109785033828</v>
      </c>
      <c r="C7360">
        <v>3.6375861597263857</v>
      </c>
    </row>
    <row r="7363" spans="1:3" ht="15.75" thickBot="1" x14ac:dyDescent="0.3"/>
    <row r="7364" spans="1:3" x14ac:dyDescent="0.25">
      <c r="A7364" s="1" t="s">
        <v>449</v>
      </c>
    </row>
    <row r="7365" spans="1:3" x14ac:dyDescent="0.25">
      <c r="A7365" s="2">
        <v>20.027089777859604</v>
      </c>
      <c r="B7365">
        <v>4.9416424226093039</v>
      </c>
      <c r="C7365">
        <v>3.1135153092103742</v>
      </c>
    </row>
    <row r="7366" spans="1:3" x14ac:dyDescent="0.25">
      <c r="A7366" s="3">
        <v>20.184546440673881</v>
      </c>
      <c r="B7366">
        <v>4.990432586778736</v>
      </c>
      <c r="C7366">
        <v>3.6888794541139363</v>
      </c>
    </row>
    <row r="7367" spans="1:3" x14ac:dyDescent="0.25">
      <c r="A7367" s="3">
        <v>20.163448315399307</v>
      </c>
      <c r="B7367">
        <v>5.5373342670185366</v>
      </c>
      <c r="C7367">
        <v>4.7004803657924166</v>
      </c>
    </row>
    <row r="7368" spans="1:3" x14ac:dyDescent="0.25">
      <c r="A7368" s="3">
        <v>19.985088661080542</v>
      </c>
      <c r="B7368">
        <v>4.7874917427820458</v>
      </c>
      <c r="C7368">
        <v>3.4812400893356918</v>
      </c>
    </row>
    <row r="7369" spans="1:3" x14ac:dyDescent="0.25">
      <c r="A7369" s="3">
        <v>20.123189455653517</v>
      </c>
      <c r="B7369">
        <v>5.4806389233419912</v>
      </c>
      <c r="C7369">
        <v>3.0910424533583161</v>
      </c>
    </row>
    <row r="7370" spans="1:3" x14ac:dyDescent="0.25">
      <c r="A7370" s="3">
        <v>20.478688773840432</v>
      </c>
      <c r="B7370" s="5">
        <v>5.2983173670000001</v>
      </c>
      <c r="C7370" s="5">
        <v>2.9957322739999999</v>
      </c>
    </row>
    <row r="7371" spans="1:3" x14ac:dyDescent="0.25">
      <c r="A7371" s="3">
        <v>20.123189455653517</v>
      </c>
      <c r="B7371">
        <v>5.4806389233419912</v>
      </c>
      <c r="C7371">
        <v>3.0910424533583161</v>
      </c>
    </row>
    <row r="7372" spans="1:3" x14ac:dyDescent="0.25">
      <c r="A7372" s="3">
        <v>20.163448315399307</v>
      </c>
      <c r="B7372">
        <v>5.5373342670185366</v>
      </c>
      <c r="C7372">
        <v>4.7004803657924166</v>
      </c>
    </row>
    <row r="7373" spans="1:3" x14ac:dyDescent="0.25">
      <c r="A7373" s="3">
        <v>19.719292269758025</v>
      </c>
      <c r="B7373">
        <v>4.7874917430000004</v>
      </c>
      <c r="C7373">
        <v>3.091042453</v>
      </c>
    </row>
    <row r="7374" spans="1:3" x14ac:dyDescent="0.25">
      <c r="A7374" s="3">
        <v>20.837197681154464</v>
      </c>
      <c r="B7374">
        <v>5.9914645471079817</v>
      </c>
      <c r="C7374">
        <v>4.6821312271242199</v>
      </c>
    </row>
    <row r="7375" spans="1:3" x14ac:dyDescent="0.25">
      <c r="A7375" s="3">
        <v>20.097550585664155</v>
      </c>
      <c r="B7375">
        <v>5.0751738152338266</v>
      </c>
      <c r="C7375">
        <v>3.6109179126442243</v>
      </c>
    </row>
    <row r="7376" spans="1:3" x14ac:dyDescent="0.25">
      <c r="A7376" s="3">
        <v>21.133424112621626</v>
      </c>
      <c r="B7376">
        <v>6.5510803350434044</v>
      </c>
      <c r="C7376">
        <v>5.4380793089231956</v>
      </c>
    </row>
    <row r="7377" spans="1:3" ht="15.75" thickBot="1" x14ac:dyDescent="0.3">
      <c r="A7377" s="7">
        <v>21.133424112621626</v>
      </c>
      <c r="B7377">
        <v>6.5510803350434044</v>
      </c>
      <c r="C7377">
        <v>5.4380793089231956</v>
      </c>
    </row>
    <row r="7379" spans="1:3" ht="15.75" thickBot="1" x14ac:dyDescent="0.3"/>
    <row r="7380" spans="1:3" x14ac:dyDescent="0.25">
      <c r="A7380" s="1" t="s">
        <v>450</v>
      </c>
    </row>
    <row r="7381" spans="1:3" x14ac:dyDescent="0.25">
      <c r="A7381" s="2">
        <v>20.163448315399307</v>
      </c>
      <c r="B7381">
        <v>5.5373342670185366</v>
      </c>
      <c r="C7381">
        <v>4.7004803657924166</v>
      </c>
    </row>
    <row r="7382" spans="1:3" x14ac:dyDescent="0.25">
      <c r="A7382" s="3">
        <v>19.929145492307978</v>
      </c>
      <c r="B7382">
        <v>5.0106352940962555</v>
      </c>
      <c r="C7382">
        <v>2.9957322735539909</v>
      </c>
    </row>
    <row r="7383" spans="1:3" x14ac:dyDescent="0.25">
      <c r="A7383" s="3">
        <v>20.360234224388144</v>
      </c>
      <c r="B7383">
        <v>5.6167710976665717</v>
      </c>
      <c r="C7383">
        <v>2.9444389791664403</v>
      </c>
    </row>
    <row r="7384" spans="1:3" x14ac:dyDescent="0.25">
      <c r="A7384" s="3">
        <v>20.097550585664155</v>
      </c>
      <c r="B7384">
        <v>5.0751738152338266</v>
      </c>
      <c r="C7384">
        <v>3.6109179126442243</v>
      </c>
    </row>
    <row r="7385" spans="1:3" x14ac:dyDescent="0.25">
      <c r="A7385" s="3">
        <v>20.027089777859604</v>
      </c>
      <c r="B7385">
        <v>4.9416424226093039</v>
      </c>
      <c r="C7385">
        <v>3.1135153092103742</v>
      </c>
    </row>
    <row r="7386" spans="1:3" x14ac:dyDescent="0.25">
      <c r="A7386" s="3">
        <v>19.18195119767131</v>
      </c>
      <c r="B7386">
        <v>4.5747109785033828</v>
      </c>
      <c r="C7386">
        <v>3.6375861597263857</v>
      </c>
    </row>
    <row r="7387" spans="1:3" x14ac:dyDescent="0.25">
      <c r="A7387" s="3">
        <v>19.719292269758025</v>
      </c>
      <c r="B7387">
        <v>4.7874917430000004</v>
      </c>
      <c r="C7387">
        <v>3.091042453</v>
      </c>
    </row>
    <row r="7388" spans="1:3" x14ac:dyDescent="0.25">
      <c r="A7388" s="3">
        <v>20.163448315399307</v>
      </c>
      <c r="B7388">
        <v>5.5373342670185366</v>
      </c>
      <c r="C7388">
        <v>4.7004803657924166</v>
      </c>
    </row>
    <row r="7389" spans="1:3" x14ac:dyDescent="0.25">
      <c r="A7389" s="3">
        <v>20.837197681154464</v>
      </c>
      <c r="B7389">
        <v>5.9914645471079817</v>
      </c>
      <c r="C7389">
        <v>4.6821312271242199</v>
      </c>
    </row>
    <row r="7390" spans="1:3" x14ac:dyDescent="0.25">
      <c r="A7390" s="3">
        <v>20.027089777859604</v>
      </c>
      <c r="B7390">
        <v>4.9416424226093039</v>
      </c>
      <c r="C7390">
        <v>3.1135153092103742</v>
      </c>
    </row>
    <row r="7391" spans="1:3" x14ac:dyDescent="0.25">
      <c r="A7391" s="3">
        <v>20.837197681154464</v>
      </c>
      <c r="B7391">
        <v>5.9914645471079817</v>
      </c>
      <c r="C7391">
        <v>4.6821312271242199</v>
      </c>
    </row>
    <row r="7392" spans="1:3" x14ac:dyDescent="0.25">
      <c r="A7392" s="3">
        <v>19.719292269758025</v>
      </c>
      <c r="B7392">
        <v>4.7874917430000004</v>
      </c>
      <c r="C7392">
        <v>3.091042453</v>
      </c>
    </row>
    <row r="7393" spans="1:3" ht="15.75" thickBot="1" x14ac:dyDescent="0.3">
      <c r="A7393" s="7">
        <v>20.184546440673881</v>
      </c>
      <c r="B7393">
        <v>4.990432586778736</v>
      </c>
      <c r="C7393">
        <v>3.6888794541139363</v>
      </c>
    </row>
    <row r="7395" spans="1:3" ht="15.75" thickBot="1" x14ac:dyDescent="0.3"/>
    <row r="7396" spans="1:3" x14ac:dyDescent="0.25">
      <c r="A7396" s="1" t="s">
        <v>451</v>
      </c>
    </row>
    <row r="7397" spans="1:3" x14ac:dyDescent="0.25">
      <c r="A7397" s="2">
        <v>20.097550585664155</v>
      </c>
      <c r="B7397" s="8">
        <v>5.0751738152338266</v>
      </c>
      <c r="C7397" s="8">
        <v>3.6109179126442243</v>
      </c>
    </row>
    <row r="7398" spans="1:3" x14ac:dyDescent="0.25">
      <c r="A7398" s="3">
        <v>20.478688773840432</v>
      </c>
      <c r="B7398" s="5">
        <v>5.2983173670000001</v>
      </c>
      <c r="C7398" s="5">
        <v>2.9957322739999999</v>
      </c>
    </row>
    <row r="7399" spans="1:3" x14ac:dyDescent="0.25">
      <c r="A7399" s="3">
        <v>20.027089777859604</v>
      </c>
      <c r="B7399">
        <v>4.9416424226093039</v>
      </c>
      <c r="C7399">
        <v>3.1135153092103742</v>
      </c>
    </row>
    <row r="7400" spans="1:3" x14ac:dyDescent="0.25">
      <c r="A7400" s="3">
        <v>20.163448315399307</v>
      </c>
      <c r="B7400">
        <v>5.5373342670185366</v>
      </c>
      <c r="C7400">
        <v>4.7004803657924166</v>
      </c>
    </row>
    <row r="7401" spans="1:3" x14ac:dyDescent="0.25">
      <c r="A7401" s="3">
        <v>20.184546440673881</v>
      </c>
      <c r="B7401">
        <v>4.990432586778736</v>
      </c>
      <c r="C7401">
        <v>3.6888794541139363</v>
      </c>
    </row>
    <row r="7402" spans="1:3" x14ac:dyDescent="0.25">
      <c r="A7402" s="3">
        <v>20.837197681154464</v>
      </c>
      <c r="B7402">
        <v>5.9914645471079817</v>
      </c>
      <c r="C7402">
        <v>4.6821312271242199</v>
      </c>
    </row>
    <row r="7403" spans="1:3" x14ac:dyDescent="0.25">
      <c r="A7403" s="3">
        <v>20.478688773840432</v>
      </c>
      <c r="B7403" s="5">
        <v>5.2983173670000001</v>
      </c>
      <c r="C7403" s="5">
        <v>2.9957322739999999</v>
      </c>
    </row>
    <row r="7404" spans="1:3" x14ac:dyDescent="0.25">
      <c r="A7404" s="3">
        <v>19.985088661080542</v>
      </c>
      <c r="B7404">
        <v>4.7874917427820458</v>
      </c>
      <c r="C7404">
        <v>3.4812400893356918</v>
      </c>
    </row>
    <row r="7405" spans="1:3" x14ac:dyDescent="0.25">
      <c r="A7405" s="3">
        <v>20.360234224388144</v>
      </c>
      <c r="B7405">
        <v>5.6167710976665717</v>
      </c>
      <c r="C7405">
        <v>2.9444389791664403</v>
      </c>
    </row>
    <row r="7406" spans="1:3" x14ac:dyDescent="0.25">
      <c r="A7406" s="3">
        <v>20.478688773840432</v>
      </c>
      <c r="B7406" s="5">
        <v>5.2983173670000001</v>
      </c>
      <c r="C7406" s="5">
        <v>2.9957322739999999</v>
      </c>
    </row>
    <row r="7407" spans="1:3" x14ac:dyDescent="0.25">
      <c r="A7407" s="3">
        <v>19.719292269758025</v>
      </c>
      <c r="B7407">
        <v>4.7874917430000004</v>
      </c>
      <c r="C7407">
        <v>3.091042453</v>
      </c>
    </row>
    <row r="7408" spans="1:3" x14ac:dyDescent="0.25">
      <c r="A7408" s="3">
        <v>20.360234224388144</v>
      </c>
      <c r="B7408">
        <v>5.6167710976665717</v>
      </c>
      <c r="C7408">
        <v>2.9444389791664403</v>
      </c>
    </row>
    <row r="7409" spans="1:3" ht="15.75" thickBot="1" x14ac:dyDescent="0.3">
      <c r="A7409" s="7">
        <v>20.163448315399307</v>
      </c>
      <c r="B7409">
        <v>5.5373342670185366</v>
      </c>
      <c r="C7409">
        <v>4.7004803657924166</v>
      </c>
    </row>
    <row r="7411" spans="1:3" ht="15.75" thickBot="1" x14ac:dyDescent="0.3"/>
    <row r="7412" spans="1:3" x14ac:dyDescent="0.25">
      <c r="A7412" s="1" t="s">
        <v>452</v>
      </c>
    </row>
    <row r="7413" spans="1:3" x14ac:dyDescent="0.25">
      <c r="A7413" s="2">
        <v>20.360234224388144</v>
      </c>
      <c r="B7413">
        <v>5.6167710976665717</v>
      </c>
      <c r="C7413">
        <v>2.9444389791664403</v>
      </c>
    </row>
    <row r="7414" spans="1:3" x14ac:dyDescent="0.25">
      <c r="A7414" s="3">
        <v>20.837197681154464</v>
      </c>
      <c r="B7414">
        <v>5.9914645471079817</v>
      </c>
      <c r="C7414">
        <v>4.6821312271242199</v>
      </c>
    </row>
    <row r="7415" spans="1:3" x14ac:dyDescent="0.25">
      <c r="A7415" s="3">
        <v>19.18195119767131</v>
      </c>
      <c r="B7415">
        <v>4.5747109785033828</v>
      </c>
      <c r="C7415">
        <v>3.6375861597263857</v>
      </c>
    </row>
    <row r="7416" spans="1:3" x14ac:dyDescent="0.25">
      <c r="A7416" s="3">
        <v>20.097550585664155</v>
      </c>
      <c r="B7416" s="8">
        <v>5.0751738152338266</v>
      </c>
      <c r="C7416" s="8">
        <v>3.6109179126442243</v>
      </c>
    </row>
    <row r="7417" spans="1:3" x14ac:dyDescent="0.25">
      <c r="A7417" s="3">
        <v>20.097550585664155</v>
      </c>
      <c r="B7417">
        <v>5.0751738152338266</v>
      </c>
      <c r="C7417">
        <v>3.6109179126442243</v>
      </c>
    </row>
    <row r="7418" spans="1:3" x14ac:dyDescent="0.25">
      <c r="A7418" s="3">
        <v>20.097550585664155</v>
      </c>
      <c r="B7418">
        <v>5.0751738152338266</v>
      </c>
      <c r="C7418">
        <v>3.6109179126442243</v>
      </c>
    </row>
    <row r="7419" spans="1:3" x14ac:dyDescent="0.25">
      <c r="A7419" s="3">
        <v>19.18195119767131</v>
      </c>
      <c r="B7419">
        <v>4.5747109785033828</v>
      </c>
      <c r="C7419">
        <v>3.6375861597263857</v>
      </c>
    </row>
    <row r="7420" spans="1:3" x14ac:dyDescent="0.25">
      <c r="A7420" s="3">
        <v>20.478688773840432</v>
      </c>
      <c r="B7420" s="5">
        <v>5.2983173670000001</v>
      </c>
      <c r="C7420" s="5">
        <v>2.9957322739999999</v>
      </c>
    </row>
    <row r="7421" spans="1:3" x14ac:dyDescent="0.25">
      <c r="A7421" s="3">
        <v>19.719292269758025</v>
      </c>
      <c r="B7421">
        <v>4.7874917430000004</v>
      </c>
      <c r="C7421">
        <v>3.091042453</v>
      </c>
    </row>
    <row r="7422" spans="1:3" x14ac:dyDescent="0.25">
      <c r="A7422" s="3">
        <v>19.985088661080542</v>
      </c>
      <c r="B7422">
        <v>4.7874917427820458</v>
      </c>
      <c r="C7422">
        <v>3.4812400893356918</v>
      </c>
    </row>
    <row r="7423" spans="1:3" x14ac:dyDescent="0.25">
      <c r="A7423" s="3">
        <v>20.027089777859604</v>
      </c>
      <c r="B7423">
        <v>4.9416424226093039</v>
      </c>
      <c r="C7423">
        <v>3.1135153092103742</v>
      </c>
    </row>
    <row r="7424" spans="1:3" x14ac:dyDescent="0.25">
      <c r="A7424" s="3">
        <v>19.719292269758025</v>
      </c>
      <c r="B7424">
        <v>4.7874917430000004</v>
      </c>
      <c r="C7424">
        <v>3.091042453</v>
      </c>
    </row>
    <row r="7425" spans="1:3" ht="15.75" thickBot="1" x14ac:dyDescent="0.3">
      <c r="A7425" s="7">
        <v>20.478688773840432</v>
      </c>
      <c r="B7425" s="5">
        <v>5.2983173670000001</v>
      </c>
      <c r="C7425" s="5">
        <v>2.9957322739999999</v>
      </c>
    </row>
    <row r="7427" spans="1:3" ht="15.75" thickBot="1" x14ac:dyDescent="0.3"/>
    <row r="7428" spans="1:3" x14ac:dyDescent="0.25">
      <c r="A7428" s="1" t="s">
        <v>453</v>
      </c>
    </row>
    <row r="7429" spans="1:3" x14ac:dyDescent="0.25">
      <c r="A7429" s="2">
        <v>19.929145492307978</v>
      </c>
      <c r="B7429">
        <v>5.0106352940962555</v>
      </c>
      <c r="C7429">
        <v>2.9957322735539909</v>
      </c>
    </row>
    <row r="7430" spans="1:3" x14ac:dyDescent="0.25">
      <c r="A7430" s="3">
        <v>21.133424112621626</v>
      </c>
      <c r="B7430">
        <v>6.5510803350434044</v>
      </c>
      <c r="C7430">
        <v>5.4380793089231956</v>
      </c>
    </row>
    <row r="7431" spans="1:3" x14ac:dyDescent="0.25">
      <c r="A7431" s="3">
        <v>19.18195119767131</v>
      </c>
      <c r="B7431">
        <v>4.5747109785033828</v>
      </c>
      <c r="C7431">
        <v>3.6375861597263857</v>
      </c>
    </row>
    <row r="7432" spans="1:3" x14ac:dyDescent="0.25">
      <c r="A7432" s="3">
        <v>20.360234224388144</v>
      </c>
      <c r="B7432">
        <v>5.6167710976665717</v>
      </c>
      <c r="C7432">
        <v>2.9444389791664403</v>
      </c>
    </row>
    <row r="7433" spans="1:3" x14ac:dyDescent="0.25">
      <c r="A7433" s="3">
        <v>20.123189455653517</v>
      </c>
      <c r="B7433">
        <v>5.4806389233419912</v>
      </c>
      <c r="C7433">
        <v>3.0910424533583161</v>
      </c>
    </row>
    <row r="7434" spans="1:3" x14ac:dyDescent="0.25">
      <c r="A7434" s="3">
        <v>20.123189455653517</v>
      </c>
      <c r="B7434">
        <v>5.4806389233419912</v>
      </c>
      <c r="C7434">
        <v>3.0910424533583161</v>
      </c>
    </row>
    <row r="7435" spans="1:3" x14ac:dyDescent="0.25">
      <c r="A7435" s="3">
        <v>20.360234224388144</v>
      </c>
      <c r="B7435">
        <v>5.6167710976665717</v>
      </c>
      <c r="C7435">
        <v>2.9444389791664403</v>
      </c>
    </row>
    <row r="7436" spans="1:3" x14ac:dyDescent="0.25">
      <c r="A7436" s="3">
        <v>19.719292269758025</v>
      </c>
      <c r="B7436">
        <v>4.7874917430000004</v>
      </c>
      <c r="C7436">
        <v>3.091042453</v>
      </c>
    </row>
    <row r="7437" spans="1:3" x14ac:dyDescent="0.25">
      <c r="A7437" s="3">
        <v>19.929145492307978</v>
      </c>
      <c r="B7437">
        <v>5.0106352940962555</v>
      </c>
      <c r="C7437">
        <v>2.9957322735539909</v>
      </c>
    </row>
    <row r="7438" spans="1:3" x14ac:dyDescent="0.25">
      <c r="A7438" s="3">
        <v>19.18195119767131</v>
      </c>
      <c r="B7438">
        <v>4.5747109785033828</v>
      </c>
      <c r="C7438">
        <v>3.6375861597263857</v>
      </c>
    </row>
    <row r="7439" spans="1:3" x14ac:dyDescent="0.25">
      <c r="A7439" s="3">
        <v>19.18195119767131</v>
      </c>
      <c r="B7439">
        <v>4.5747109785033828</v>
      </c>
      <c r="C7439">
        <v>3.6375861597263857</v>
      </c>
    </row>
    <row r="7440" spans="1:3" x14ac:dyDescent="0.25">
      <c r="A7440" s="3">
        <v>20.360234224388144</v>
      </c>
      <c r="B7440">
        <v>5.6167710976665717</v>
      </c>
      <c r="C7440">
        <v>2.9444389791664403</v>
      </c>
    </row>
    <row r="7441" spans="1:3" ht="15.75" thickBot="1" x14ac:dyDescent="0.3">
      <c r="A7441" s="7">
        <v>19.985088661080542</v>
      </c>
      <c r="B7441">
        <v>4.7874917427820458</v>
      </c>
      <c r="C7441">
        <v>3.4812400893356918</v>
      </c>
    </row>
    <row r="7444" spans="1:3" ht="15.75" thickBot="1" x14ac:dyDescent="0.3"/>
    <row r="7445" spans="1:3" x14ac:dyDescent="0.25">
      <c r="A7445" s="1" t="s">
        <v>454</v>
      </c>
    </row>
    <row r="7446" spans="1:3" x14ac:dyDescent="0.25">
      <c r="A7446" s="2">
        <v>19.719292269758025</v>
      </c>
      <c r="B7446">
        <v>4.7874917430000004</v>
      </c>
      <c r="C7446">
        <v>3.091042453</v>
      </c>
    </row>
    <row r="7447" spans="1:3" x14ac:dyDescent="0.25">
      <c r="A7447" s="3">
        <v>19.719292269758025</v>
      </c>
      <c r="B7447">
        <v>4.7874917430000004</v>
      </c>
      <c r="C7447">
        <v>3.091042453</v>
      </c>
    </row>
    <row r="7448" spans="1:3" x14ac:dyDescent="0.25">
      <c r="A7448" s="3">
        <v>19.719292269758025</v>
      </c>
      <c r="B7448">
        <v>4.7874917430000004</v>
      </c>
      <c r="C7448">
        <v>3.091042453</v>
      </c>
    </row>
    <row r="7449" spans="1:3" x14ac:dyDescent="0.25">
      <c r="A7449" s="3">
        <v>20.097550585664155</v>
      </c>
      <c r="B7449">
        <v>5.0751738152338266</v>
      </c>
      <c r="C7449">
        <v>3.6109179126442243</v>
      </c>
    </row>
    <row r="7450" spans="1:3" x14ac:dyDescent="0.25">
      <c r="A7450" s="3">
        <v>20.027089777859604</v>
      </c>
      <c r="B7450">
        <v>4.9416424226093039</v>
      </c>
      <c r="C7450">
        <v>3.1135153092103742</v>
      </c>
    </row>
    <row r="7451" spans="1:3" x14ac:dyDescent="0.25">
      <c r="A7451" s="3">
        <v>19.18195119767131</v>
      </c>
      <c r="B7451">
        <v>4.5747109785033828</v>
      </c>
      <c r="C7451">
        <v>3.6375861597263857</v>
      </c>
    </row>
    <row r="7452" spans="1:3" x14ac:dyDescent="0.25">
      <c r="A7452" s="3">
        <v>20.123189455653517</v>
      </c>
      <c r="B7452">
        <v>5.4806389233419912</v>
      </c>
      <c r="C7452">
        <v>3.0910424533583161</v>
      </c>
    </row>
    <row r="7453" spans="1:3" x14ac:dyDescent="0.25">
      <c r="A7453" s="3">
        <v>20.184546440673881</v>
      </c>
      <c r="B7453">
        <v>4.990432586778736</v>
      </c>
      <c r="C7453">
        <v>3.6888794541139363</v>
      </c>
    </row>
    <row r="7454" spans="1:3" x14ac:dyDescent="0.25">
      <c r="A7454" s="3">
        <v>20.837197681154464</v>
      </c>
      <c r="B7454">
        <v>5.9914645471079817</v>
      </c>
      <c r="C7454">
        <v>4.6821312271242199</v>
      </c>
    </row>
    <row r="7455" spans="1:3" x14ac:dyDescent="0.25">
      <c r="A7455" s="3">
        <v>20.027089777859604</v>
      </c>
      <c r="B7455">
        <v>4.9416424226093039</v>
      </c>
      <c r="C7455">
        <v>3.1135153092103742</v>
      </c>
    </row>
    <row r="7456" spans="1:3" x14ac:dyDescent="0.25">
      <c r="A7456" s="3">
        <v>20.027089777859604</v>
      </c>
      <c r="B7456">
        <v>4.9416424226093039</v>
      </c>
      <c r="C7456">
        <v>3.1135153092103742</v>
      </c>
    </row>
    <row r="7457" spans="1:3" x14ac:dyDescent="0.25">
      <c r="A7457" s="3">
        <v>21.133424112621626</v>
      </c>
      <c r="B7457">
        <v>6.5510803350434044</v>
      </c>
      <c r="C7457">
        <v>5.4380793089231956</v>
      </c>
    </row>
    <row r="7458" spans="1:3" ht="15.75" thickBot="1" x14ac:dyDescent="0.3">
      <c r="A7458" s="7">
        <v>19.929145492307978</v>
      </c>
      <c r="B7458">
        <v>5.0106352940962555</v>
      </c>
      <c r="C7458">
        <v>2.9957322735539909</v>
      </c>
    </row>
    <row r="7461" spans="1:3" ht="15.75" thickBot="1" x14ac:dyDescent="0.3"/>
    <row r="7462" spans="1:3" x14ac:dyDescent="0.25">
      <c r="A7462" s="1" t="s">
        <v>455</v>
      </c>
    </row>
    <row r="7463" spans="1:3" x14ac:dyDescent="0.25">
      <c r="A7463" s="2">
        <v>20.837197681154464</v>
      </c>
      <c r="B7463">
        <v>5.9914645471079817</v>
      </c>
      <c r="C7463">
        <v>4.6821312271242199</v>
      </c>
    </row>
    <row r="7464" spans="1:3" x14ac:dyDescent="0.25">
      <c r="A7464" s="3">
        <v>19.985088661080542</v>
      </c>
      <c r="B7464">
        <v>4.7874917427820458</v>
      </c>
      <c r="C7464">
        <v>3.4812400893356918</v>
      </c>
    </row>
    <row r="7465" spans="1:3" x14ac:dyDescent="0.25">
      <c r="A7465" s="3">
        <v>20.360234224388144</v>
      </c>
      <c r="B7465">
        <v>5.6167710976665717</v>
      </c>
      <c r="C7465">
        <v>2.9444389791664403</v>
      </c>
    </row>
    <row r="7466" spans="1:3" x14ac:dyDescent="0.25">
      <c r="A7466" s="3">
        <v>21.133424112621626</v>
      </c>
      <c r="B7466">
        <v>6.5510803350434044</v>
      </c>
      <c r="C7466">
        <v>5.4380793089231956</v>
      </c>
    </row>
    <row r="7467" spans="1:3" x14ac:dyDescent="0.25">
      <c r="A7467" s="3">
        <v>19.929145492307978</v>
      </c>
      <c r="B7467">
        <v>5.0106352940962555</v>
      </c>
      <c r="C7467">
        <v>2.9957322735539909</v>
      </c>
    </row>
    <row r="7468" spans="1:3" x14ac:dyDescent="0.25">
      <c r="A7468" s="3">
        <v>20.184546440673881</v>
      </c>
      <c r="B7468" s="8">
        <v>4.990432586778736</v>
      </c>
      <c r="C7468" s="8">
        <v>3.6888794541139363</v>
      </c>
    </row>
    <row r="7469" spans="1:3" x14ac:dyDescent="0.25">
      <c r="A7469" s="3">
        <v>19.18195119767131</v>
      </c>
      <c r="B7469">
        <v>4.5747109785033828</v>
      </c>
      <c r="C7469">
        <v>3.6375861597263857</v>
      </c>
    </row>
    <row r="7470" spans="1:3" x14ac:dyDescent="0.25">
      <c r="A7470" s="3">
        <v>20.360234224388144</v>
      </c>
      <c r="B7470">
        <v>5.6167710976665717</v>
      </c>
      <c r="C7470">
        <v>2.9444389791664403</v>
      </c>
    </row>
    <row r="7471" spans="1:3" x14ac:dyDescent="0.25">
      <c r="A7471" s="3">
        <v>20.184546440673881</v>
      </c>
      <c r="B7471">
        <v>4.990432586778736</v>
      </c>
      <c r="C7471">
        <v>3.6888794541139363</v>
      </c>
    </row>
    <row r="7472" spans="1:3" x14ac:dyDescent="0.25">
      <c r="A7472" s="3">
        <v>20.184546440673881</v>
      </c>
      <c r="B7472">
        <v>4.990432586778736</v>
      </c>
      <c r="C7472">
        <v>3.6888794541139363</v>
      </c>
    </row>
    <row r="7473" spans="1:3" x14ac:dyDescent="0.25">
      <c r="A7473" s="3">
        <v>19.929145492307978</v>
      </c>
      <c r="B7473">
        <v>5.0106352940962555</v>
      </c>
      <c r="C7473">
        <v>2.9957322735539909</v>
      </c>
    </row>
    <row r="7474" spans="1:3" x14ac:dyDescent="0.25">
      <c r="A7474" s="3">
        <v>21.133424112621626</v>
      </c>
      <c r="B7474">
        <v>6.5510803350434044</v>
      </c>
      <c r="C7474">
        <v>5.4380793089231956</v>
      </c>
    </row>
    <row r="7475" spans="1:3" ht="15.75" thickBot="1" x14ac:dyDescent="0.3">
      <c r="A7475" s="7">
        <v>20.027089777859604</v>
      </c>
      <c r="B7475">
        <v>4.9416424226093039</v>
      </c>
      <c r="C7475">
        <v>3.1135153092103742</v>
      </c>
    </row>
    <row r="7478" spans="1:3" ht="15.75" thickBot="1" x14ac:dyDescent="0.3"/>
    <row r="7479" spans="1:3" x14ac:dyDescent="0.25">
      <c r="A7479" s="1" t="s">
        <v>456</v>
      </c>
    </row>
    <row r="7480" spans="1:3" x14ac:dyDescent="0.25">
      <c r="A7480" s="2">
        <v>20.478688773840432</v>
      </c>
      <c r="B7480" s="5">
        <v>5.2983173670000001</v>
      </c>
      <c r="C7480" s="5">
        <v>2.9957322739999999</v>
      </c>
    </row>
    <row r="7481" spans="1:3" x14ac:dyDescent="0.25">
      <c r="A7481" s="3">
        <v>19.719292269758025</v>
      </c>
      <c r="B7481">
        <v>4.7874917430000004</v>
      </c>
      <c r="C7481">
        <v>3.091042453</v>
      </c>
    </row>
    <row r="7482" spans="1:3" x14ac:dyDescent="0.25">
      <c r="A7482" s="3">
        <v>20.360234224388144</v>
      </c>
      <c r="B7482">
        <v>5.6167710976665717</v>
      </c>
      <c r="C7482">
        <v>2.9444389791664403</v>
      </c>
    </row>
    <row r="7483" spans="1:3" x14ac:dyDescent="0.25">
      <c r="A7483" s="3">
        <v>21.133424112621626</v>
      </c>
      <c r="B7483">
        <v>6.5510803350434044</v>
      </c>
      <c r="C7483">
        <v>5.4380793089231956</v>
      </c>
    </row>
    <row r="7484" spans="1:3" x14ac:dyDescent="0.25">
      <c r="A7484" s="3">
        <v>19.929145492307978</v>
      </c>
      <c r="B7484">
        <v>5.0106352940962555</v>
      </c>
      <c r="C7484">
        <v>2.9957322735539909</v>
      </c>
    </row>
    <row r="7485" spans="1:3" x14ac:dyDescent="0.25">
      <c r="A7485" s="3">
        <v>19.719292269758025</v>
      </c>
      <c r="B7485">
        <v>4.7874917430000004</v>
      </c>
      <c r="C7485">
        <v>3.091042453</v>
      </c>
    </row>
    <row r="7486" spans="1:3" x14ac:dyDescent="0.25">
      <c r="A7486" s="3">
        <v>20.478688773840432</v>
      </c>
      <c r="B7486" s="5">
        <v>5.2983173670000001</v>
      </c>
      <c r="C7486" s="5">
        <v>2.9957322739999999</v>
      </c>
    </row>
    <row r="7487" spans="1:3" x14ac:dyDescent="0.25">
      <c r="A7487" s="3">
        <v>19.929145492307978</v>
      </c>
      <c r="B7487">
        <v>5.0106352940962555</v>
      </c>
      <c r="C7487">
        <v>2.9957322735539909</v>
      </c>
    </row>
    <row r="7488" spans="1:3" x14ac:dyDescent="0.25">
      <c r="A7488" s="3">
        <v>19.18195119767131</v>
      </c>
      <c r="B7488">
        <v>4.5747109785033828</v>
      </c>
      <c r="C7488">
        <v>3.6375861597263857</v>
      </c>
    </row>
    <row r="7489" spans="1:3" x14ac:dyDescent="0.25">
      <c r="A7489" s="3">
        <v>21.133424112621626</v>
      </c>
      <c r="B7489">
        <v>6.5510803350434044</v>
      </c>
      <c r="C7489">
        <v>5.4380793089231956</v>
      </c>
    </row>
    <row r="7490" spans="1:3" x14ac:dyDescent="0.25">
      <c r="A7490" s="3">
        <v>20.478688773840432</v>
      </c>
      <c r="B7490" s="5">
        <v>5.2983173670000001</v>
      </c>
      <c r="C7490" s="5">
        <v>2.9957322739999999</v>
      </c>
    </row>
    <row r="7491" spans="1:3" x14ac:dyDescent="0.25">
      <c r="A7491" s="3">
        <v>19.929145492307978</v>
      </c>
      <c r="B7491">
        <v>5.0106352940962555</v>
      </c>
      <c r="C7491">
        <v>2.9957322735539909</v>
      </c>
    </row>
    <row r="7492" spans="1:3" ht="15.75" thickBot="1" x14ac:dyDescent="0.3">
      <c r="A7492" s="7">
        <v>19.929145492307978</v>
      </c>
      <c r="B7492">
        <v>5.0106352940962555</v>
      </c>
      <c r="C7492">
        <v>2.9957322735539909</v>
      </c>
    </row>
    <row r="7495" spans="1:3" ht="15.75" thickBot="1" x14ac:dyDescent="0.3"/>
    <row r="7496" spans="1:3" x14ac:dyDescent="0.25">
      <c r="A7496" s="1" t="s">
        <v>457</v>
      </c>
    </row>
    <row r="7497" spans="1:3" x14ac:dyDescent="0.25">
      <c r="A7497" s="2">
        <v>20.123189455653517</v>
      </c>
      <c r="B7497">
        <v>5.4806389233419912</v>
      </c>
      <c r="C7497">
        <v>3.0910424533583161</v>
      </c>
    </row>
    <row r="7498" spans="1:3" x14ac:dyDescent="0.25">
      <c r="A7498" s="3">
        <v>19.18195119767131</v>
      </c>
      <c r="B7498">
        <v>4.5747109785033828</v>
      </c>
      <c r="C7498">
        <v>3.6375861597263857</v>
      </c>
    </row>
    <row r="7499" spans="1:3" x14ac:dyDescent="0.25">
      <c r="A7499" s="3">
        <v>20.837197681154464</v>
      </c>
      <c r="B7499">
        <v>5.9914645471079817</v>
      </c>
      <c r="C7499">
        <v>4.6821312271242199</v>
      </c>
    </row>
    <row r="7500" spans="1:3" x14ac:dyDescent="0.25">
      <c r="A7500" s="3">
        <v>20.360234224388144</v>
      </c>
      <c r="B7500">
        <v>5.6167710976665717</v>
      </c>
      <c r="C7500">
        <v>2.9444389791664403</v>
      </c>
    </row>
    <row r="7501" spans="1:3" x14ac:dyDescent="0.25">
      <c r="A7501" s="3">
        <v>20.478688773840432</v>
      </c>
      <c r="B7501" s="5">
        <v>5.2983173670000001</v>
      </c>
      <c r="C7501" s="5">
        <v>2.9957322739999999</v>
      </c>
    </row>
    <row r="7502" spans="1:3" x14ac:dyDescent="0.25">
      <c r="A7502" s="3">
        <v>20.184546440673881</v>
      </c>
      <c r="B7502">
        <v>4.990432586778736</v>
      </c>
      <c r="C7502">
        <v>3.6888794541139363</v>
      </c>
    </row>
    <row r="7503" spans="1:3" x14ac:dyDescent="0.25">
      <c r="A7503" s="3">
        <v>20.478688773840432</v>
      </c>
      <c r="B7503" s="5">
        <v>5.2983173670000001</v>
      </c>
      <c r="C7503" s="5">
        <v>2.9957322739999999</v>
      </c>
    </row>
    <row r="7504" spans="1:3" x14ac:dyDescent="0.25">
      <c r="A7504" s="3">
        <v>19.719292269758025</v>
      </c>
      <c r="B7504">
        <v>4.7874917430000004</v>
      </c>
      <c r="C7504">
        <v>3.091042453</v>
      </c>
    </row>
    <row r="7505" spans="1:3" x14ac:dyDescent="0.25">
      <c r="A7505" s="3">
        <v>19.719292269758025</v>
      </c>
      <c r="B7505">
        <v>4.7874917430000004</v>
      </c>
      <c r="C7505">
        <v>3.091042453</v>
      </c>
    </row>
    <row r="7506" spans="1:3" x14ac:dyDescent="0.25">
      <c r="A7506" s="3">
        <v>19.18195119767131</v>
      </c>
      <c r="B7506">
        <v>4.5747109785033828</v>
      </c>
      <c r="C7506">
        <v>3.6375861597263857</v>
      </c>
    </row>
    <row r="7507" spans="1:3" x14ac:dyDescent="0.25">
      <c r="A7507" s="3">
        <v>20.360234224388144</v>
      </c>
      <c r="B7507">
        <v>5.6167710976665717</v>
      </c>
      <c r="C7507">
        <v>2.9444389791664403</v>
      </c>
    </row>
    <row r="7508" spans="1:3" x14ac:dyDescent="0.25">
      <c r="A7508" s="3">
        <v>19.18195119767131</v>
      </c>
      <c r="B7508">
        <v>4.5747109785033828</v>
      </c>
      <c r="C7508">
        <v>3.6375861597263857</v>
      </c>
    </row>
    <row r="7509" spans="1:3" ht="15.75" thickBot="1" x14ac:dyDescent="0.3">
      <c r="A7509" s="7">
        <v>20.027089777859604</v>
      </c>
      <c r="B7509">
        <v>4.9416424226093039</v>
      </c>
      <c r="C7509">
        <v>3.1135153092103742</v>
      </c>
    </row>
    <row r="7512" spans="1:3" ht="15.75" thickBot="1" x14ac:dyDescent="0.3"/>
    <row r="7513" spans="1:3" x14ac:dyDescent="0.25">
      <c r="A7513" s="1" t="s">
        <v>458</v>
      </c>
    </row>
    <row r="7514" spans="1:3" x14ac:dyDescent="0.25">
      <c r="A7514" s="2">
        <v>20.837197681154464</v>
      </c>
      <c r="B7514">
        <v>5.9914645471079817</v>
      </c>
      <c r="C7514">
        <v>4.6821312271242199</v>
      </c>
    </row>
    <row r="7515" spans="1:3" x14ac:dyDescent="0.25">
      <c r="A7515" s="3">
        <v>20.027089777859604</v>
      </c>
      <c r="B7515">
        <v>4.9416424226093039</v>
      </c>
      <c r="C7515">
        <v>3.1135153092103742</v>
      </c>
    </row>
    <row r="7516" spans="1:3" x14ac:dyDescent="0.25">
      <c r="A7516" s="3">
        <v>19.985088661080542</v>
      </c>
      <c r="B7516">
        <v>4.7874917427820458</v>
      </c>
      <c r="C7516">
        <v>3.4812400893356918</v>
      </c>
    </row>
    <row r="7517" spans="1:3" x14ac:dyDescent="0.25">
      <c r="A7517" s="3">
        <v>20.478688773840432</v>
      </c>
      <c r="B7517" s="5">
        <v>5.2983173670000001</v>
      </c>
      <c r="C7517" s="5">
        <v>2.9957322739999999</v>
      </c>
    </row>
    <row r="7518" spans="1:3" x14ac:dyDescent="0.25">
      <c r="A7518" s="3">
        <v>20.163448315399307</v>
      </c>
      <c r="B7518">
        <v>5.5373342670185366</v>
      </c>
      <c r="C7518">
        <v>4.7004803657924166</v>
      </c>
    </row>
    <row r="7519" spans="1:3" x14ac:dyDescent="0.25">
      <c r="A7519" s="3">
        <v>20.097550585664155</v>
      </c>
      <c r="B7519" s="8">
        <v>5.0751738152338266</v>
      </c>
      <c r="C7519" s="8">
        <v>3.6109179126442243</v>
      </c>
    </row>
    <row r="7520" spans="1:3" x14ac:dyDescent="0.25">
      <c r="A7520" s="3">
        <v>20.478688773840432</v>
      </c>
      <c r="B7520" s="5">
        <v>5.2983173670000001</v>
      </c>
      <c r="C7520" s="5">
        <v>2.9957322739999999</v>
      </c>
    </row>
    <row r="7521" spans="1:3" x14ac:dyDescent="0.25">
      <c r="A7521" s="3">
        <v>20.360234224388144</v>
      </c>
      <c r="B7521">
        <v>5.6167710976665717</v>
      </c>
      <c r="C7521">
        <v>2.9444389791664403</v>
      </c>
    </row>
    <row r="7522" spans="1:3" x14ac:dyDescent="0.25">
      <c r="A7522" s="3">
        <v>20.184546440673881</v>
      </c>
      <c r="B7522">
        <v>4.990432586778736</v>
      </c>
      <c r="C7522">
        <v>3.6888794541139363</v>
      </c>
    </row>
    <row r="7523" spans="1:3" x14ac:dyDescent="0.25">
      <c r="A7523" s="3">
        <v>20.184546440673881</v>
      </c>
      <c r="B7523">
        <v>4.990432586778736</v>
      </c>
      <c r="C7523">
        <v>3.6888794541139363</v>
      </c>
    </row>
    <row r="7524" spans="1:3" x14ac:dyDescent="0.25">
      <c r="A7524" s="3">
        <v>20.097550585664155</v>
      </c>
      <c r="B7524">
        <v>5.0751738152338266</v>
      </c>
      <c r="C7524">
        <v>3.6109179126442243</v>
      </c>
    </row>
    <row r="7525" spans="1:3" x14ac:dyDescent="0.25">
      <c r="A7525" s="3">
        <v>20.478688773840432</v>
      </c>
      <c r="B7525" s="5">
        <v>5.2983173670000001</v>
      </c>
      <c r="C7525" s="5">
        <v>2.9957322739999999</v>
      </c>
    </row>
    <row r="7526" spans="1:3" ht="15.75" thickBot="1" x14ac:dyDescent="0.3">
      <c r="A7526" s="7">
        <v>20.184546440673881</v>
      </c>
      <c r="B7526" s="8">
        <v>4.990432586778736</v>
      </c>
      <c r="C7526" s="8">
        <v>3.6888794541139363</v>
      </c>
    </row>
    <row r="7528" spans="1:3" ht="15.75" thickBot="1" x14ac:dyDescent="0.3"/>
    <row r="7529" spans="1:3" x14ac:dyDescent="0.25">
      <c r="A7529" s="1" t="s">
        <v>459</v>
      </c>
    </row>
    <row r="7530" spans="1:3" x14ac:dyDescent="0.25">
      <c r="A7530" s="2">
        <v>19.18195119767131</v>
      </c>
      <c r="B7530" s="8">
        <v>4.5747109785033828</v>
      </c>
      <c r="C7530" s="8">
        <v>3.6375861597263857</v>
      </c>
    </row>
    <row r="7531" spans="1:3" x14ac:dyDescent="0.25">
      <c r="A7531" s="3">
        <v>20.163448315399307</v>
      </c>
      <c r="B7531">
        <v>5.5373342670185366</v>
      </c>
      <c r="C7531">
        <v>4.7004803657924166</v>
      </c>
    </row>
    <row r="7532" spans="1:3" x14ac:dyDescent="0.25">
      <c r="A7532" s="3">
        <v>19.929145492307978</v>
      </c>
      <c r="B7532">
        <v>5.0106352940962555</v>
      </c>
      <c r="C7532">
        <v>2.9957322735539909</v>
      </c>
    </row>
    <row r="7533" spans="1:3" x14ac:dyDescent="0.25">
      <c r="A7533" s="3">
        <v>20.360234224388144</v>
      </c>
      <c r="B7533">
        <v>5.6167710976665717</v>
      </c>
      <c r="C7533">
        <v>2.9444389791664403</v>
      </c>
    </row>
    <row r="7534" spans="1:3" x14ac:dyDescent="0.25">
      <c r="A7534" s="3">
        <v>20.184546440673881</v>
      </c>
      <c r="B7534">
        <v>4.990432586778736</v>
      </c>
      <c r="C7534">
        <v>3.6888794541139363</v>
      </c>
    </row>
    <row r="7535" spans="1:3" x14ac:dyDescent="0.25">
      <c r="A7535" s="3">
        <v>20.163448315399307</v>
      </c>
      <c r="B7535">
        <v>5.5373342670185366</v>
      </c>
      <c r="C7535">
        <v>4.7004803657924166</v>
      </c>
    </row>
    <row r="7536" spans="1:3" x14ac:dyDescent="0.25">
      <c r="A7536" s="3">
        <v>19.985088661080542</v>
      </c>
      <c r="B7536">
        <v>4.7874917427820458</v>
      </c>
      <c r="C7536">
        <v>3.4812400893356918</v>
      </c>
    </row>
    <row r="7537" spans="1:3" x14ac:dyDescent="0.25">
      <c r="A7537" s="3">
        <v>20.163448315399307</v>
      </c>
      <c r="B7537">
        <v>5.5373342670185366</v>
      </c>
      <c r="C7537">
        <v>4.7004803657924166</v>
      </c>
    </row>
    <row r="7538" spans="1:3" x14ac:dyDescent="0.25">
      <c r="A7538" s="3">
        <v>19.719292269758025</v>
      </c>
      <c r="B7538">
        <v>4.7874917430000004</v>
      </c>
      <c r="C7538">
        <v>3.091042453</v>
      </c>
    </row>
    <row r="7539" spans="1:3" x14ac:dyDescent="0.25">
      <c r="A7539" s="3">
        <v>19.18195119767131</v>
      </c>
      <c r="B7539">
        <v>4.5747109785033828</v>
      </c>
      <c r="C7539">
        <v>3.6375861597263857</v>
      </c>
    </row>
    <row r="7540" spans="1:3" x14ac:dyDescent="0.25">
      <c r="A7540" s="3">
        <v>21.133424112621626</v>
      </c>
      <c r="B7540">
        <v>6.5510803350434044</v>
      </c>
      <c r="C7540">
        <v>5.4380793089231956</v>
      </c>
    </row>
    <row r="7541" spans="1:3" x14ac:dyDescent="0.25">
      <c r="A7541" s="3">
        <v>19.18195119767131</v>
      </c>
      <c r="B7541">
        <v>4.5747109785033828</v>
      </c>
      <c r="C7541">
        <v>3.6375861597263857</v>
      </c>
    </row>
    <row r="7542" spans="1:3" ht="15.75" thickBot="1" x14ac:dyDescent="0.3">
      <c r="A7542" s="7">
        <v>19.719292269758025</v>
      </c>
      <c r="B7542">
        <v>4.7874917430000004</v>
      </c>
      <c r="C7542">
        <v>3.091042453</v>
      </c>
    </row>
    <row r="7544" spans="1:3" ht="15.75" thickBot="1" x14ac:dyDescent="0.3"/>
    <row r="7545" spans="1:3" x14ac:dyDescent="0.25">
      <c r="A7545" s="1" t="s">
        <v>460</v>
      </c>
    </row>
    <row r="7546" spans="1:3" x14ac:dyDescent="0.25">
      <c r="A7546" s="2">
        <v>19.985088661080542</v>
      </c>
      <c r="B7546">
        <v>4.7874917427820458</v>
      </c>
      <c r="C7546">
        <v>3.4812400893356918</v>
      </c>
    </row>
    <row r="7547" spans="1:3" x14ac:dyDescent="0.25">
      <c r="A7547" s="3">
        <v>20.837197681154464</v>
      </c>
      <c r="B7547">
        <v>5.9914645471079817</v>
      </c>
      <c r="C7547">
        <v>4.6821312271242199</v>
      </c>
    </row>
    <row r="7548" spans="1:3" x14ac:dyDescent="0.25">
      <c r="A7548" s="3">
        <v>20.837197681154464</v>
      </c>
      <c r="B7548">
        <v>5.9914645471079817</v>
      </c>
      <c r="C7548">
        <v>4.6821312271242199</v>
      </c>
    </row>
    <row r="7549" spans="1:3" x14ac:dyDescent="0.25">
      <c r="A7549" s="3">
        <v>19.18195119767131</v>
      </c>
      <c r="B7549">
        <v>4.5747109785033828</v>
      </c>
      <c r="C7549">
        <v>3.6375861597263857</v>
      </c>
    </row>
    <row r="7550" spans="1:3" x14ac:dyDescent="0.25">
      <c r="A7550" s="3">
        <v>19.929145492307978</v>
      </c>
      <c r="B7550">
        <v>5.0106352940962555</v>
      </c>
      <c r="C7550">
        <v>2.9957322735539909</v>
      </c>
    </row>
    <row r="7551" spans="1:3" x14ac:dyDescent="0.25">
      <c r="A7551" s="3">
        <v>20.184546440673881</v>
      </c>
      <c r="B7551">
        <v>4.990432586778736</v>
      </c>
      <c r="C7551">
        <v>3.6888794541139363</v>
      </c>
    </row>
    <row r="7552" spans="1:3" x14ac:dyDescent="0.25">
      <c r="A7552" s="3">
        <v>20.837197681154464</v>
      </c>
      <c r="B7552">
        <v>5.9914645471079817</v>
      </c>
      <c r="C7552">
        <v>4.6821312271242199</v>
      </c>
    </row>
    <row r="7553" spans="1:3" x14ac:dyDescent="0.25">
      <c r="A7553" s="3">
        <v>19.929145492307978</v>
      </c>
      <c r="B7553">
        <v>5.0106352940962555</v>
      </c>
      <c r="C7553">
        <v>2.9957322735539909</v>
      </c>
    </row>
    <row r="7554" spans="1:3" x14ac:dyDescent="0.25">
      <c r="A7554" s="3">
        <v>20.360234224388144</v>
      </c>
      <c r="B7554">
        <v>5.6167710976665717</v>
      </c>
      <c r="C7554">
        <v>2.9444389791664403</v>
      </c>
    </row>
    <row r="7555" spans="1:3" x14ac:dyDescent="0.25">
      <c r="A7555" s="3">
        <v>19.719292269758025</v>
      </c>
      <c r="B7555">
        <v>4.7874917430000004</v>
      </c>
      <c r="C7555">
        <v>3.091042453</v>
      </c>
    </row>
    <row r="7556" spans="1:3" x14ac:dyDescent="0.25">
      <c r="A7556" s="3">
        <v>20.123189455653517</v>
      </c>
      <c r="B7556">
        <v>5.4806389233419912</v>
      </c>
      <c r="C7556">
        <v>3.0910424533583161</v>
      </c>
    </row>
    <row r="7557" spans="1:3" x14ac:dyDescent="0.25">
      <c r="A7557" s="3">
        <v>20.360234224388144</v>
      </c>
      <c r="B7557">
        <v>5.6167710976665717</v>
      </c>
      <c r="C7557">
        <v>2.9444389791664403</v>
      </c>
    </row>
    <row r="7558" spans="1:3" ht="15.75" thickBot="1" x14ac:dyDescent="0.3">
      <c r="A7558" s="7">
        <v>19.985088661080542</v>
      </c>
      <c r="B7558">
        <v>4.7874917427820458</v>
      </c>
      <c r="C7558">
        <v>3.4812400893356918</v>
      </c>
    </row>
    <row r="7561" spans="1:3" ht="15.75" thickBot="1" x14ac:dyDescent="0.3"/>
    <row r="7562" spans="1:3" x14ac:dyDescent="0.25">
      <c r="A7562" s="1" t="s">
        <v>461</v>
      </c>
    </row>
    <row r="7563" spans="1:3" x14ac:dyDescent="0.25">
      <c r="A7563" s="2">
        <v>20.837197681154464</v>
      </c>
      <c r="B7563">
        <v>5.9914645471079817</v>
      </c>
      <c r="C7563">
        <v>4.6821312271242199</v>
      </c>
    </row>
    <row r="7564" spans="1:3" x14ac:dyDescent="0.25">
      <c r="A7564" s="3">
        <v>21.133424112621626</v>
      </c>
      <c r="B7564">
        <v>6.5510803350434044</v>
      </c>
      <c r="C7564">
        <v>5.4380793089231956</v>
      </c>
    </row>
    <row r="7565" spans="1:3" x14ac:dyDescent="0.25">
      <c r="A7565" s="3">
        <v>20.163448315399307</v>
      </c>
      <c r="B7565">
        <v>5.5373342670185366</v>
      </c>
      <c r="C7565">
        <v>4.7004803657924166</v>
      </c>
    </row>
    <row r="7566" spans="1:3" x14ac:dyDescent="0.25">
      <c r="A7566" s="3">
        <v>19.929145492307978</v>
      </c>
      <c r="B7566">
        <v>5.0106352940962555</v>
      </c>
      <c r="C7566">
        <v>2.9957322735539909</v>
      </c>
    </row>
    <row r="7567" spans="1:3" x14ac:dyDescent="0.25">
      <c r="A7567" s="3">
        <v>19.719292269758025</v>
      </c>
      <c r="B7567">
        <v>4.7874917430000004</v>
      </c>
      <c r="C7567">
        <v>3.091042453</v>
      </c>
    </row>
    <row r="7568" spans="1:3" x14ac:dyDescent="0.25">
      <c r="A7568" s="3">
        <v>19.18195119767131</v>
      </c>
      <c r="B7568">
        <v>4.5747109785033828</v>
      </c>
      <c r="C7568">
        <v>3.6375861597263857</v>
      </c>
    </row>
    <row r="7569" spans="1:3" x14ac:dyDescent="0.25">
      <c r="A7569" s="3">
        <v>20.097550585664155</v>
      </c>
      <c r="B7569">
        <v>5.0751738152338266</v>
      </c>
      <c r="C7569">
        <v>3.6109179126442243</v>
      </c>
    </row>
    <row r="7570" spans="1:3" x14ac:dyDescent="0.25">
      <c r="A7570" s="3">
        <v>20.360234224388144</v>
      </c>
      <c r="B7570">
        <v>5.6167710976665717</v>
      </c>
      <c r="C7570">
        <v>2.9444389791664403</v>
      </c>
    </row>
    <row r="7571" spans="1:3" x14ac:dyDescent="0.25">
      <c r="A7571" s="3">
        <v>19.929145492307978</v>
      </c>
      <c r="B7571">
        <v>5.0106352940962555</v>
      </c>
      <c r="C7571">
        <v>2.9957322735539909</v>
      </c>
    </row>
    <row r="7572" spans="1:3" x14ac:dyDescent="0.25">
      <c r="A7572" s="3">
        <v>19.985088661080542</v>
      </c>
      <c r="B7572">
        <v>4.7874917427820458</v>
      </c>
      <c r="C7572">
        <v>3.4812400893356918</v>
      </c>
    </row>
    <row r="7573" spans="1:3" x14ac:dyDescent="0.25">
      <c r="A7573" s="3">
        <v>19.985088661080542</v>
      </c>
      <c r="B7573">
        <v>4.7874917427820458</v>
      </c>
      <c r="C7573">
        <v>3.4812400893356918</v>
      </c>
    </row>
    <row r="7574" spans="1:3" x14ac:dyDescent="0.25">
      <c r="A7574" s="3">
        <v>19.719292269758025</v>
      </c>
      <c r="B7574">
        <v>4.7874917430000004</v>
      </c>
      <c r="C7574">
        <v>3.091042453</v>
      </c>
    </row>
    <row r="7575" spans="1:3" ht="15.75" thickBot="1" x14ac:dyDescent="0.3">
      <c r="A7575" s="7">
        <v>21.133424112621626</v>
      </c>
      <c r="B7575">
        <v>6.5510803350434044</v>
      </c>
      <c r="C7575">
        <v>5.4380793089231956</v>
      </c>
    </row>
    <row r="7578" spans="1:3" ht="15.75" thickBot="1" x14ac:dyDescent="0.3"/>
    <row r="7579" spans="1:3" x14ac:dyDescent="0.25">
      <c r="A7579" s="1" t="s">
        <v>462</v>
      </c>
    </row>
    <row r="7580" spans="1:3" x14ac:dyDescent="0.25">
      <c r="A7580" s="2">
        <v>20.097550585664155</v>
      </c>
      <c r="B7580">
        <v>5.0751738152338266</v>
      </c>
      <c r="C7580">
        <v>3.6109179126442243</v>
      </c>
    </row>
    <row r="7581" spans="1:3" x14ac:dyDescent="0.25">
      <c r="A7581" s="3">
        <v>19.985088661080542</v>
      </c>
      <c r="B7581">
        <v>4.7874917427820458</v>
      </c>
      <c r="C7581">
        <v>3.4812400893356918</v>
      </c>
    </row>
    <row r="7582" spans="1:3" x14ac:dyDescent="0.25">
      <c r="A7582" s="3">
        <v>20.163448315399307</v>
      </c>
      <c r="B7582">
        <v>5.5373342670185366</v>
      </c>
      <c r="C7582">
        <v>4.7004803657924166</v>
      </c>
    </row>
    <row r="7583" spans="1:3" x14ac:dyDescent="0.25">
      <c r="A7583" s="3">
        <v>19.18195119767131</v>
      </c>
      <c r="B7583">
        <v>4.5747109785033828</v>
      </c>
      <c r="C7583">
        <v>3.6375861597263857</v>
      </c>
    </row>
    <row r="7584" spans="1:3" x14ac:dyDescent="0.25">
      <c r="A7584" s="3">
        <v>20.097550585664155</v>
      </c>
      <c r="B7584">
        <v>5.0751738152338266</v>
      </c>
      <c r="C7584">
        <v>3.6109179126442243</v>
      </c>
    </row>
    <row r="7585" spans="1:3" x14ac:dyDescent="0.25">
      <c r="A7585" s="3">
        <v>19.985088661080542</v>
      </c>
      <c r="B7585">
        <v>4.7874917427820458</v>
      </c>
      <c r="C7585">
        <v>3.4812400893356918</v>
      </c>
    </row>
    <row r="7586" spans="1:3" x14ac:dyDescent="0.25">
      <c r="A7586" s="3">
        <v>20.184546440673881</v>
      </c>
      <c r="B7586">
        <v>4.990432586778736</v>
      </c>
      <c r="C7586">
        <v>3.6888794541139363</v>
      </c>
    </row>
    <row r="7587" spans="1:3" x14ac:dyDescent="0.25">
      <c r="A7587" s="3">
        <v>20.123189455653517</v>
      </c>
      <c r="B7587">
        <v>5.4806389233419912</v>
      </c>
      <c r="C7587">
        <v>3.0910424533583161</v>
      </c>
    </row>
    <row r="7588" spans="1:3" x14ac:dyDescent="0.25">
      <c r="A7588" s="3">
        <v>19.719292269758025</v>
      </c>
      <c r="B7588">
        <v>4.7874917430000004</v>
      </c>
      <c r="C7588">
        <v>3.091042453</v>
      </c>
    </row>
    <row r="7589" spans="1:3" x14ac:dyDescent="0.25">
      <c r="A7589" s="3">
        <v>19.18195119767131</v>
      </c>
      <c r="B7589">
        <v>4.5747109785033828</v>
      </c>
      <c r="C7589">
        <v>3.6375861597263857</v>
      </c>
    </row>
    <row r="7590" spans="1:3" x14ac:dyDescent="0.25">
      <c r="A7590" s="3">
        <v>20.097550585664155</v>
      </c>
      <c r="B7590">
        <v>5.0751738152338266</v>
      </c>
      <c r="C7590">
        <v>3.6109179126442243</v>
      </c>
    </row>
    <row r="7591" spans="1:3" x14ac:dyDescent="0.25">
      <c r="A7591" s="3">
        <v>20.837197681154464</v>
      </c>
      <c r="B7591">
        <v>5.9914645471079817</v>
      </c>
      <c r="C7591">
        <v>4.6821312271242199</v>
      </c>
    </row>
    <row r="7592" spans="1:3" ht="15.75" thickBot="1" x14ac:dyDescent="0.3">
      <c r="A7592" s="7">
        <v>20.097550585664155</v>
      </c>
      <c r="B7592">
        <v>5.0751738152338266</v>
      </c>
      <c r="C7592">
        <v>3.6109179126442243</v>
      </c>
    </row>
    <row r="7594" spans="1:3" ht="15.75" thickBot="1" x14ac:dyDescent="0.3"/>
    <row r="7595" spans="1:3" x14ac:dyDescent="0.25">
      <c r="A7595" s="1" t="s">
        <v>463</v>
      </c>
    </row>
    <row r="7596" spans="1:3" x14ac:dyDescent="0.25">
      <c r="A7596" s="2">
        <v>20.027089777859604</v>
      </c>
      <c r="B7596">
        <v>4.9416424226093039</v>
      </c>
      <c r="C7596">
        <v>3.1135153092103742</v>
      </c>
    </row>
    <row r="7597" spans="1:3" x14ac:dyDescent="0.25">
      <c r="A7597" s="3">
        <v>20.123189455653517</v>
      </c>
      <c r="B7597">
        <v>5.4806389233419912</v>
      </c>
      <c r="C7597">
        <v>3.0910424533583161</v>
      </c>
    </row>
    <row r="7598" spans="1:3" x14ac:dyDescent="0.25">
      <c r="A7598" s="3">
        <v>21.133424112621626</v>
      </c>
      <c r="B7598">
        <v>6.5510803350434044</v>
      </c>
      <c r="C7598">
        <v>5.4380793089231956</v>
      </c>
    </row>
    <row r="7599" spans="1:3" x14ac:dyDescent="0.25">
      <c r="A7599" s="3">
        <v>20.184546440673881</v>
      </c>
      <c r="B7599">
        <v>4.990432586778736</v>
      </c>
      <c r="C7599">
        <v>3.6888794541139363</v>
      </c>
    </row>
    <row r="7600" spans="1:3" x14ac:dyDescent="0.25">
      <c r="A7600" s="3">
        <v>20.097550585664155</v>
      </c>
      <c r="B7600">
        <v>5.0751738152338266</v>
      </c>
      <c r="C7600">
        <v>3.6109179126442243</v>
      </c>
    </row>
    <row r="7601" spans="1:3" x14ac:dyDescent="0.25">
      <c r="A7601" s="3">
        <v>20.478688773840432</v>
      </c>
      <c r="B7601" s="5">
        <v>5.2983173670000001</v>
      </c>
      <c r="C7601" s="5">
        <v>2.9957322739999999</v>
      </c>
    </row>
    <row r="7602" spans="1:3" x14ac:dyDescent="0.25">
      <c r="A7602" s="3">
        <v>19.929145492307978</v>
      </c>
      <c r="B7602">
        <v>5.0106352940962555</v>
      </c>
      <c r="C7602">
        <v>2.9957322735539909</v>
      </c>
    </row>
    <row r="7603" spans="1:3" x14ac:dyDescent="0.25">
      <c r="A7603" s="3">
        <v>20.027089777859604</v>
      </c>
      <c r="B7603">
        <v>4.9416424226093039</v>
      </c>
      <c r="C7603">
        <v>3.1135153092103742</v>
      </c>
    </row>
    <row r="7604" spans="1:3" x14ac:dyDescent="0.25">
      <c r="A7604" s="3">
        <v>21.133424112621626</v>
      </c>
      <c r="B7604">
        <v>6.5510803350434044</v>
      </c>
      <c r="C7604">
        <v>5.4380793089231956</v>
      </c>
    </row>
    <row r="7605" spans="1:3" x14ac:dyDescent="0.25">
      <c r="A7605" s="3">
        <v>20.027089777859604</v>
      </c>
      <c r="B7605">
        <v>4.9416424226093039</v>
      </c>
      <c r="C7605">
        <v>3.1135153092103742</v>
      </c>
    </row>
    <row r="7606" spans="1:3" x14ac:dyDescent="0.25">
      <c r="A7606" s="3">
        <v>19.985088661080542</v>
      </c>
      <c r="B7606">
        <v>4.7874917427820458</v>
      </c>
      <c r="C7606">
        <v>3.4812400893356918</v>
      </c>
    </row>
    <row r="7607" spans="1:3" x14ac:dyDescent="0.25">
      <c r="A7607" s="3">
        <v>20.837197681154464</v>
      </c>
      <c r="B7607">
        <v>5.9914645471079817</v>
      </c>
      <c r="C7607">
        <v>4.6821312271242199</v>
      </c>
    </row>
    <row r="7608" spans="1:3" ht="15.75" thickBot="1" x14ac:dyDescent="0.3">
      <c r="A7608" s="7">
        <v>20.184546440673881</v>
      </c>
      <c r="B7608">
        <v>4.990432586778736</v>
      </c>
      <c r="C7608">
        <v>3.6888794541139363</v>
      </c>
    </row>
    <row r="7611" spans="1:3" ht="15.75" thickBot="1" x14ac:dyDescent="0.3"/>
    <row r="7612" spans="1:3" x14ac:dyDescent="0.25">
      <c r="A7612" s="1" t="s">
        <v>464</v>
      </c>
    </row>
    <row r="7613" spans="1:3" x14ac:dyDescent="0.25">
      <c r="A7613" s="2">
        <v>20.184546440673881</v>
      </c>
      <c r="B7613">
        <v>4.990432586778736</v>
      </c>
      <c r="C7613">
        <v>3.6888794541139363</v>
      </c>
    </row>
    <row r="7614" spans="1:3" x14ac:dyDescent="0.25">
      <c r="A7614" s="3">
        <v>19.985088661080542</v>
      </c>
      <c r="B7614">
        <v>4.7874917427820458</v>
      </c>
      <c r="C7614">
        <v>3.4812400893356918</v>
      </c>
    </row>
    <row r="7615" spans="1:3" x14ac:dyDescent="0.25">
      <c r="A7615" s="3">
        <v>19.719292269758025</v>
      </c>
      <c r="B7615">
        <v>4.7874917430000004</v>
      </c>
      <c r="C7615">
        <v>3.091042453</v>
      </c>
    </row>
    <row r="7616" spans="1:3" x14ac:dyDescent="0.25">
      <c r="A7616" s="3">
        <v>20.123189455653517</v>
      </c>
      <c r="B7616">
        <v>5.4806389233419912</v>
      </c>
      <c r="C7616">
        <v>3.0910424533583161</v>
      </c>
    </row>
    <row r="7617" spans="1:3" x14ac:dyDescent="0.25">
      <c r="A7617" s="3">
        <v>20.123189455653517</v>
      </c>
      <c r="B7617">
        <v>5.4806389233419912</v>
      </c>
      <c r="C7617">
        <v>3.0910424533583161</v>
      </c>
    </row>
    <row r="7618" spans="1:3" x14ac:dyDescent="0.25">
      <c r="A7618" s="3">
        <v>19.719292269758025</v>
      </c>
      <c r="B7618">
        <v>4.7874917430000004</v>
      </c>
      <c r="C7618">
        <v>3.091042453</v>
      </c>
    </row>
    <row r="7619" spans="1:3" x14ac:dyDescent="0.25">
      <c r="A7619" s="3">
        <v>19.18195119767131</v>
      </c>
      <c r="B7619">
        <v>4.5747109785033828</v>
      </c>
      <c r="C7619">
        <v>3.6375861597263857</v>
      </c>
    </row>
    <row r="7620" spans="1:3" x14ac:dyDescent="0.25">
      <c r="A7620" s="3">
        <v>19.18195119767131</v>
      </c>
      <c r="B7620">
        <v>4.5747109785033828</v>
      </c>
      <c r="C7620">
        <v>3.6375861597263857</v>
      </c>
    </row>
    <row r="7621" spans="1:3" x14ac:dyDescent="0.25">
      <c r="A7621" s="3">
        <v>20.123189455653517</v>
      </c>
      <c r="B7621">
        <v>5.4806389233419912</v>
      </c>
      <c r="C7621">
        <v>3.0910424533583161</v>
      </c>
    </row>
    <row r="7622" spans="1:3" x14ac:dyDescent="0.25">
      <c r="A7622" s="3">
        <v>19.18195119767131</v>
      </c>
      <c r="B7622">
        <v>4.5747109785033828</v>
      </c>
      <c r="C7622">
        <v>3.6375861597263857</v>
      </c>
    </row>
    <row r="7623" spans="1:3" x14ac:dyDescent="0.25">
      <c r="A7623" s="3">
        <v>20.097550585664155</v>
      </c>
      <c r="B7623">
        <v>5.0751738152338266</v>
      </c>
      <c r="C7623">
        <v>3.6109179126442243</v>
      </c>
    </row>
    <row r="7624" spans="1:3" x14ac:dyDescent="0.25">
      <c r="A7624" s="3">
        <v>19.985088661080542</v>
      </c>
      <c r="B7624">
        <v>4.7874917427820458</v>
      </c>
      <c r="C7624">
        <v>3.4812400893356918</v>
      </c>
    </row>
    <row r="7625" spans="1:3" ht="15.75" thickBot="1" x14ac:dyDescent="0.3">
      <c r="A7625" s="7">
        <v>20.478688773840432</v>
      </c>
      <c r="B7625" s="5">
        <v>5.2983173670000001</v>
      </c>
      <c r="C7625" s="5">
        <v>2.9957322739999999</v>
      </c>
    </row>
    <row r="7628" spans="1:3" ht="15.75" thickBot="1" x14ac:dyDescent="0.3"/>
    <row r="7629" spans="1:3" x14ac:dyDescent="0.25">
      <c r="A7629" s="1" t="s">
        <v>465</v>
      </c>
    </row>
    <row r="7630" spans="1:3" x14ac:dyDescent="0.25">
      <c r="A7630" s="2">
        <v>19.929145492307978</v>
      </c>
      <c r="B7630">
        <v>5.0106352940962555</v>
      </c>
      <c r="C7630">
        <v>2.9957322735539909</v>
      </c>
    </row>
    <row r="7631" spans="1:3" x14ac:dyDescent="0.25">
      <c r="A7631" s="3">
        <v>20.360234224388144</v>
      </c>
      <c r="B7631">
        <v>5.6167710976665717</v>
      </c>
      <c r="C7631">
        <v>2.9444389791664403</v>
      </c>
    </row>
    <row r="7632" spans="1:3" x14ac:dyDescent="0.25">
      <c r="A7632" s="3">
        <v>19.18195119767131</v>
      </c>
      <c r="B7632">
        <v>4.5747109785033828</v>
      </c>
      <c r="C7632">
        <v>3.6375861597263857</v>
      </c>
    </row>
    <row r="7633" spans="1:3" x14ac:dyDescent="0.25">
      <c r="A7633" s="3">
        <v>20.837197681154464</v>
      </c>
      <c r="B7633">
        <v>5.9914645471079817</v>
      </c>
      <c r="C7633">
        <v>4.6821312271242199</v>
      </c>
    </row>
    <row r="7634" spans="1:3" x14ac:dyDescent="0.25">
      <c r="A7634" s="3">
        <v>20.837197681154464</v>
      </c>
      <c r="B7634">
        <v>5.9914645471079817</v>
      </c>
      <c r="C7634">
        <v>4.6821312271242199</v>
      </c>
    </row>
    <row r="7635" spans="1:3" x14ac:dyDescent="0.25">
      <c r="A7635" s="3">
        <v>19.719292269758025</v>
      </c>
      <c r="B7635">
        <v>4.7874917430000004</v>
      </c>
      <c r="C7635">
        <v>3.091042453</v>
      </c>
    </row>
    <row r="7636" spans="1:3" x14ac:dyDescent="0.25">
      <c r="A7636" s="3">
        <v>20.123189455653517</v>
      </c>
      <c r="B7636">
        <v>5.4806389233419912</v>
      </c>
      <c r="C7636">
        <v>3.0910424533583161</v>
      </c>
    </row>
    <row r="7637" spans="1:3" x14ac:dyDescent="0.25">
      <c r="A7637" s="3">
        <v>20.163448315399307</v>
      </c>
      <c r="B7637" s="8">
        <v>5.5373342670185366</v>
      </c>
      <c r="C7637" s="8">
        <v>4.7004803657924166</v>
      </c>
    </row>
    <row r="7638" spans="1:3" x14ac:dyDescent="0.25">
      <c r="A7638" s="3">
        <v>19.985088661080542</v>
      </c>
      <c r="B7638">
        <v>4.7874917427820458</v>
      </c>
      <c r="C7638">
        <v>3.4812400893356918</v>
      </c>
    </row>
    <row r="7639" spans="1:3" x14ac:dyDescent="0.25">
      <c r="A7639" s="3">
        <v>20.360234224388144</v>
      </c>
      <c r="B7639">
        <v>5.6167710976665717</v>
      </c>
      <c r="C7639">
        <v>2.9444389791664403</v>
      </c>
    </row>
    <row r="7640" spans="1:3" x14ac:dyDescent="0.25">
      <c r="A7640" s="3">
        <v>19.18195119767131</v>
      </c>
      <c r="B7640">
        <v>4.5747109785033828</v>
      </c>
      <c r="C7640">
        <v>3.6375861597263857</v>
      </c>
    </row>
    <row r="7641" spans="1:3" x14ac:dyDescent="0.25">
      <c r="A7641" s="3">
        <v>19.18195119767131</v>
      </c>
      <c r="B7641">
        <v>4.5747109785033828</v>
      </c>
      <c r="C7641">
        <v>3.6375861597263857</v>
      </c>
    </row>
    <row r="7642" spans="1:3" ht="15.75" thickBot="1" x14ac:dyDescent="0.3">
      <c r="A7642" s="7">
        <v>20.123189455653517</v>
      </c>
      <c r="B7642">
        <v>5.4806389233419912</v>
      </c>
      <c r="C7642">
        <v>3.0910424533583161</v>
      </c>
    </row>
    <row r="7644" spans="1:3" ht="15.75" thickBot="1" x14ac:dyDescent="0.3"/>
    <row r="7645" spans="1:3" x14ac:dyDescent="0.25">
      <c r="A7645" s="1" t="s">
        <v>466</v>
      </c>
    </row>
    <row r="7646" spans="1:3" x14ac:dyDescent="0.25">
      <c r="A7646" s="2">
        <v>20.478688773840432</v>
      </c>
      <c r="B7646" s="5">
        <v>5.2983173670000001</v>
      </c>
      <c r="C7646" s="5">
        <v>2.9957322739999999</v>
      </c>
    </row>
    <row r="7647" spans="1:3" x14ac:dyDescent="0.25">
      <c r="A7647" s="3">
        <v>20.184546440673881</v>
      </c>
      <c r="B7647">
        <v>4.990432586778736</v>
      </c>
      <c r="C7647">
        <v>3.6888794541139363</v>
      </c>
    </row>
    <row r="7648" spans="1:3" x14ac:dyDescent="0.25">
      <c r="A7648" s="3">
        <v>20.837197681154464</v>
      </c>
      <c r="B7648">
        <v>5.9914645471079817</v>
      </c>
      <c r="C7648">
        <v>4.6821312271242199</v>
      </c>
    </row>
    <row r="7649" spans="1:3" x14ac:dyDescent="0.25">
      <c r="A7649" s="3">
        <v>20.027089777859604</v>
      </c>
      <c r="B7649">
        <v>4.9416424226093039</v>
      </c>
      <c r="C7649">
        <v>3.1135153092103742</v>
      </c>
    </row>
    <row r="7650" spans="1:3" x14ac:dyDescent="0.25">
      <c r="A7650" s="3">
        <v>20.163448315399307</v>
      </c>
      <c r="B7650">
        <v>5.5373342670185366</v>
      </c>
      <c r="C7650">
        <v>4.7004803657924166</v>
      </c>
    </row>
    <row r="7651" spans="1:3" x14ac:dyDescent="0.25">
      <c r="A7651" s="3">
        <v>20.360234224388144</v>
      </c>
      <c r="B7651">
        <v>5.6167710976665717</v>
      </c>
      <c r="C7651">
        <v>2.9444389791664403</v>
      </c>
    </row>
    <row r="7652" spans="1:3" x14ac:dyDescent="0.25">
      <c r="A7652" s="3">
        <v>19.719292269758025</v>
      </c>
      <c r="B7652">
        <v>4.7874917430000004</v>
      </c>
      <c r="C7652">
        <v>3.091042453</v>
      </c>
    </row>
    <row r="7653" spans="1:3" x14ac:dyDescent="0.25">
      <c r="A7653" s="3">
        <v>19.985088661080542</v>
      </c>
      <c r="B7653">
        <v>4.7874917427820458</v>
      </c>
      <c r="C7653">
        <v>3.4812400893356918</v>
      </c>
    </row>
    <row r="7654" spans="1:3" x14ac:dyDescent="0.25">
      <c r="A7654" s="3">
        <v>20.027089777859604</v>
      </c>
      <c r="B7654">
        <v>4.9416424226093039</v>
      </c>
      <c r="C7654">
        <v>3.1135153092103742</v>
      </c>
    </row>
    <row r="7655" spans="1:3" x14ac:dyDescent="0.25">
      <c r="A7655" s="3">
        <v>20.123189455653517</v>
      </c>
      <c r="B7655">
        <v>5.4806389233419912</v>
      </c>
      <c r="C7655">
        <v>3.0910424533583161</v>
      </c>
    </row>
    <row r="7656" spans="1:3" x14ac:dyDescent="0.25">
      <c r="A7656" s="3">
        <v>20.360234224388144</v>
      </c>
      <c r="B7656">
        <v>5.6167710976665717</v>
      </c>
      <c r="C7656">
        <v>2.9444389791664403</v>
      </c>
    </row>
    <row r="7657" spans="1:3" x14ac:dyDescent="0.25">
      <c r="A7657" s="3">
        <v>21.133424112621626</v>
      </c>
      <c r="B7657">
        <v>6.5510803350434044</v>
      </c>
      <c r="C7657">
        <v>5.4380793089231956</v>
      </c>
    </row>
    <row r="7658" spans="1:3" ht="15.75" thickBot="1" x14ac:dyDescent="0.3">
      <c r="A7658" s="7">
        <v>20.184546440673881</v>
      </c>
      <c r="B7658">
        <v>4.990432586778736</v>
      </c>
      <c r="C7658">
        <v>3.6888794541139363</v>
      </c>
    </row>
    <row r="7660" spans="1:3" ht="15.75" thickBot="1" x14ac:dyDescent="0.3"/>
    <row r="7661" spans="1:3" x14ac:dyDescent="0.25">
      <c r="A7661" s="1" t="s">
        <v>467</v>
      </c>
    </row>
    <row r="7662" spans="1:3" x14ac:dyDescent="0.25">
      <c r="A7662" s="2">
        <v>20.097550585664155</v>
      </c>
      <c r="B7662">
        <v>5.0751738152338266</v>
      </c>
      <c r="C7662">
        <v>3.6109179126442243</v>
      </c>
    </row>
    <row r="7663" spans="1:3" x14ac:dyDescent="0.25">
      <c r="A7663" s="3">
        <v>19.18195119767131</v>
      </c>
      <c r="B7663">
        <v>4.5747109785033828</v>
      </c>
      <c r="C7663">
        <v>3.6375861597263857</v>
      </c>
    </row>
    <row r="7664" spans="1:3" x14ac:dyDescent="0.25">
      <c r="A7664" s="3">
        <v>20.478688773840432</v>
      </c>
      <c r="B7664" s="5">
        <v>5.2983173670000001</v>
      </c>
      <c r="C7664" s="5">
        <v>2.9957322739999999</v>
      </c>
    </row>
    <row r="7665" spans="1:3" x14ac:dyDescent="0.25">
      <c r="A7665" s="3">
        <v>19.985088661080542</v>
      </c>
      <c r="B7665">
        <v>4.7874917427820458</v>
      </c>
      <c r="C7665">
        <v>3.4812400893356918</v>
      </c>
    </row>
    <row r="7666" spans="1:3" x14ac:dyDescent="0.25">
      <c r="A7666" s="3">
        <v>19.18195119767131</v>
      </c>
      <c r="B7666">
        <v>4.5747109785033828</v>
      </c>
      <c r="C7666">
        <v>3.6375861597263857</v>
      </c>
    </row>
    <row r="7667" spans="1:3" x14ac:dyDescent="0.25">
      <c r="A7667" s="3">
        <v>19.985088661080542</v>
      </c>
      <c r="B7667">
        <v>4.7874917427820458</v>
      </c>
      <c r="C7667">
        <v>3.4812400893356918</v>
      </c>
    </row>
    <row r="7668" spans="1:3" x14ac:dyDescent="0.25">
      <c r="A7668" s="3">
        <v>20.027089777859604</v>
      </c>
      <c r="B7668">
        <v>4.9416424226093039</v>
      </c>
      <c r="C7668">
        <v>3.1135153092103742</v>
      </c>
    </row>
    <row r="7669" spans="1:3" x14ac:dyDescent="0.25">
      <c r="A7669" s="3">
        <v>19.929145492307978</v>
      </c>
      <c r="B7669">
        <v>5.0106352940962555</v>
      </c>
      <c r="C7669">
        <v>2.9957322735539909</v>
      </c>
    </row>
    <row r="7670" spans="1:3" x14ac:dyDescent="0.25">
      <c r="A7670" s="3">
        <v>19.985088661080542</v>
      </c>
      <c r="B7670">
        <v>4.7874917427820458</v>
      </c>
      <c r="C7670">
        <v>3.4812400893356918</v>
      </c>
    </row>
    <row r="7671" spans="1:3" x14ac:dyDescent="0.25">
      <c r="A7671" s="3">
        <v>19.719292269758025</v>
      </c>
      <c r="B7671">
        <v>4.7874917430000004</v>
      </c>
      <c r="C7671">
        <v>3.091042453</v>
      </c>
    </row>
    <row r="7672" spans="1:3" x14ac:dyDescent="0.25">
      <c r="A7672" s="3">
        <v>20.163448315399307</v>
      </c>
      <c r="B7672">
        <v>5.5373342670185366</v>
      </c>
      <c r="C7672">
        <v>4.7004803657924166</v>
      </c>
    </row>
    <row r="7673" spans="1:3" x14ac:dyDescent="0.25">
      <c r="A7673" s="3">
        <v>20.478688773840432</v>
      </c>
      <c r="B7673" s="5">
        <v>5.2983173670000001</v>
      </c>
      <c r="C7673" s="5">
        <v>2.9957322739999999</v>
      </c>
    </row>
    <row r="7674" spans="1:3" ht="15.75" thickBot="1" x14ac:dyDescent="0.3">
      <c r="A7674" s="7">
        <v>20.478688773840432</v>
      </c>
      <c r="B7674" s="5">
        <v>5.2983173670000001</v>
      </c>
      <c r="C7674" s="5">
        <v>2.9957322739999999</v>
      </c>
    </row>
    <row r="7677" spans="1:3" ht="15.75" thickBot="1" x14ac:dyDescent="0.3"/>
    <row r="7678" spans="1:3" x14ac:dyDescent="0.25">
      <c r="A7678" s="1" t="s">
        <v>468</v>
      </c>
    </row>
    <row r="7679" spans="1:3" x14ac:dyDescent="0.25">
      <c r="A7679" s="2">
        <v>19.18195119767131</v>
      </c>
      <c r="B7679">
        <v>4.5747109785033828</v>
      </c>
      <c r="C7679">
        <v>3.6375861597263857</v>
      </c>
    </row>
    <row r="7680" spans="1:3" x14ac:dyDescent="0.25">
      <c r="A7680" s="3">
        <v>20.360234224388144</v>
      </c>
      <c r="B7680">
        <v>5.6167710976665717</v>
      </c>
      <c r="C7680">
        <v>2.9444389791664403</v>
      </c>
    </row>
    <row r="7681" spans="1:3" x14ac:dyDescent="0.25">
      <c r="A7681" s="3">
        <v>21.133424112621626</v>
      </c>
      <c r="B7681">
        <v>6.5510803350434044</v>
      </c>
      <c r="C7681">
        <v>5.4380793089231956</v>
      </c>
    </row>
    <row r="7682" spans="1:3" x14ac:dyDescent="0.25">
      <c r="A7682" s="3">
        <v>21.133424112621626</v>
      </c>
      <c r="B7682">
        <v>6.5510803350434044</v>
      </c>
      <c r="C7682">
        <v>5.4380793089231956</v>
      </c>
    </row>
    <row r="7683" spans="1:3" x14ac:dyDescent="0.25">
      <c r="A7683" s="3">
        <v>19.929145492307978</v>
      </c>
      <c r="B7683">
        <v>5.0106352940962555</v>
      </c>
      <c r="C7683">
        <v>2.9957322735539909</v>
      </c>
    </row>
    <row r="7684" spans="1:3" x14ac:dyDescent="0.25">
      <c r="A7684" s="3">
        <v>19.929145492307978</v>
      </c>
      <c r="B7684">
        <v>5.0106352940962555</v>
      </c>
      <c r="C7684">
        <v>2.9957322735539909</v>
      </c>
    </row>
    <row r="7685" spans="1:3" x14ac:dyDescent="0.25">
      <c r="A7685" s="3">
        <v>19.929145492307978</v>
      </c>
      <c r="B7685">
        <v>5.0106352940962555</v>
      </c>
      <c r="C7685">
        <v>2.9957322735539909</v>
      </c>
    </row>
    <row r="7686" spans="1:3" x14ac:dyDescent="0.25">
      <c r="A7686" s="3">
        <v>19.719292269758025</v>
      </c>
      <c r="B7686">
        <v>4.7874917430000004</v>
      </c>
      <c r="C7686">
        <v>3.091042453</v>
      </c>
    </row>
    <row r="7687" spans="1:3" x14ac:dyDescent="0.25">
      <c r="A7687" s="3">
        <v>20.163448315399307</v>
      </c>
      <c r="B7687">
        <v>5.5373342670185366</v>
      </c>
      <c r="C7687">
        <v>4.7004803657924166</v>
      </c>
    </row>
    <row r="7688" spans="1:3" x14ac:dyDescent="0.25">
      <c r="A7688" s="3">
        <v>20.163448315399307</v>
      </c>
      <c r="B7688">
        <v>5.5373342670185366</v>
      </c>
      <c r="C7688">
        <v>4.7004803657924166</v>
      </c>
    </row>
    <row r="7689" spans="1:3" x14ac:dyDescent="0.25">
      <c r="A7689" s="3">
        <v>21.133424112621626</v>
      </c>
      <c r="B7689">
        <v>6.5510803350434044</v>
      </c>
      <c r="C7689">
        <v>5.4380793089231956</v>
      </c>
    </row>
    <row r="7690" spans="1:3" x14ac:dyDescent="0.25">
      <c r="A7690" s="3">
        <v>20.097550585664155</v>
      </c>
      <c r="B7690">
        <v>5.0751738152338266</v>
      </c>
      <c r="C7690">
        <v>3.6109179126442243</v>
      </c>
    </row>
    <row r="7691" spans="1:3" ht="15.75" thickBot="1" x14ac:dyDescent="0.3">
      <c r="A7691" s="7">
        <v>20.837197681154464</v>
      </c>
      <c r="B7691" s="8">
        <v>5.9914645471079817</v>
      </c>
      <c r="C7691" s="8">
        <v>4.6821312271242199</v>
      </c>
    </row>
    <row r="7694" spans="1:3" ht="15.75" thickBot="1" x14ac:dyDescent="0.3"/>
    <row r="7695" spans="1:3" x14ac:dyDescent="0.25">
      <c r="A7695" s="1" t="s">
        <v>469</v>
      </c>
    </row>
    <row r="7696" spans="1:3" x14ac:dyDescent="0.25">
      <c r="A7696" s="2">
        <v>19.18195119767131</v>
      </c>
      <c r="B7696">
        <v>4.5747109785033828</v>
      </c>
      <c r="C7696">
        <v>3.6375861597263857</v>
      </c>
    </row>
    <row r="7697" spans="1:3" x14ac:dyDescent="0.25">
      <c r="A7697" s="3">
        <v>20.027089777859604</v>
      </c>
      <c r="B7697">
        <v>4.9416424226093039</v>
      </c>
      <c r="C7697">
        <v>3.1135153092103742</v>
      </c>
    </row>
    <row r="7698" spans="1:3" x14ac:dyDescent="0.25">
      <c r="A7698" s="3">
        <v>19.985088661080542</v>
      </c>
      <c r="B7698">
        <v>4.7874917427820458</v>
      </c>
      <c r="C7698">
        <v>3.4812400893356918</v>
      </c>
    </row>
    <row r="7699" spans="1:3" x14ac:dyDescent="0.25">
      <c r="A7699" s="3">
        <v>20.360234224388144</v>
      </c>
      <c r="B7699">
        <v>5.6167710976665717</v>
      </c>
      <c r="C7699">
        <v>2.9444389791664403</v>
      </c>
    </row>
    <row r="7700" spans="1:3" x14ac:dyDescent="0.25">
      <c r="A7700" s="3">
        <v>19.18195119767131</v>
      </c>
      <c r="B7700">
        <v>4.5747109785033828</v>
      </c>
      <c r="C7700">
        <v>3.6375861597263857</v>
      </c>
    </row>
    <row r="7701" spans="1:3" x14ac:dyDescent="0.25">
      <c r="A7701" s="3">
        <v>20.184546440673881</v>
      </c>
      <c r="B7701">
        <v>4.990432586778736</v>
      </c>
      <c r="C7701">
        <v>3.6888794541139363</v>
      </c>
    </row>
    <row r="7702" spans="1:3" x14ac:dyDescent="0.25">
      <c r="A7702" s="3">
        <v>20.163448315399307</v>
      </c>
      <c r="B7702">
        <v>5.5373342670185366</v>
      </c>
      <c r="C7702">
        <v>4.7004803657924166</v>
      </c>
    </row>
    <row r="7703" spans="1:3" x14ac:dyDescent="0.25">
      <c r="A7703" s="3">
        <v>20.163448315399307</v>
      </c>
      <c r="B7703">
        <v>5.5373342670185366</v>
      </c>
      <c r="C7703">
        <v>4.7004803657924166</v>
      </c>
    </row>
    <row r="7704" spans="1:3" x14ac:dyDescent="0.25">
      <c r="A7704" s="3">
        <v>19.985088661080542</v>
      </c>
      <c r="B7704">
        <v>4.7874917427820458</v>
      </c>
      <c r="C7704">
        <v>3.4812400893356918</v>
      </c>
    </row>
    <row r="7705" spans="1:3" x14ac:dyDescent="0.25">
      <c r="A7705" s="3">
        <v>20.097550585664155</v>
      </c>
      <c r="B7705">
        <v>5.0751738152338266</v>
      </c>
      <c r="C7705">
        <v>3.6109179126442243</v>
      </c>
    </row>
    <row r="7706" spans="1:3" x14ac:dyDescent="0.25">
      <c r="A7706" s="3">
        <v>19.985088661080542</v>
      </c>
      <c r="B7706">
        <v>4.7874917427820458</v>
      </c>
      <c r="C7706">
        <v>3.4812400893356918</v>
      </c>
    </row>
    <row r="7707" spans="1:3" x14ac:dyDescent="0.25">
      <c r="A7707" s="3">
        <v>19.985088661080542</v>
      </c>
      <c r="B7707">
        <v>4.7874917427820458</v>
      </c>
      <c r="C7707">
        <v>3.4812400893356918</v>
      </c>
    </row>
    <row r="7708" spans="1:3" ht="15.75" thickBot="1" x14ac:dyDescent="0.3">
      <c r="A7708" s="7">
        <v>20.184546440673881</v>
      </c>
      <c r="B7708">
        <v>4.990432586778736</v>
      </c>
      <c r="C7708">
        <v>3.6888794541139363</v>
      </c>
    </row>
    <row r="7711" spans="1:3" ht="15.75" thickBot="1" x14ac:dyDescent="0.3"/>
    <row r="7712" spans="1:3" x14ac:dyDescent="0.25">
      <c r="A7712" s="1" t="s">
        <v>470</v>
      </c>
    </row>
    <row r="7713" spans="1:3" x14ac:dyDescent="0.25">
      <c r="A7713" s="2">
        <v>19.719292269758025</v>
      </c>
      <c r="B7713">
        <v>4.7874917430000004</v>
      </c>
      <c r="C7713">
        <v>3.091042453</v>
      </c>
    </row>
    <row r="7714" spans="1:3" x14ac:dyDescent="0.25">
      <c r="A7714" s="3">
        <v>19.18195119767131</v>
      </c>
      <c r="B7714">
        <v>4.5747109785033828</v>
      </c>
      <c r="C7714">
        <v>3.6375861597263857</v>
      </c>
    </row>
    <row r="7715" spans="1:3" x14ac:dyDescent="0.25">
      <c r="A7715" s="3">
        <v>20.123189455653517</v>
      </c>
      <c r="B7715">
        <v>5.4806389233419912</v>
      </c>
      <c r="C7715">
        <v>3.0910424533583161</v>
      </c>
    </row>
    <row r="7716" spans="1:3" x14ac:dyDescent="0.25">
      <c r="A7716" s="3">
        <v>20.478688773840432</v>
      </c>
      <c r="B7716" s="5">
        <v>5.2983173670000001</v>
      </c>
      <c r="C7716" s="5">
        <v>2.9957322739999999</v>
      </c>
    </row>
    <row r="7717" spans="1:3" x14ac:dyDescent="0.25">
      <c r="A7717" s="3">
        <v>21.133424112621626</v>
      </c>
      <c r="B7717">
        <v>6.5510803350434044</v>
      </c>
      <c r="C7717">
        <v>5.4380793089231956</v>
      </c>
    </row>
    <row r="7718" spans="1:3" x14ac:dyDescent="0.25">
      <c r="A7718" s="3">
        <v>20.478688773840432</v>
      </c>
      <c r="B7718" s="5">
        <v>5.2983173670000001</v>
      </c>
      <c r="C7718" s="5">
        <v>2.9957322739999999</v>
      </c>
    </row>
    <row r="7719" spans="1:3" x14ac:dyDescent="0.25">
      <c r="A7719" s="3">
        <v>20.360234224388144</v>
      </c>
      <c r="B7719">
        <v>5.6167710976665717</v>
      </c>
      <c r="C7719">
        <v>2.9444389791664403</v>
      </c>
    </row>
    <row r="7720" spans="1:3" x14ac:dyDescent="0.25">
      <c r="A7720" s="3">
        <v>20.837197681154464</v>
      </c>
      <c r="B7720">
        <v>5.9914645471079817</v>
      </c>
      <c r="C7720">
        <v>4.6821312271242199</v>
      </c>
    </row>
    <row r="7721" spans="1:3" x14ac:dyDescent="0.25">
      <c r="A7721" s="3">
        <v>20.123189455653517</v>
      </c>
      <c r="B7721">
        <v>5.4806389233419912</v>
      </c>
      <c r="C7721">
        <v>3.0910424533583161</v>
      </c>
    </row>
    <row r="7722" spans="1:3" x14ac:dyDescent="0.25">
      <c r="A7722" s="3">
        <v>20.097550585664155</v>
      </c>
      <c r="B7722">
        <v>5.0751738152338266</v>
      </c>
      <c r="C7722">
        <v>3.6109179126442243</v>
      </c>
    </row>
    <row r="7723" spans="1:3" x14ac:dyDescent="0.25">
      <c r="A7723" s="3">
        <v>19.719292269758025</v>
      </c>
      <c r="B7723">
        <v>4.7874917430000004</v>
      </c>
      <c r="C7723">
        <v>3.091042453</v>
      </c>
    </row>
    <row r="7724" spans="1:3" x14ac:dyDescent="0.25">
      <c r="A7724" s="3">
        <v>19.929145492307978</v>
      </c>
      <c r="B7724">
        <v>5.0106352940962555</v>
      </c>
      <c r="C7724">
        <v>2.9957322735539909</v>
      </c>
    </row>
    <row r="7725" spans="1:3" ht="15.75" thickBot="1" x14ac:dyDescent="0.3">
      <c r="A7725" s="7">
        <v>20.184546440673881</v>
      </c>
      <c r="B7725">
        <v>4.990432586778736</v>
      </c>
      <c r="C7725">
        <v>3.6888794541139363</v>
      </c>
    </row>
    <row r="7727" spans="1:3" ht="15.75" thickBot="1" x14ac:dyDescent="0.3"/>
    <row r="7728" spans="1:3" x14ac:dyDescent="0.25">
      <c r="A7728" s="1" t="s">
        <v>471</v>
      </c>
    </row>
    <row r="7729" spans="1:3" x14ac:dyDescent="0.25">
      <c r="A7729" s="2">
        <v>20.027089777859604</v>
      </c>
      <c r="B7729">
        <v>4.9416424226093039</v>
      </c>
      <c r="C7729">
        <v>3.1135153092103742</v>
      </c>
    </row>
    <row r="7730" spans="1:3" x14ac:dyDescent="0.25">
      <c r="A7730" s="3">
        <v>20.478688773840432</v>
      </c>
      <c r="B7730" s="5">
        <v>5.2983173670000001</v>
      </c>
      <c r="C7730" s="5">
        <v>2.9957322739999999</v>
      </c>
    </row>
    <row r="7731" spans="1:3" x14ac:dyDescent="0.25">
      <c r="A7731" s="3">
        <v>19.18195119767131</v>
      </c>
      <c r="B7731">
        <v>4.5747109785033828</v>
      </c>
      <c r="C7731">
        <v>3.6375861597263857</v>
      </c>
    </row>
    <row r="7732" spans="1:3" x14ac:dyDescent="0.25">
      <c r="A7732" s="3">
        <v>20.478688773840432</v>
      </c>
      <c r="B7732" s="5">
        <v>5.2983173670000001</v>
      </c>
      <c r="C7732" s="5">
        <v>2.9957322739999999</v>
      </c>
    </row>
    <row r="7733" spans="1:3" x14ac:dyDescent="0.25">
      <c r="A7733" s="3">
        <v>21.133424112621626</v>
      </c>
      <c r="B7733">
        <v>6.5510803350434044</v>
      </c>
      <c r="C7733">
        <v>5.4380793089231956</v>
      </c>
    </row>
    <row r="7734" spans="1:3" x14ac:dyDescent="0.25">
      <c r="A7734" s="3">
        <v>20.123189455653517</v>
      </c>
      <c r="B7734">
        <v>5.4806389233419912</v>
      </c>
      <c r="C7734">
        <v>3.0910424533583161</v>
      </c>
    </row>
    <row r="7735" spans="1:3" x14ac:dyDescent="0.25">
      <c r="A7735" s="3">
        <v>19.929145492307978</v>
      </c>
      <c r="B7735">
        <v>5.0106352940962555</v>
      </c>
      <c r="C7735">
        <v>2.9957322735539909</v>
      </c>
    </row>
    <row r="7736" spans="1:3" x14ac:dyDescent="0.25">
      <c r="A7736" s="3">
        <v>19.18195119767131</v>
      </c>
      <c r="B7736">
        <v>4.5747109785033828</v>
      </c>
      <c r="C7736">
        <v>3.6375861597263857</v>
      </c>
    </row>
    <row r="7737" spans="1:3" x14ac:dyDescent="0.25">
      <c r="A7737" s="3">
        <v>20.027089777859604</v>
      </c>
      <c r="B7737">
        <v>4.9416424226093039</v>
      </c>
      <c r="C7737">
        <v>3.1135153092103742</v>
      </c>
    </row>
    <row r="7738" spans="1:3" x14ac:dyDescent="0.25">
      <c r="A7738" s="3">
        <v>20.360234224388144</v>
      </c>
      <c r="B7738">
        <v>5.6167710976665717</v>
      </c>
      <c r="C7738">
        <v>2.9444389791664403</v>
      </c>
    </row>
    <row r="7739" spans="1:3" x14ac:dyDescent="0.25">
      <c r="A7739" s="3">
        <v>20.360234224388144</v>
      </c>
      <c r="B7739">
        <v>5.6167710976665717</v>
      </c>
      <c r="C7739">
        <v>2.9444389791664403</v>
      </c>
    </row>
    <row r="7740" spans="1:3" x14ac:dyDescent="0.25">
      <c r="A7740" s="3">
        <v>20.123189455653517</v>
      </c>
      <c r="B7740">
        <v>5.4806389233419912</v>
      </c>
      <c r="C7740">
        <v>3.0910424533583161</v>
      </c>
    </row>
    <row r="7741" spans="1:3" ht="15.75" thickBot="1" x14ac:dyDescent="0.3">
      <c r="A7741" s="7">
        <v>20.837197681154464</v>
      </c>
      <c r="B7741">
        <v>5.9914645471079817</v>
      </c>
      <c r="C7741">
        <v>4.6821312271242199</v>
      </c>
    </row>
    <row r="7744" spans="1:3" ht="15.75" thickBot="1" x14ac:dyDescent="0.3"/>
    <row r="7745" spans="1:3" x14ac:dyDescent="0.25">
      <c r="A7745" s="1" t="s">
        <v>472</v>
      </c>
    </row>
    <row r="7746" spans="1:3" x14ac:dyDescent="0.25">
      <c r="A7746" s="2">
        <v>19.719292269758025</v>
      </c>
      <c r="B7746">
        <v>4.7874917430000004</v>
      </c>
      <c r="C7746">
        <v>3.091042453</v>
      </c>
    </row>
    <row r="7747" spans="1:3" x14ac:dyDescent="0.25">
      <c r="A7747" s="3">
        <v>20.163448315399307</v>
      </c>
      <c r="B7747">
        <v>5.5373342670185366</v>
      </c>
      <c r="C7747">
        <v>4.7004803657924166</v>
      </c>
    </row>
    <row r="7748" spans="1:3" x14ac:dyDescent="0.25">
      <c r="A7748" s="3">
        <v>20.478688773840432</v>
      </c>
      <c r="B7748" s="5">
        <v>5.2983173670000001</v>
      </c>
      <c r="C7748" s="5">
        <v>2.9957322739999999</v>
      </c>
    </row>
    <row r="7749" spans="1:3" x14ac:dyDescent="0.25">
      <c r="A7749" s="3">
        <v>19.985088661080542</v>
      </c>
      <c r="B7749">
        <v>4.7874917427820458</v>
      </c>
      <c r="C7749">
        <v>3.4812400893356918</v>
      </c>
    </row>
    <row r="7750" spans="1:3" x14ac:dyDescent="0.25">
      <c r="A7750" s="3">
        <v>20.123189455653517</v>
      </c>
      <c r="B7750">
        <v>5.4806389233419912</v>
      </c>
      <c r="C7750">
        <v>3.0910424533583161</v>
      </c>
    </row>
    <row r="7751" spans="1:3" x14ac:dyDescent="0.25">
      <c r="A7751" s="3">
        <v>20.123189455653517</v>
      </c>
      <c r="B7751">
        <v>5.4806389233419912</v>
      </c>
      <c r="C7751">
        <v>3.0910424533583161</v>
      </c>
    </row>
    <row r="7752" spans="1:3" x14ac:dyDescent="0.25">
      <c r="A7752" s="3">
        <v>19.985088661080542</v>
      </c>
      <c r="B7752">
        <v>4.7874917427820458</v>
      </c>
      <c r="C7752">
        <v>3.4812400893356918</v>
      </c>
    </row>
    <row r="7753" spans="1:3" x14ac:dyDescent="0.25">
      <c r="A7753" s="3">
        <v>20.123189455653517</v>
      </c>
      <c r="B7753">
        <v>5.4806389233419912</v>
      </c>
      <c r="C7753">
        <v>3.0910424533583161</v>
      </c>
    </row>
    <row r="7754" spans="1:3" x14ac:dyDescent="0.25">
      <c r="A7754" s="3">
        <v>20.184546440673881</v>
      </c>
      <c r="B7754">
        <v>4.990432586778736</v>
      </c>
      <c r="C7754">
        <v>3.6888794541139363</v>
      </c>
    </row>
    <row r="7755" spans="1:3" x14ac:dyDescent="0.25">
      <c r="A7755" s="3">
        <v>20.123189455653517</v>
      </c>
      <c r="B7755">
        <v>5.4806389233419912</v>
      </c>
      <c r="C7755">
        <v>3.0910424533583161</v>
      </c>
    </row>
    <row r="7756" spans="1:3" x14ac:dyDescent="0.25">
      <c r="A7756" s="3">
        <v>20.478688773840432</v>
      </c>
      <c r="B7756" s="5">
        <v>5.2983173670000001</v>
      </c>
      <c r="C7756" s="5">
        <v>2.9957322739999999</v>
      </c>
    </row>
    <row r="7757" spans="1:3" x14ac:dyDescent="0.25">
      <c r="A7757" s="3">
        <v>19.18195119767131</v>
      </c>
      <c r="B7757">
        <v>4.5747109785033828</v>
      </c>
      <c r="C7757">
        <v>3.6375861597263857</v>
      </c>
    </row>
    <row r="7758" spans="1:3" ht="15.75" thickBot="1" x14ac:dyDescent="0.3">
      <c r="A7758" s="7">
        <v>20.184546440673881</v>
      </c>
      <c r="B7758">
        <v>4.990432586778736</v>
      </c>
      <c r="C7758">
        <v>3.6888794541139363</v>
      </c>
    </row>
    <row r="7761" spans="1:3" ht="15.75" thickBot="1" x14ac:dyDescent="0.3"/>
    <row r="7762" spans="1:3" x14ac:dyDescent="0.25">
      <c r="A7762" s="1" t="s">
        <v>473</v>
      </c>
    </row>
    <row r="7763" spans="1:3" x14ac:dyDescent="0.25">
      <c r="A7763" s="2">
        <v>20.478688773840432</v>
      </c>
      <c r="B7763" s="5">
        <v>5.2983173670000001</v>
      </c>
      <c r="C7763" s="5">
        <v>2.9957322739999999</v>
      </c>
    </row>
    <row r="7764" spans="1:3" x14ac:dyDescent="0.25">
      <c r="A7764" s="3">
        <v>20.163448315399307</v>
      </c>
      <c r="B7764">
        <v>5.5373342670185366</v>
      </c>
      <c r="C7764">
        <v>4.7004803657924166</v>
      </c>
    </row>
    <row r="7765" spans="1:3" x14ac:dyDescent="0.25">
      <c r="A7765" s="3">
        <v>19.985088661080542</v>
      </c>
      <c r="B7765">
        <v>4.7874917427820458</v>
      </c>
      <c r="C7765">
        <v>3.4812400893356918</v>
      </c>
    </row>
    <row r="7766" spans="1:3" x14ac:dyDescent="0.25">
      <c r="A7766" s="3">
        <v>20.837197681154464</v>
      </c>
      <c r="B7766">
        <v>5.9914645471079817</v>
      </c>
      <c r="C7766">
        <v>4.6821312271242199</v>
      </c>
    </row>
    <row r="7767" spans="1:3" x14ac:dyDescent="0.25">
      <c r="A7767" s="3">
        <v>21.133424112621626</v>
      </c>
      <c r="B7767">
        <v>6.5510803350434044</v>
      </c>
      <c r="C7767">
        <v>5.4380793089231956</v>
      </c>
    </row>
    <row r="7768" spans="1:3" x14ac:dyDescent="0.25">
      <c r="A7768" s="3">
        <v>20.184546440673881</v>
      </c>
      <c r="B7768">
        <v>4.990432586778736</v>
      </c>
      <c r="C7768">
        <v>3.6888794541139363</v>
      </c>
    </row>
    <row r="7769" spans="1:3" x14ac:dyDescent="0.25">
      <c r="A7769" s="3">
        <v>20.184546440673881</v>
      </c>
      <c r="B7769" s="8">
        <v>4.990432586778736</v>
      </c>
      <c r="C7769" s="8">
        <v>3.6888794541139363</v>
      </c>
    </row>
    <row r="7770" spans="1:3" x14ac:dyDescent="0.25">
      <c r="A7770" s="3">
        <v>20.837197681154464</v>
      </c>
      <c r="B7770">
        <v>5.9914645471079817</v>
      </c>
      <c r="C7770">
        <v>4.6821312271242199</v>
      </c>
    </row>
    <row r="7771" spans="1:3" x14ac:dyDescent="0.25">
      <c r="A7771" s="3">
        <v>20.837197681154464</v>
      </c>
      <c r="B7771">
        <v>5.9914645471079817</v>
      </c>
      <c r="C7771">
        <v>4.6821312271242199</v>
      </c>
    </row>
    <row r="7772" spans="1:3" x14ac:dyDescent="0.25">
      <c r="A7772" s="3">
        <v>20.163448315399307</v>
      </c>
      <c r="B7772">
        <v>5.5373342670185366</v>
      </c>
      <c r="C7772">
        <v>4.7004803657924166</v>
      </c>
    </row>
    <row r="7773" spans="1:3" x14ac:dyDescent="0.25">
      <c r="A7773" s="3">
        <v>20.837197681154464</v>
      </c>
      <c r="B7773">
        <v>5.9914645471079817</v>
      </c>
      <c r="C7773">
        <v>4.6821312271242199</v>
      </c>
    </row>
    <row r="7774" spans="1:3" x14ac:dyDescent="0.25">
      <c r="A7774" s="3">
        <v>20.478688773840432</v>
      </c>
      <c r="B7774" s="5">
        <v>5.2983173670000001</v>
      </c>
      <c r="C7774" s="5">
        <v>2.9957322739999999</v>
      </c>
    </row>
    <row r="7775" spans="1:3" ht="15.75" thickBot="1" x14ac:dyDescent="0.3">
      <c r="A7775" s="7">
        <v>19.929145492307978</v>
      </c>
      <c r="B7775">
        <v>5.0106352940962555</v>
      </c>
      <c r="C7775">
        <v>2.9957322735539909</v>
      </c>
    </row>
    <row r="7778" spans="1:3" ht="15.75" thickBot="1" x14ac:dyDescent="0.3"/>
    <row r="7779" spans="1:3" x14ac:dyDescent="0.25">
      <c r="A7779" s="1" t="s">
        <v>474</v>
      </c>
    </row>
    <row r="7780" spans="1:3" x14ac:dyDescent="0.25">
      <c r="A7780" s="2">
        <v>20.163448315399307</v>
      </c>
      <c r="B7780">
        <v>5.5373342670185366</v>
      </c>
      <c r="C7780">
        <v>4.7004803657924166</v>
      </c>
    </row>
    <row r="7781" spans="1:3" x14ac:dyDescent="0.25">
      <c r="A7781" s="3">
        <v>21.133424112621626</v>
      </c>
      <c r="B7781">
        <v>6.5510803350434044</v>
      </c>
      <c r="C7781">
        <v>5.4380793089231956</v>
      </c>
    </row>
    <row r="7782" spans="1:3" x14ac:dyDescent="0.25">
      <c r="A7782" s="3">
        <v>19.985088661080542</v>
      </c>
      <c r="B7782">
        <v>4.7874917427820458</v>
      </c>
      <c r="C7782">
        <v>3.4812400893356918</v>
      </c>
    </row>
    <row r="7783" spans="1:3" x14ac:dyDescent="0.25">
      <c r="A7783" s="3">
        <v>20.097550585664155</v>
      </c>
      <c r="B7783">
        <v>5.0751738152338266</v>
      </c>
      <c r="C7783">
        <v>3.6109179126442243</v>
      </c>
    </row>
    <row r="7784" spans="1:3" x14ac:dyDescent="0.25">
      <c r="A7784" s="3">
        <v>20.163448315399307</v>
      </c>
      <c r="B7784">
        <v>5.5373342670185366</v>
      </c>
      <c r="C7784">
        <v>4.7004803657924166</v>
      </c>
    </row>
    <row r="7785" spans="1:3" x14ac:dyDescent="0.25">
      <c r="A7785" s="3">
        <v>20.478688773840432</v>
      </c>
      <c r="B7785" s="5">
        <v>5.2983173670000001</v>
      </c>
      <c r="C7785" s="5">
        <v>2.9957322739999999</v>
      </c>
    </row>
    <row r="7786" spans="1:3" x14ac:dyDescent="0.25">
      <c r="A7786" s="3">
        <v>20.163448315399307</v>
      </c>
      <c r="B7786">
        <v>5.5373342670185366</v>
      </c>
      <c r="C7786">
        <v>4.7004803657924166</v>
      </c>
    </row>
    <row r="7787" spans="1:3" x14ac:dyDescent="0.25">
      <c r="A7787" s="3">
        <v>20.163448315399307</v>
      </c>
      <c r="B7787">
        <v>5.5373342670185366</v>
      </c>
      <c r="C7787">
        <v>4.7004803657924166</v>
      </c>
    </row>
    <row r="7788" spans="1:3" x14ac:dyDescent="0.25">
      <c r="A7788" s="3">
        <v>20.837197681154464</v>
      </c>
      <c r="B7788">
        <v>5.9914645471079817</v>
      </c>
      <c r="C7788">
        <v>4.6821312271242199</v>
      </c>
    </row>
    <row r="7789" spans="1:3" x14ac:dyDescent="0.25">
      <c r="A7789" s="3">
        <v>19.18195119767131</v>
      </c>
      <c r="B7789">
        <v>4.5747109785033828</v>
      </c>
      <c r="C7789">
        <v>3.6375861597263857</v>
      </c>
    </row>
    <row r="7790" spans="1:3" x14ac:dyDescent="0.25">
      <c r="A7790" s="3">
        <v>20.837197681154464</v>
      </c>
      <c r="B7790">
        <v>5.9914645471079817</v>
      </c>
      <c r="C7790">
        <v>4.6821312271242199</v>
      </c>
    </row>
    <row r="7791" spans="1:3" x14ac:dyDescent="0.25">
      <c r="A7791" s="3">
        <v>20.360234224388144</v>
      </c>
      <c r="B7791">
        <v>5.6167710976665717</v>
      </c>
      <c r="C7791">
        <v>2.9444389791664403</v>
      </c>
    </row>
    <row r="7792" spans="1:3" ht="15.75" thickBot="1" x14ac:dyDescent="0.3">
      <c r="A7792" s="7">
        <v>19.929145492307978</v>
      </c>
      <c r="B7792">
        <v>5.0106352940962555</v>
      </c>
      <c r="C7792">
        <v>2.9957322735539909</v>
      </c>
    </row>
    <row r="7795" spans="1:3" ht="15.75" thickBot="1" x14ac:dyDescent="0.3"/>
    <row r="7796" spans="1:3" x14ac:dyDescent="0.25">
      <c r="A7796" s="1" t="s">
        <v>475</v>
      </c>
    </row>
    <row r="7797" spans="1:3" x14ac:dyDescent="0.25">
      <c r="A7797" s="2">
        <v>21.133424112621626</v>
      </c>
      <c r="B7797">
        <v>6.5510803350434044</v>
      </c>
      <c r="C7797">
        <v>5.4380793089231956</v>
      </c>
    </row>
    <row r="7798" spans="1:3" x14ac:dyDescent="0.25">
      <c r="A7798" s="3">
        <v>19.18195119767131</v>
      </c>
      <c r="B7798">
        <v>4.5747109785033828</v>
      </c>
      <c r="C7798">
        <v>3.6375861597263857</v>
      </c>
    </row>
    <row r="7799" spans="1:3" x14ac:dyDescent="0.25">
      <c r="A7799" s="3">
        <v>20.478688773840432</v>
      </c>
      <c r="B7799" s="5">
        <v>5.2983173670000001</v>
      </c>
      <c r="C7799" s="5">
        <v>2.9957322739999999</v>
      </c>
    </row>
    <row r="7800" spans="1:3" x14ac:dyDescent="0.25">
      <c r="A7800" s="3">
        <v>20.097550585664155</v>
      </c>
      <c r="B7800">
        <v>5.0751738152338266</v>
      </c>
      <c r="C7800">
        <v>3.6109179126442243</v>
      </c>
    </row>
    <row r="7801" spans="1:3" x14ac:dyDescent="0.25">
      <c r="A7801" s="3">
        <v>20.837197681154464</v>
      </c>
      <c r="B7801">
        <v>5.9914645471079817</v>
      </c>
      <c r="C7801">
        <v>4.6821312271242199</v>
      </c>
    </row>
    <row r="7802" spans="1:3" x14ac:dyDescent="0.25">
      <c r="A7802" s="3">
        <v>19.985088661080542</v>
      </c>
      <c r="B7802">
        <v>4.7874917427820458</v>
      </c>
      <c r="C7802">
        <v>3.4812400893356918</v>
      </c>
    </row>
    <row r="7803" spans="1:3" x14ac:dyDescent="0.25">
      <c r="A7803" s="3">
        <v>20.163448315399307</v>
      </c>
      <c r="B7803">
        <v>5.5373342670185366</v>
      </c>
      <c r="C7803">
        <v>4.7004803657924166</v>
      </c>
    </row>
    <row r="7804" spans="1:3" x14ac:dyDescent="0.25">
      <c r="A7804" s="3">
        <v>20.184546440673881</v>
      </c>
      <c r="B7804">
        <v>4.990432586778736</v>
      </c>
      <c r="C7804">
        <v>3.6888794541139363</v>
      </c>
    </row>
    <row r="7805" spans="1:3" x14ac:dyDescent="0.25">
      <c r="A7805" s="3">
        <v>19.985088661080542</v>
      </c>
      <c r="B7805">
        <v>4.7874917427820458</v>
      </c>
      <c r="C7805">
        <v>3.4812400893356918</v>
      </c>
    </row>
    <row r="7806" spans="1:3" x14ac:dyDescent="0.25">
      <c r="A7806" s="3">
        <v>19.719292269758025</v>
      </c>
      <c r="B7806">
        <v>4.7874917430000004</v>
      </c>
      <c r="C7806">
        <v>3.091042453</v>
      </c>
    </row>
    <row r="7807" spans="1:3" x14ac:dyDescent="0.25">
      <c r="A7807" s="3">
        <v>19.929145492307978</v>
      </c>
      <c r="B7807">
        <v>5.0106352940962555</v>
      </c>
      <c r="C7807">
        <v>2.9957322735539909</v>
      </c>
    </row>
    <row r="7808" spans="1:3" x14ac:dyDescent="0.25">
      <c r="A7808" s="3">
        <v>20.163448315399307</v>
      </c>
      <c r="B7808">
        <v>5.5373342670185366</v>
      </c>
      <c r="C7808">
        <v>4.7004803657924166</v>
      </c>
    </row>
    <row r="7809" spans="1:3" ht="15.75" thickBot="1" x14ac:dyDescent="0.3">
      <c r="A7809" s="7">
        <v>20.123189455653517</v>
      </c>
      <c r="B7809">
        <v>5.4806389233419912</v>
      </c>
      <c r="C7809">
        <v>3.0910424533583161</v>
      </c>
    </row>
    <row r="7811" spans="1:3" ht="15.75" thickBot="1" x14ac:dyDescent="0.3"/>
    <row r="7812" spans="1:3" x14ac:dyDescent="0.25">
      <c r="A7812" s="1" t="s">
        <v>476</v>
      </c>
    </row>
    <row r="7813" spans="1:3" x14ac:dyDescent="0.25">
      <c r="A7813" s="2">
        <v>20.097550585664155</v>
      </c>
      <c r="B7813">
        <v>5.0751738152338266</v>
      </c>
      <c r="C7813">
        <v>3.6109179126442243</v>
      </c>
    </row>
    <row r="7814" spans="1:3" x14ac:dyDescent="0.25">
      <c r="A7814" s="3">
        <v>20.123189455653517</v>
      </c>
      <c r="B7814">
        <v>5.4806389233419912</v>
      </c>
      <c r="C7814">
        <v>3.0910424533583161</v>
      </c>
    </row>
    <row r="7815" spans="1:3" x14ac:dyDescent="0.25">
      <c r="A7815" s="3">
        <v>19.719292269758025</v>
      </c>
      <c r="B7815">
        <v>4.7874917430000004</v>
      </c>
      <c r="C7815">
        <v>3.091042453</v>
      </c>
    </row>
    <row r="7816" spans="1:3" x14ac:dyDescent="0.25">
      <c r="A7816" s="3">
        <v>21.133424112621626</v>
      </c>
      <c r="B7816">
        <v>6.5510803350434044</v>
      </c>
      <c r="C7816">
        <v>5.4380793089231956</v>
      </c>
    </row>
    <row r="7817" spans="1:3" x14ac:dyDescent="0.25">
      <c r="A7817" s="3">
        <v>20.123189455653517</v>
      </c>
      <c r="B7817">
        <v>5.4806389233419912</v>
      </c>
      <c r="C7817">
        <v>3.0910424533583161</v>
      </c>
    </row>
    <row r="7818" spans="1:3" x14ac:dyDescent="0.25">
      <c r="A7818" s="3">
        <v>19.929145492307978</v>
      </c>
      <c r="B7818">
        <v>5.0106352940962555</v>
      </c>
      <c r="C7818">
        <v>2.9957322735539909</v>
      </c>
    </row>
    <row r="7819" spans="1:3" x14ac:dyDescent="0.25">
      <c r="A7819" s="3">
        <v>20.478688773840432</v>
      </c>
      <c r="B7819" s="5">
        <v>5.2983173670000001</v>
      </c>
      <c r="C7819" s="5">
        <v>2.9957322739999999</v>
      </c>
    </row>
    <row r="7820" spans="1:3" x14ac:dyDescent="0.25">
      <c r="A7820" s="3">
        <v>21.133424112621626</v>
      </c>
      <c r="B7820">
        <v>6.5510803350434044</v>
      </c>
      <c r="C7820">
        <v>5.4380793089231956</v>
      </c>
    </row>
    <row r="7821" spans="1:3" x14ac:dyDescent="0.25">
      <c r="A7821" s="3">
        <v>20.123189455653517</v>
      </c>
      <c r="B7821">
        <v>5.4806389233419912</v>
      </c>
      <c r="C7821">
        <v>3.0910424533583161</v>
      </c>
    </row>
    <row r="7822" spans="1:3" x14ac:dyDescent="0.25">
      <c r="A7822" s="3">
        <v>21.133424112621626</v>
      </c>
      <c r="B7822">
        <v>6.5510803350434044</v>
      </c>
      <c r="C7822">
        <v>5.4380793089231956</v>
      </c>
    </row>
    <row r="7823" spans="1:3" x14ac:dyDescent="0.25">
      <c r="A7823" s="3">
        <v>20.027089777859604</v>
      </c>
      <c r="B7823">
        <v>4.9416424226093039</v>
      </c>
      <c r="C7823">
        <v>3.1135153092103742</v>
      </c>
    </row>
    <row r="7824" spans="1:3" x14ac:dyDescent="0.25">
      <c r="A7824" s="3">
        <v>20.837197681154464</v>
      </c>
      <c r="B7824">
        <v>5.9914645471079817</v>
      </c>
      <c r="C7824">
        <v>4.6821312271242199</v>
      </c>
    </row>
    <row r="7825" spans="1:3" ht="15.75" thickBot="1" x14ac:dyDescent="0.3">
      <c r="A7825" s="7">
        <v>20.478688773840432</v>
      </c>
      <c r="B7825" s="5">
        <v>5.2983173670000001</v>
      </c>
      <c r="C7825" s="5">
        <v>2.9957322739999999</v>
      </c>
    </row>
    <row r="7828" spans="1:3" ht="15.75" thickBot="1" x14ac:dyDescent="0.3"/>
    <row r="7829" spans="1:3" x14ac:dyDescent="0.25">
      <c r="A7829" s="1" t="s">
        <v>477</v>
      </c>
    </row>
    <row r="7830" spans="1:3" x14ac:dyDescent="0.25">
      <c r="A7830" s="2">
        <v>19.929145492307978</v>
      </c>
      <c r="B7830">
        <v>5.0106352940962555</v>
      </c>
      <c r="C7830">
        <v>2.9957322735539909</v>
      </c>
    </row>
    <row r="7831" spans="1:3" x14ac:dyDescent="0.25">
      <c r="A7831" s="3">
        <v>20.360234224388144</v>
      </c>
      <c r="B7831">
        <v>5.6167710976665717</v>
      </c>
      <c r="C7831">
        <v>2.9444389791664403</v>
      </c>
    </row>
    <row r="7832" spans="1:3" x14ac:dyDescent="0.25">
      <c r="A7832" s="3">
        <v>20.837197681154464</v>
      </c>
      <c r="B7832">
        <v>5.9914645471079817</v>
      </c>
      <c r="C7832">
        <v>4.6821312271242199</v>
      </c>
    </row>
    <row r="7833" spans="1:3" x14ac:dyDescent="0.25">
      <c r="A7833" s="3">
        <v>20.163448315399307</v>
      </c>
      <c r="B7833">
        <v>5.5373342670185366</v>
      </c>
      <c r="C7833">
        <v>4.7004803657924166</v>
      </c>
    </row>
    <row r="7834" spans="1:3" x14ac:dyDescent="0.25">
      <c r="A7834" s="3">
        <v>19.18195119767131</v>
      </c>
      <c r="B7834">
        <v>4.5747109785033828</v>
      </c>
      <c r="C7834">
        <v>3.6375861597263857</v>
      </c>
    </row>
    <row r="7835" spans="1:3" x14ac:dyDescent="0.25">
      <c r="A7835" s="3">
        <v>20.097550585664155</v>
      </c>
      <c r="B7835">
        <v>5.0751738152338266</v>
      </c>
      <c r="C7835">
        <v>3.6109179126442243</v>
      </c>
    </row>
    <row r="7836" spans="1:3" x14ac:dyDescent="0.25">
      <c r="A7836" s="3">
        <v>19.929145492307978</v>
      </c>
      <c r="B7836">
        <v>5.0106352940962555</v>
      </c>
      <c r="C7836">
        <v>2.9957322735539909</v>
      </c>
    </row>
    <row r="7837" spans="1:3" x14ac:dyDescent="0.25">
      <c r="A7837" s="3">
        <v>20.184546440673881</v>
      </c>
      <c r="B7837">
        <v>4.990432586778736</v>
      </c>
      <c r="C7837">
        <v>3.6888794541139363</v>
      </c>
    </row>
    <row r="7838" spans="1:3" x14ac:dyDescent="0.25">
      <c r="A7838" s="3">
        <v>20.123189455653517</v>
      </c>
      <c r="B7838">
        <v>5.4806389233419912</v>
      </c>
      <c r="C7838">
        <v>3.0910424533583161</v>
      </c>
    </row>
    <row r="7839" spans="1:3" x14ac:dyDescent="0.25">
      <c r="A7839" s="3">
        <v>20.097550585664155</v>
      </c>
      <c r="B7839">
        <v>5.0751738152338266</v>
      </c>
      <c r="C7839">
        <v>3.6109179126442243</v>
      </c>
    </row>
    <row r="7840" spans="1:3" x14ac:dyDescent="0.25">
      <c r="A7840" s="3">
        <v>19.985088661080542</v>
      </c>
      <c r="B7840">
        <v>4.7874917427820458</v>
      </c>
      <c r="C7840">
        <v>3.4812400893356918</v>
      </c>
    </row>
    <row r="7841" spans="1:3" x14ac:dyDescent="0.25">
      <c r="A7841" s="3">
        <v>20.163448315399307</v>
      </c>
      <c r="B7841">
        <v>5.5373342670185366</v>
      </c>
      <c r="C7841">
        <v>4.7004803657924166</v>
      </c>
    </row>
    <row r="7842" spans="1:3" ht="15.75" thickBot="1" x14ac:dyDescent="0.3">
      <c r="A7842" s="7">
        <v>21.133424112621626</v>
      </c>
      <c r="B7842">
        <v>6.5510803350434044</v>
      </c>
      <c r="C7842">
        <v>5.4380793089231956</v>
      </c>
    </row>
    <row r="7845" spans="1:3" ht="15.75" thickBot="1" x14ac:dyDescent="0.3"/>
    <row r="7846" spans="1:3" x14ac:dyDescent="0.25">
      <c r="A7846" s="1" t="s">
        <v>478</v>
      </c>
    </row>
    <row r="7847" spans="1:3" x14ac:dyDescent="0.25">
      <c r="A7847" s="2">
        <v>20.360234224388144</v>
      </c>
      <c r="B7847">
        <v>5.6167710976665717</v>
      </c>
      <c r="C7847">
        <v>2.9444389791664403</v>
      </c>
    </row>
    <row r="7848" spans="1:3" x14ac:dyDescent="0.25">
      <c r="A7848" s="3">
        <v>20.184546440673881</v>
      </c>
      <c r="B7848">
        <v>4.990432586778736</v>
      </c>
      <c r="C7848">
        <v>3.6888794541139363</v>
      </c>
    </row>
    <row r="7849" spans="1:3" x14ac:dyDescent="0.25">
      <c r="A7849" s="3">
        <v>20.163448315399307</v>
      </c>
      <c r="B7849">
        <v>5.5373342670185366</v>
      </c>
      <c r="C7849">
        <v>4.7004803657924166</v>
      </c>
    </row>
    <row r="7850" spans="1:3" x14ac:dyDescent="0.25">
      <c r="A7850" s="3">
        <v>20.184546440673881</v>
      </c>
      <c r="B7850">
        <v>4.990432586778736</v>
      </c>
      <c r="C7850">
        <v>3.6888794541139363</v>
      </c>
    </row>
    <row r="7851" spans="1:3" x14ac:dyDescent="0.25">
      <c r="A7851" s="3">
        <v>20.837197681154464</v>
      </c>
      <c r="B7851">
        <v>5.9914645471079817</v>
      </c>
      <c r="C7851">
        <v>4.6821312271242199</v>
      </c>
    </row>
    <row r="7852" spans="1:3" x14ac:dyDescent="0.25">
      <c r="A7852" s="3">
        <v>19.985088661080542</v>
      </c>
      <c r="B7852">
        <v>4.7874917427820458</v>
      </c>
      <c r="C7852">
        <v>3.4812400893356918</v>
      </c>
    </row>
    <row r="7853" spans="1:3" x14ac:dyDescent="0.25">
      <c r="A7853" s="3">
        <v>20.027089777859604</v>
      </c>
      <c r="B7853">
        <v>4.9416424226093039</v>
      </c>
      <c r="C7853">
        <v>3.1135153092103742</v>
      </c>
    </row>
    <row r="7854" spans="1:3" x14ac:dyDescent="0.25">
      <c r="A7854" s="3">
        <v>20.163448315399307</v>
      </c>
      <c r="B7854">
        <v>5.5373342670185366</v>
      </c>
      <c r="C7854">
        <v>4.7004803657924166</v>
      </c>
    </row>
    <row r="7855" spans="1:3" x14ac:dyDescent="0.25">
      <c r="A7855" s="3">
        <v>20.027089777859604</v>
      </c>
      <c r="B7855">
        <v>4.9416424226093039</v>
      </c>
      <c r="C7855">
        <v>3.1135153092103742</v>
      </c>
    </row>
    <row r="7856" spans="1:3" x14ac:dyDescent="0.25">
      <c r="A7856" s="3">
        <v>20.123189455653517</v>
      </c>
      <c r="B7856">
        <v>5.4806389233419912</v>
      </c>
      <c r="C7856">
        <v>3.0910424533583161</v>
      </c>
    </row>
    <row r="7857" spans="1:3" x14ac:dyDescent="0.25">
      <c r="A7857" s="3">
        <v>19.18195119767131</v>
      </c>
      <c r="B7857">
        <v>4.5747109785033828</v>
      </c>
      <c r="C7857">
        <v>3.6375861597263857</v>
      </c>
    </row>
    <row r="7858" spans="1:3" x14ac:dyDescent="0.25">
      <c r="A7858" s="3">
        <v>20.478688773840432</v>
      </c>
      <c r="B7858" s="5">
        <v>5.2983173670000001</v>
      </c>
      <c r="C7858" s="5">
        <v>2.9957322739999999</v>
      </c>
    </row>
    <row r="7859" spans="1:3" ht="15.75" thickBot="1" x14ac:dyDescent="0.3">
      <c r="A7859" s="7">
        <v>21.133424112621626</v>
      </c>
      <c r="B7859">
        <v>6.5510803350434044</v>
      </c>
      <c r="C7859">
        <v>5.4380793089231956</v>
      </c>
    </row>
    <row r="7862" spans="1:3" ht="15.75" thickBot="1" x14ac:dyDescent="0.3"/>
    <row r="7863" spans="1:3" x14ac:dyDescent="0.25">
      <c r="A7863" s="1" t="s">
        <v>479</v>
      </c>
    </row>
    <row r="7864" spans="1:3" x14ac:dyDescent="0.25">
      <c r="A7864" s="2">
        <v>20.478688773840432</v>
      </c>
      <c r="B7864" s="5">
        <v>5.2983173670000001</v>
      </c>
      <c r="C7864" s="5">
        <v>2.9957322739999999</v>
      </c>
    </row>
    <row r="7865" spans="1:3" x14ac:dyDescent="0.25">
      <c r="A7865" s="3">
        <v>20.360234224388144</v>
      </c>
      <c r="B7865">
        <v>5.6167710976665717</v>
      </c>
      <c r="C7865">
        <v>2.9444389791664403</v>
      </c>
    </row>
    <row r="7866" spans="1:3" x14ac:dyDescent="0.25">
      <c r="A7866" s="3">
        <v>20.184546440673881</v>
      </c>
      <c r="B7866">
        <v>4.990432586778736</v>
      </c>
      <c r="C7866">
        <v>3.6888794541139363</v>
      </c>
    </row>
    <row r="7867" spans="1:3" x14ac:dyDescent="0.25">
      <c r="A7867" s="3">
        <v>20.478688773840432</v>
      </c>
      <c r="B7867" s="8">
        <v>5.2983173665480363</v>
      </c>
      <c r="C7867" s="8">
        <v>2.9957322735539909</v>
      </c>
    </row>
    <row r="7868" spans="1:3" x14ac:dyDescent="0.25">
      <c r="A7868" s="3">
        <v>21.133424112621626</v>
      </c>
      <c r="B7868">
        <v>6.5510803350434044</v>
      </c>
      <c r="C7868">
        <v>5.4380793089231956</v>
      </c>
    </row>
    <row r="7869" spans="1:3" x14ac:dyDescent="0.25">
      <c r="A7869" s="3">
        <v>21.133424112621626</v>
      </c>
      <c r="B7869">
        <v>6.5510803350434044</v>
      </c>
      <c r="C7869">
        <v>5.4380793089231956</v>
      </c>
    </row>
    <row r="7870" spans="1:3" x14ac:dyDescent="0.25">
      <c r="A7870" s="3">
        <v>20.097550585664155</v>
      </c>
      <c r="B7870">
        <v>5.0751738152338266</v>
      </c>
      <c r="C7870">
        <v>3.6109179126442243</v>
      </c>
    </row>
    <row r="7871" spans="1:3" x14ac:dyDescent="0.25">
      <c r="A7871" s="3">
        <v>20.360234224388144</v>
      </c>
      <c r="B7871">
        <v>5.6167710976665717</v>
      </c>
      <c r="C7871">
        <v>2.9444389791664403</v>
      </c>
    </row>
    <row r="7872" spans="1:3" x14ac:dyDescent="0.25">
      <c r="A7872" s="3">
        <v>19.929145492307978</v>
      </c>
      <c r="B7872">
        <v>5.0106352940962555</v>
      </c>
      <c r="C7872">
        <v>2.9957322735539909</v>
      </c>
    </row>
    <row r="7873" spans="1:3" x14ac:dyDescent="0.25">
      <c r="A7873" s="3">
        <v>20.360234224388144</v>
      </c>
      <c r="B7873">
        <v>5.6167710976665717</v>
      </c>
      <c r="C7873">
        <v>2.9444389791664403</v>
      </c>
    </row>
    <row r="7874" spans="1:3" x14ac:dyDescent="0.25">
      <c r="A7874" s="3">
        <v>20.123189455653517</v>
      </c>
      <c r="B7874">
        <v>5.4806389233419912</v>
      </c>
      <c r="C7874">
        <v>3.0910424533583161</v>
      </c>
    </row>
    <row r="7875" spans="1:3" x14ac:dyDescent="0.25">
      <c r="A7875" s="3">
        <v>20.097550585664155</v>
      </c>
      <c r="B7875">
        <v>5.0751738152338266</v>
      </c>
      <c r="C7875">
        <v>3.6109179126442243</v>
      </c>
    </row>
    <row r="7876" spans="1:3" ht="15.75" thickBot="1" x14ac:dyDescent="0.3">
      <c r="A7876" s="7">
        <v>20.478688773840432</v>
      </c>
      <c r="B7876" s="5">
        <v>5.2983173670000001</v>
      </c>
      <c r="C7876" s="5">
        <v>2.9957322739999999</v>
      </c>
    </row>
    <row r="7879" spans="1:3" ht="15.75" thickBot="1" x14ac:dyDescent="0.3"/>
    <row r="7880" spans="1:3" x14ac:dyDescent="0.25">
      <c r="A7880" s="1" t="s">
        <v>480</v>
      </c>
    </row>
    <row r="7881" spans="1:3" x14ac:dyDescent="0.25">
      <c r="A7881" s="2">
        <v>20.184546440673881</v>
      </c>
      <c r="B7881">
        <v>4.990432586778736</v>
      </c>
      <c r="C7881">
        <v>3.6888794541139363</v>
      </c>
    </row>
    <row r="7882" spans="1:3" x14ac:dyDescent="0.25">
      <c r="A7882" s="3">
        <v>19.18195119767131</v>
      </c>
      <c r="B7882">
        <v>4.5747109785033828</v>
      </c>
      <c r="C7882">
        <v>3.6375861597263857</v>
      </c>
    </row>
    <row r="7883" spans="1:3" x14ac:dyDescent="0.25">
      <c r="A7883" s="3">
        <v>20.360234224388144</v>
      </c>
      <c r="B7883">
        <v>5.6167710976665717</v>
      </c>
      <c r="C7883">
        <v>2.9444389791664403</v>
      </c>
    </row>
    <row r="7884" spans="1:3" x14ac:dyDescent="0.25">
      <c r="A7884" s="3">
        <v>20.184546440673881</v>
      </c>
      <c r="B7884">
        <v>4.990432586778736</v>
      </c>
      <c r="C7884">
        <v>3.6888794541139363</v>
      </c>
    </row>
    <row r="7885" spans="1:3" x14ac:dyDescent="0.25">
      <c r="A7885" s="3">
        <v>20.837197681154464</v>
      </c>
      <c r="B7885" s="8">
        <v>5.9914645471079817</v>
      </c>
      <c r="C7885" s="8">
        <v>4.6821312271242199</v>
      </c>
    </row>
    <row r="7886" spans="1:3" x14ac:dyDescent="0.25">
      <c r="A7886" s="3">
        <v>21.133424112621626</v>
      </c>
      <c r="B7886">
        <v>6.5510803350434044</v>
      </c>
      <c r="C7886">
        <v>5.4380793089231956</v>
      </c>
    </row>
    <row r="7887" spans="1:3" x14ac:dyDescent="0.25">
      <c r="A7887" s="3">
        <v>19.985088661080542</v>
      </c>
      <c r="B7887">
        <v>4.7874917427820458</v>
      </c>
      <c r="C7887">
        <v>3.4812400893356918</v>
      </c>
    </row>
    <row r="7888" spans="1:3" x14ac:dyDescent="0.25">
      <c r="A7888" s="3">
        <v>20.163448315399307</v>
      </c>
      <c r="B7888">
        <v>5.5373342670185366</v>
      </c>
      <c r="C7888">
        <v>4.7004803657924166</v>
      </c>
    </row>
    <row r="7889" spans="1:3" x14ac:dyDescent="0.25">
      <c r="A7889" s="3">
        <v>20.184546440673881</v>
      </c>
      <c r="B7889">
        <v>4.990432586778736</v>
      </c>
      <c r="C7889">
        <v>3.6888794541139363</v>
      </c>
    </row>
    <row r="7890" spans="1:3" x14ac:dyDescent="0.25">
      <c r="A7890" s="3">
        <v>20.123189455653517</v>
      </c>
      <c r="B7890">
        <v>5.4806389233419912</v>
      </c>
      <c r="C7890">
        <v>3.0910424533583161</v>
      </c>
    </row>
    <row r="7891" spans="1:3" x14ac:dyDescent="0.25">
      <c r="A7891" s="3">
        <v>20.184546440673881</v>
      </c>
      <c r="B7891">
        <v>4.990432586778736</v>
      </c>
      <c r="C7891">
        <v>3.6888794541139363</v>
      </c>
    </row>
    <row r="7892" spans="1:3" x14ac:dyDescent="0.25">
      <c r="A7892" s="3">
        <v>19.929145492307978</v>
      </c>
      <c r="B7892">
        <v>5.0106352940962555</v>
      </c>
      <c r="C7892">
        <v>2.9957322735539909</v>
      </c>
    </row>
    <row r="7893" spans="1:3" ht="15.75" thickBot="1" x14ac:dyDescent="0.3">
      <c r="A7893" s="7">
        <v>20.184546440673881</v>
      </c>
      <c r="B7893">
        <v>4.990432586778736</v>
      </c>
      <c r="C7893">
        <v>3.6888794541139363</v>
      </c>
    </row>
    <row r="7896" spans="1:3" ht="15.75" thickBot="1" x14ac:dyDescent="0.3"/>
    <row r="7897" spans="1:3" x14ac:dyDescent="0.25">
      <c r="A7897" s="1" t="s">
        <v>481</v>
      </c>
    </row>
    <row r="7898" spans="1:3" x14ac:dyDescent="0.25">
      <c r="A7898" s="2">
        <v>20.478688773840432</v>
      </c>
      <c r="B7898" s="5">
        <v>5.2983173670000001</v>
      </c>
      <c r="C7898" s="5">
        <v>2.9957322739999999</v>
      </c>
    </row>
    <row r="7899" spans="1:3" x14ac:dyDescent="0.25">
      <c r="A7899" s="3">
        <v>20.163448315399307</v>
      </c>
      <c r="B7899">
        <v>5.5373342670185366</v>
      </c>
      <c r="C7899">
        <v>4.7004803657924166</v>
      </c>
    </row>
    <row r="7900" spans="1:3" x14ac:dyDescent="0.25">
      <c r="A7900" s="3">
        <v>19.985088661080542</v>
      </c>
      <c r="B7900">
        <v>4.7874917427820458</v>
      </c>
      <c r="C7900">
        <v>3.4812400893356918</v>
      </c>
    </row>
    <row r="7901" spans="1:3" x14ac:dyDescent="0.25">
      <c r="A7901" s="3">
        <v>21.133424112621626</v>
      </c>
      <c r="B7901">
        <v>6.5510803350434044</v>
      </c>
      <c r="C7901">
        <v>5.4380793089231956</v>
      </c>
    </row>
    <row r="7902" spans="1:3" x14ac:dyDescent="0.25">
      <c r="A7902" s="3">
        <v>20.837197681154464</v>
      </c>
      <c r="B7902">
        <v>5.9914645471079817</v>
      </c>
      <c r="C7902">
        <v>4.6821312271242199</v>
      </c>
    </row>
    <row r="7903" spans="1:3" x14ac:dyDescent="0.25">
      <c r="A7903" s="3">
        <v>19.985088661080542</v>
      </c>
      <c r="B7903">
        <v>4.7874917427820458</v>
      </c>
      <c r="C7903">
        <v>3.4812400893356918</v>
      </c>
    </row>
    <row r="7904" spans="1:3" x14ac:dyDescent="0.25">
      <c r="A7904" s="3">
        <v>20.360234224388144</v>
      </c>
      <c r="B7904">
        <v>5.6167710976665717</v>
      </c>
      <c r="C7904">
        <v>2.9444389791664403</v>
      </c>
    </row>
    <row r="7905" spans="1:3" x14ac:dyDescent="0.25">
      <c r="A7905" s="3">
        <v>20.837197681154464</v>
      </c>
      <c r="B7905">
        <v>5.9914645471079817</v>
      </c>
      <c r="C7905">
        <v>4.6821312271242199</v>
      </c>
    </row>
    <row r="7906" spans="1:3" x14ac:dyDescent="0.25">
      <c r="A7906" s="3">
        <v>19.929145492307978</v>
      </c>
      <c r="B7906">
        <v>5.0106352940962555</v>
      </c>
      <c r="C7906">
        <v>2.9957322735539909</v>
      </c>
    </row>
    <row r="7907" spans="1:3" x14ac:dyDescent="0.25">
      <c r="A7907" s="3">
        <v>21.133424112621626</v>
      </c>
      <c r="B7907">
        <v>6.5510803350434044</v>
      </c>
      <c r="C7907">
        <v>5.4380793089231956</v>
      </c>
    </row>
    <row r="7908" spans="1:3" x14ac:dyDescent="0.25">
      <c r="A7908" s="3">
        <v>20.163448315399307</v>
      </c>
      <c r="B7908">
        <v>5.5373342670185366</v>
      </c>
      <c r="C7908">
        <v>4.7004803657924166</v>
      </c>
    </row>
    <row r="7909" spans="1:3" x14ac:dyDescent="0.25">
      <c r="A7909" s="3">
        <v>20.123189455653517</v>
      </c>
      <c r="B7909">
        <v>5.4806389233419912</v>
      </c>
      <c r="C7909">
        <v>3.0910424533583161</v>
      </c>
    </row>
    <row r="7910" spans="1:3" ht="15.75" thickBot="1" x14ac:dyDescent="0.3">
      <c r="A7910" s="7">
        <v>20.097550585664155</v>
      </c>
      <c r="B7910">
        <v>5.0751738152338266</v>
      </c>
      <c r="C7910">
        <v>3.6109179126442243</v>
      </c>
    </row>
    <row r="7913" spans="1:3" ht="15.75" thickBot="1" x14ac:dyDescent="0.3"/>
    <row r="7914" spans="1:3" x14ac:dyDescent="0.25">
      <c r="A7914" s="1" t="s">
        <v>482</v>
      </c>
    </row>
    <row r="7915" spans="1:3" x14ac:dyDescent="0.25">
      <c r="A7915" s="2">
        <v>20.163448315399307</v>
      </c>
      <c r="B7915">
        <v>5.5373342670185366</v>
      </c>
      <c r="C7915">
        <v>4.7004803657924166</v>
      </c>
    </row>
    <row r="7916" spans="1:3" x14ac:dyDescent="0.25">
      <c r="A7916" s="3">
        <v>20.478688773840432</v>
      </c>
      <c r="B7916" s="5">
        <v>5.2983173670000001</v>
      </c>
      <c r="C7916" s="5">
        <v>2.9957322739999999</v>
      </c>
    </row>
    <row r="7917" spans="1:3" x14ac:dyDescent="0.25">
      <c r="A7917" s="3">
        <v>20.027089777859604</v>
      </c>
      <c r="B7917">
        <v>4.9416424226093039</v>
      </c>
      <c r="C7917">
        <v>3.1135153092103742</v>
      </c>
    </row>
    <row r="7918" spans="1:3" x14ac:dyDescent="0.25">
      <c r="A7918" s="3">
        <v>20.837197681154464</v>
      </c>
      <c r="B7918">
        <v>5.9914645471079817</v>
      </c>
      <c r="C7918">
        <v>4.6821312271242199</v>
      </c>
    </row>
    <row r="7919" spans="1:3" x14ac:dyDescent="0.25">
      <c r="A7919" s="3">
        <v>19.929145492307978</v>
      </c>
      <c r="B7919">
        <v>5.0106352940962555</v>
      </c>
      <c r="C7919">
        <v>2.9957322735539909</v>
      </c>
    </row>
    <row r="7920" spans="1:3" x14ac:dyDescent="0.25">
      <c r="A7920" s="3">
        <v>19.985088661080542</v>
      </c>
      <c r="B7920">
        <v>4.7874917427820458</v>
      </c>
      <c r="C7920">
        <v>3.4812400893356918</v>
      </c>
    </row>
    <row r="7921" spans="1:3" x14ac:dyDescent="0.25">
      <c r="A7921" s="3">
        <v>20.837197681154464</v>
      </c>
      <c r="B7921">
        <v>5.9914645471079817</v>
      </c>
      <c r="C7921">
        <v>4.6821312271242199</v>
      </c>
    </row>
    <row r="7922" spans="1:3" x14ac:dyDescent="0.25">
      <c r="A7922" s="3">
        <v>20.837197681154464</v>
      </c>
      <c r="B7922">
        <v>5.9914645471079817</v>
      </c>
      <c r="C7922">
        <v>4.6821312271242199</v>
      </c>
    </row>
    <row r="7923" spans="1:3" x14ac:dyDescent="0.25">
      <c r="A7923" s="3">
        <v>19.18195119767131</v>
      </c>
      <c r="B7923">
        <v>4.5747109785033828</v>
      </c>
      <c r="C7923">
        <v>3.6375861597263857</v>
      </c>
    </row>
    <row r="7924" spans="1:3" x14ac:dyDescent="0.25">
      <c r="A7924" s="3">
        <v>20.184546440673881</v>
      </c>
      <c r="B7924">
        <v>4.990432586778736</v>
      </c>
      <c r="C7924">
        <v>3.6888794541139363</v>
      </c>
    </row>
    <row r="7925" spans="1:3" x14ac:dyDescent="0.25">
      <c r="A7925" s="3">
        <v>19.985088661080542</v>
      </c>
      <c r="B7925">
        <v>4.7874917427820458</v>
      </c>
      <c r="C7925">
        <v>3.4812400893356918</v>
      </c>
    </row>
    <row r="7926" spans="1:3" x14ac:dyDescent="0.25">
      <c r="A7926" s="3">
        <v>19.985088661080542</v>
      </c>
      <c r="B7926">
        <v>4.7874917427820458</v>
      </c>
      <c r="C7926">
        <v>3.4812400893356918</v>
      </c>
    </row>
    <row r="7927" spans="1:3" ht="15.75" thickBot="1" x14ac:dyDescent="0.3">
      <c r="A7927" s="7">
        <v>19.18195119767131</v>
      </c>
      <c r="B7927">
        <v>4.5747109785033828</v>
      </c>
      <c r="C7927">
        <v>3.6375861597263857</v>
      </c>
    </row>
    <row r="7929" spans="1:3" ht="15.75" thickBot="1" x14ac:dyDescent="0.3"/>
    <row r="7930" spans="1:3" x14ac:dyDescent="0.25">
      <c r="A7930" s="1" t="s">
        <v>483</v>
      </c>
    </row>
    <row r="7931" spans="1:3" x14ac:dyDescent="0.25">
      <c r="A7931" s="2">
        <v>19.929145492307978</v>
      </c>
      <c r="B7931">
        <v>5.0106352940962555</v>
      </c>
      <c r="C7931">
        <v>2.9957322735539909</v>
      </c>
    </row>
    <row r="7932" spans="1:3" x14ac:dyDescent="0.25">
      <c r="A7932" s="3">
        <v>20.478688773840432</v>
      </c>
      <c r="B7932" s="5">
        <v>5.2983173670000001</v>
      </c>
      <c r="C7932" s="5">
        <v>2.9957322739999999</v>
      </c>
    </row>
    <row r="7933" spans="1:3" x14ac:dyDescent="0.25">
      <c r="A7933" s="3">
        <v>19.719292269758025</v>
      </c>
      <c r="B7933">
        <v>4.7874917430000004</v>
      </c>
      <c r="C7933">
        <v>3.091042453</v>
      </c>
    </row>
    <row r="7934" spans="1:3" x14ac:dyDescent="0.25">
      <c r="A7934" s="3">
        <v>19.18195119767131</v>
      </c>
      <c r="B7934" s="8">
        <v>4.5747109785033828</v>
      </c>
      <c r="C7934" s="8">
        <v>3.6375861597263857</v>
      </c>
    </row>
    <row r="7935" spans="1:3" x14ac:dyDescent="0.25">
      <c r="A7935" s="3">
        <v>20.478688773840432</v>
      </c>
      <c r="B7935" s="5">
        <v>5.2983173670000001</v>
      </c>
      <c r="C7935" s="5">
        <v>2.9957322739999999</v>
      </c>
    </row>
    <row r="7936" spans="1:3" x14ac:dyDescent="0.25">
      <c r="A7936" s="3">
        <v>20.837197681154464</v>
      </c>
      <c r="B7936">
        <v>5.9914645471079817</v>
      </c>
      <c r="C7936">
        <v>4.6821312271242199</v>
      </c>
    </row>
    <row r="7937" spans="1:3" x14ac:dyDescent="0.25">
      <c r="A7937" s="3">
        <v>20.123189455653517</v>
      </c>
      <c r="B7937">
        <v>5.4806389233419912</v>
      </c>
      <c r="C7937">
        <v>3.0910424533583161</v>
      </c>
    </row>
    <row r="7938" spans="1:3" x14ac:dyDescent="0.25">
      <c r="A7938" s="3">
        <v>19.18195119767131</v>
      </c>
      <c r="B7938">
        <v>4.5747109785033828</v>
      </c>
      <c r="C7938">
        <v>3.6375861597263857</v>
      </c>
    </row>
    <row r="7939" spans="1:3" x14ac:dyDescent="0.25">
      <c r="A7939" s="3">
        <v>20.184546440673881</v>
      </c>
      <c r="B7939" s="8">
        <v>4.990432586778736</v>
      </c>
      <c r="C7939" s="8">
        <v>3.6888794541139363</v>
      </c>
    </row>
    <row r="7940" spans="1:3" x14ac:dyDescent="0.25">
      <c r="A7940" s="3">
        <v>20.163448315399307</v>
      </c>
      <c r="B7940">
        <v>5.5373342670185366</v>
      </c>
      <c r="C7940">
        <v>4.7004803657924166</v>
      </c>
    </row>
    <row r="7941" spans="1:3" x14ac:dyDescent="0.25">
      <c r="A7941" s="3">
        <v>20.184546440673881</v>
      </c>
      <c r="B7941">
        <v>4.990432586778736</v>
      </c>
      <c r="C7941">
        <v>3.6888794541139363</v>
      </c>
    </row>
    <row r="7942" spans="1:3" x14ac:dyDescent="0.25">
      <c r="A7942" s="3">
        <v>20.123189455653517</v>
      </c>
      <c r="B7942">
        <v>5.4806389233419912</v>
      </c>
      <c r="C7942">
        <v>3.0910424533583161</v>
      </c>
    </row>
    <row r="7943" spans="1:3" ht="15.75" thickBot="1" x14ac:dyDescent="0.3">
      <c r="A7943" s="7">
        <v>19.929145492307978</v>
      </c>
      <c r="B7943">
        <v>5.0106352940962555</v>
      </c>
      <c r="C7943">
        <v>2.9957322735539909</v>
      </c>
    </row>
    <row r="7946" spans="1:3" ht="15.75" thickBot="1" x14ac:dyDescent="0.3"/>
    <row r="7947" spans="1:3" x14ac:dyDescent="0.25">
      <c r="A7947" s="1" t="s">
        <v>484</v>
      </c>
    </row>
    <row r="7948" spans="1:3" x14ac:dyDescent="0.25">
      <c r="A7948" s="2">
        <v>20.360234224388144</v>
      </c>
      <c r="B7948">
        <v>5.6167710976665717</v>
      </c>
      <c r="C7948">
        <v>2.9444389791664403</v>
      </c>
    </row>
    <row r="7949" spans="1:3" x14ac:dyDescent="0.25">
      <c r="A7949" s="3">
        <v>20.097550585664155</v>
      </c>
      <c r="B7949">
        <v>5.0751738152338266</v>
      </c>
      <c r="C7949">
        <v>3.6109179126442243</v>
      </c>
    </row>
    <row r="7950" spans="1:3" x14ac:dyDescent="0.25">
      <c r="A7950" s="3">
        <v>19.985088661080542</v>
      </c>
      <c r="B7950">
        <v>4.7874917427820458</v>
      </c>
      <c r="C7950">
        <v>3.4812400893356918</v>
      </c>
    </row>
    <row r="7951" spans="1:3" x14ac:dyDescent="0.25">
      <c r="A7951" s="3">
        <v>19.929145492307978</v>
      </c>
      <c r="B7951">
        <v>5.0106352940962555</v>
      </c>
      <c r="C7951">
        <v>2.9957322735539909</v>
      </c>
    </row>
    <row r="7952" spans="1:3" x14ac:dyDescent="0.25">
      <c r="A7952" s="3">
        <v>21.133424112621626</v>
      </c>
      <c r="B7952">
        <v>6.5510803350434044</v>
      </c>
      <c r="C7952">
        <v>5.4380793089231956</v>
      </c>
    </row>
    <row r="7953" spans="1:3" x14ac:dyDescent="0.25">
      <c r="A7953" s="3">
        <v>19.18195119767131</v>
      </c>
      <c r="B7953">
        <v>4.5747109785033828</v>
      </c>
      <c r="C7953">
        <v>3.6375861597263857</v>
      </c>
    </row>
    <row r="7954" spans="1:3" x14ac:dyDescent="0.25">
      <c r="A7954" s="3">
        <v>20.837197681154464</v>
      </c>
      <c r="B7954">
        <v>5.9914645471079817</v>
      </c>
      <c r="C7954">
        <v>4.6821312271242199</v>
      </c>
    </row>
    <row r="7955" spans="1:3" x14ac:dyDescent="0.25">
      <c r="A7955" s="3">
        <v>19.929145492307978</v>
      </c>
      <c r="B7955">
        <v>5.0106352940962555</v>
      </c>
      <c r="C7955">
        <v>2.9957322735539909</v>
      </c>
    </row>
    <row r="7956" spans="1:3" x14ac:dyDescent="0.25">
      <c r="A7956" s="3">
        <v>19.719292269758025</v>
      </c>
      <c r="B7956">
        <v>4.7874917430000004</v>
      </c>
      <c r="C7956">
        <v>3.091042453</v>
      </c>
    </row>
    <row r="7957" spans="1:3" x14ac:dyDescent="0.25">
      <c r="A7957" s="3">
        <v>21.133424112621626</v>
      </c>
      <c r="B7957">
        <v>6.5510803350434044</v>
      </c>
      <c r="C7957">
        <v>5.4380793089231956</v>
      </c>
    </row>
    <row r="7958" spans="1:3" x14ac:dyDescent="0.25">
      <c r="A7958" s="3">
        <v>21.133424112621626</v>
      </c>
      <c r="B7958">
        <v>6.5510803350434044</v>
      </c>
      <c r="C7958">
        <v>5.4380793089231956</v>
      </c>
    </row>
    <row r="7959" spans="1:3" x14ac:dyDescent="0.25">
      <c r="A7959" s="3">
        <v>20.478688773840432</v>
      </c>
      <c r="B7959" s="5">
        <v>5.2983173670000001</v>
      </c>
      <c r="C7959" s="5">
        <v>2.9957322739999999</v>
      </c>
    </row>
    <row r="7960" spans="1:3" ht="15.75" thickBot="1" x14ac:dyDescent="0.3">
      <c r="A7960" s="7">
        <v>20.097550585664155</v>
      </c>
      <c r="B7960">
        <v>5.0751738152338266</v>
      </c>
      <c r="C7960">
        <v>3.6109179126442243</v>
      </c>
    </row>
    <row r="7963" spans="1:3" ht="15.75" thickBot="1" x14ac:dyDescent="0.3"/>
    <row r="7964" spans="1:3" x14ac:dyDescent="0.25">
      <c r="A7964" s="1" t="s">
        <v>485</v>
      </c>
    </row>
    <row r="7965" spans="1:3" x14ac:dyDescent="0.25">
      <c r="A7965" s="2">
        <v>20.360234224388144</v>
      </c>
      <c r="B7965">
        <v>5.6167710976665717</v>
      </c>
      <c r="C7965">
        <v>2.9444389791664403</v>
      </c>
    </row>
    <row r="7966" spans="1:3" x14ac:dyDescent="0.25">
      <c r="A7966" s="3">
        <v>20.097550585664155</v>
      </c>
      <c r="B7966">
        <v>5.0751738152338266</v>
      </c>
      <c r="C7966">
        <v>3.6109179126442243</v>
      </c>
    </row>
    <row r="7967" spans="1:3" x14ac:dyDescent="0.25">
      <c r="A7967" s="3">
        <v>20.478688773840432</v>
      </c>
      <c r="B7967" s="5">
        <v>5.2983173670000001</v>
      </c>
      <c r="C7967" s="5">
        <v>2.9957322739999999</v>
      </c>
    </row>
    <row r="7968" spans="1:3" x14ac:dyDescent="0.25">
      <c r="A7968" s="3">
        <v>19.18195119767131</v>
      </c>
      <c r="B7968">
        <v>4.5747109785033828</v>
      </c>
      <c r="C7968">
        <v>3.6375861597263857</v>
      </c>
    </row>
    <row r="7969" spans="1:3" x14ac:dyDescent="0.25">
      <c r="A7969" s="3">
        <v>19.719292269758025</v>
      </c>
      <c r="B7969">
        <v>4.7874917430000004</v>
      </c>
      <c r="C7969">
        <v>3.091042453</v>
      </c>
    </row>
    <row r="7970" spans="1:3" x14ac:dyDescent="0.25">
      <c r="A7970" s="3">
        <v>19.719292269758025</v>
      </c>
      <c r="B7970">
        <v>4.7874917430000004</v>
      </c>
      <c r="C7970">
        <v>3.091042453</v>
      </c>
    </row>
    <row r="7971" spans="1:3" x14ac:dyDescent="0.25">
      <c r="A7971" s="3">
        <v>20.027089777859604</v>
      </c>
      <c r="B7971">
        <v>4.9416424226093039</v>
      </c>
      <c r="C7971">
        <v>3.1135153092103742</v>
      </c>
    </row>
    <row r="7972" spans="1:3" x14ac:dyDescent="0.25">
      <c r="A7972" s="3">
        <v>19.929145492307978</v>
      </c>
      <c r="B7972">
        <v>5.0106352940962555</v>
      </c>
      <c r="C7972">
        <v>2.9957322735539909</v>
      </c>
    </row>
    <row r="7973" spans="1:3" x14ac:dyDescent="0.25">
      <c r="A7973" s="3">
        <v>21.133424112621626</v>
      </c>
      <c r="B7973">
        <v>6.5510803350434044</v>
      </c>
      <c r="C7973">
        <v>5.4380793089231956</v>
      </c>
    </row>
    <row r="7974" spans="1:3" x14ac:dyDescent="0.25">
      <c r="A7974" s="3">
        <v>20.097550585664155</v>
      </c>
      <c r="B7974">
        <v>5.0751738152338266</v>
      </c>
      <c r="C7974">
        <v>3.6109179126442243</v>
      </c>
    </row>
    <row r="7975" spans="1:3" x14ac:dyDescent="0.25">
      <c r="A7975" s="3">
        <v>20.478688773840432</v>
      </c>
      <c r="B7975" s="5">
        <v>5.2983173670000001</v>
      </c>
      <c r="C7975" s="5">
        <v>2.9957322739999999</v>
      </c>
    </row>
    <row r="7976" spans="1:3" x14ac:dyDescent="0.25">
      <c r="A7976" s="3">
        <v>20.097550585664155</v>
      </c>
      <c r="B7976">
        <v>5.0751738152338266</v>
      </c>
      <c r="C7976">
        <v>3.6109179126442243</v>
      </c>
    </row>
    <row r="7977" spans="1:3" ht="15.75" thickBot="1" x14ac:dyDescent="0.3">
      <c r="A7977" s="7">
        <v>19.985088661080542</v>
      </c>
      <c r="B7977">
        <v>4.7874917427820458</v>
      </c>
      <c r="C7977">
        <v>3.4812400893356918</v>
      </c>
    </row>
    <row r="7980" spans="1:3" ht="15.75" thickBot="1" x14ac:dyDescent="0.3"/>
    <row r="7981" spans="1:3" x14ac:dyDescent="0.25">
      <c r="A7981" s="1" t="s">
        <v>486</v>
      </c>
    </row>
    <row r="7982" spans="1:3" x14ac:dyDescent="0.25">
      <c r="A7982" s="2">
        <v>20.184546440673881</v>
      </c>
      <c r="B7982">
        <v>4.990432586778736</v>
      </c>
      <c r="C7982">
        <v>3.6888794541139363</v>
      </c>
    </row>
    <row r="7983" spans="1:3" x14ac:dyDescent="0.25">
      <c r="A7983" s="3">
        <v>21.133424112621626</v>
      </c>
      <c r="B7983">
        <v>6.5510803350434044</v>
      </c>
      <c r="C7983">
        <v>5.4380793089231956</v>
      </c>
    </row>
    <row r="7984" spans="1:3" x14ac:dyDescent="0.25">
      <c r="A7984" s="3">
        <v>19.18195119767131</v>
      </c>
      <c r="B7984">
        <v>4.5747109785033828</v>
      </c>
      <c r="C7984">
        <v>3.6375861597263857</v>
      </c>
    </row>
    <row r="7985" spans="1:3" x14ac:dyDescent="0.25">
      <c r="A7985" s="3">
        <v>20.360234224388144</v>
      </c>
      <c r="B7985">
        <v>5.6167710976665717</v>
      </c>
      <c r="C7985">
        <v>2.9444389791664403</v>
      </c>
    </row>
    <row r="7986" spans="1:3" x14ac:dyDescent="0.25">
      <c r="A7986" s="3">
        <v>20.123189455653517</v>
      </c>
      <c r="B7986">
        <v>5.4806389233419912</v>
      </c>
      <c r="C7986">
        <v>3.0910424533583161</v>
      </c>
    </row>
    <row r="7987" spans="1:3" x14ac:dyDescent="0.25">
      <c r="A7987" s="3">
        <v>20.163448315399307</v>
      </c>
      <c r="B7987">
        <v>5.5373342670185366</v>
      </c>
      <c r="C7987">
        <v>4.7004803657924166</v>
      </c>
    </row>
    <row r="7988" spans="1:3" x14ac:dyDescent="0.25">
      <c r="A7988" s="3">
        <v>20.163448315399307</v>
      </c>
      <c r="B7988">
        <v>5.5373342670185366</v>
      </c>
      <c r="C7988">
        <v>4.7004803657924166</v>
      </c>
    </row>
    <row r="7989" spans="1:3" x14ac:dyDescent="0.25">
      <c r="A7989" s="3">
        <v>19.18195119767131</v>
      </c>
      <c r="B7989">
        <v>4.5747109785033828</v>
      </c>
      <c r="C7989">
        <v>3.6375861597263857</v>
      </c>
    </row>
    <row r="7990" spans="1:3" x14ac:dyDescent="0.25">
      <c r="A7990" s="3">
        <v>20.360234224388144</v>
      </c>
      <c r="B7990">
        <v>5.6167710976665717</v>
      </c>
      <c r="C7990">
        <v>2.9444389791664403</v>
      </c>
    </row>
    <row r="7991" spans="1:3" x14ac:dyDescent="0.25">
      <c r="A7991" s="3">
        <v>19.719292269758025</v>
      </c>
      <c r="B7991">
        <v>4.7874917430000004</v>
      </c>
      <c r="C7991">
        <v>3.091042453</v>
      </c>
    </row>
    <row r="7992" spans="1:3" x14ac:dyDescent="0.25">
      <c r="A7992" s="3">
        <v>20.163448315399307</v>
      </c>
      <c r="B7992">
        <v>5.5373342670185366</v>
      </c>
      <c r="C7992">
        <v>4.7004803657924166</v>
      </c>
    </row>
    <row r="7993" spans="1:3" x14ac:dyDescent="0.25">
      <c r="A7993" s="3">
        <v>20.360234224388144</v>
      </c>
      <c r="B7993">
        <v>5.6167710976665717</v>
      </c>
      <c r="C7993">
        <v>2.9444389791664403</v>
      </c>
    </row>
    <row r="7994" spans="1:3" ht="15.75" thickBot="1" x14ac:dyDescent="0.3">
      <c r="A7994" s="7">
        <v>20.123189455653517</v>
      </c>
      <c r="B7994">
        <v>5.4806389233419912</v>
      </c>
      <c r="C7994">
        <v>3.0910424533583161</v>
      </c>
    </row>
    <row r="7997" spans="1:3" ht="15.75" thickBot="1" x14ac:dyDescent="0.3"/>
    <row r="7998" spans="1:3" x14ac:dyDescent="0.25">
      <c r="A7998" s="1" t="s">
        <v>487</v>
      </c>
    </row>
    <row r="7999" spans="1:3" x14ac:dyDescent="0.25">
      <c r="A7999" s="2">
        <v>20.360234224388144</v>
      </c>
      <c r="B7999">
        <v>5.6167710976665717</v>
      </c>
      <c r="C7999">
        <v>2.9444389791664403</v>
      </c>
    </row>
    <row r="8000" spans="1:3" x14ac:dyDescent="0.25">
      <c r="A8000" s="3">
        <v>20.360234224388144</v>
      </c>
      <c r="B8000">
        <v>5.6167710976665717</v>
      </c>
      <c r="C8000">
        <v>2.9444389791664403</v>
      </c>
    </row>
    <row r="8001" spans="1:3" x14ac:dyDescent="0.25">
      <c r="A8001" s="3">
        <v>20.478688773840432</v>
      </c>
      <c r="B8001" s="5">
        <v>5.2983173670000001</v>
      </c>
      <c r="C8001" s="5">
        <v>2.9957322739999999</v>
      </c>
    </row>
    <row r="8002" spans="1:3" x14ac:dyDescent="0.25">
      <c r="A8002" s="3">
        <v>20.478688773840432</v>
      </c>
      <c r="B8002" s="5">
        <v>5.2983173670000001</v>
      </c>
      <c r="C8002" s="5">
        <v>2.9957322739999999</v>
      </c>
    </row>
    <row r="8003" spans="1:3" x14ac:dyDescent="0.25">
      <c r="A8003" s="3">
        <v>20.123189455653517</v>
      </c>
      <c r="B8003">
        <v>5.4806389233419912</v>
      </c>
      <c r="C8003">
        <v>3.0910424533583161</v>
      </c>
    </row>
    <row r="8004" spans="1:3" x14ac:dyDescent="0.25">
      <c r="A8004" s="3">
        <v>19.929145492307978</v>
      </c>
      <c r="B8004">
        <v>5.0106352940962555</v>
      </c>
      <c r="C8004">
        <v>2.9957322735539909</v>
      </c>
    </row>
    <row r="8005" spans="1:3" x14ac:dyDescent="0.25">
      <c r="A8005" s="3">
        <v>20.027089777859604</v>
      </c>
      <c r="B8005">
        <v>4.9416424226093039</v>
      </c>
      <c r="C8005">
        <v>3.1135153092103742</v>
      </c>
    </row>
    <row r="8006" spans="1:3" x14ac:dyDescent="0.25">
      <c r="A8006" s="3">
        <v>20.097550585664155</v>
      </c>
      <c r="B8006">
        <v>5.0751738152338266</v>
      </c>
      <c r="C8006">
        <v>3.6109179126442243</v>
      </c>
    </row>
    <row r="8007" spans="1:3" x14ac:dyDescent="0.25">
      <c r="A8007" s="3">
        <v>20.360234224388144</v>
      </c>
      <c r="B8007">
        <v>5.6167710976665717</v>
      </c>
      <c r="C8007">
        <v>2.9444389791664403</v>
      </c>
    </row>
    <row r="8008" spans="1:3" x14ac:dyDescent="0.25">
      <c r="A8008" s="3">
        <v>20.360234224388144</v>
      </c>
      <c r="B8008">
        <v>5.6167710976665717</v>
      </c>
      <c r="C8008">
        <v>2.9444389791664403</v>
      </c>
    </row>
    <row r="8009" spans="1:3" x14ac:dyDescent="0.25">
      <c r="A8009" s="3">
        <v>20.163448315399307</v>
      </c>
      <c r="B8009">
        <v>5.5373342670185366</v>
      </c>
      <c r="C8009">
        <v>4.7004803657924166</v>
      </c>
    </row>
    <row r="8010" spans="1:3" x14ac:dyDescent="0.25">
      <c r="A8010" s="3">
        <v>20.478688773840432</v>
      </c>
      <c r="B8010" s="5">
        <v>5.2983173670000001</v>
      </c>
      <c r="C8010" s="5">
        <v>2.9957322739999999</v>
      </c>
    </row>
    <row r="8011" spans="1:3" ht="15.75" thickBot="1" x14ac:dyDescent="0.3">
      <c r="A8011" s="7">
        <v>20.123189455653517</v>
      </c>
      <c r="B8011">
        <v>5.4806389233419912</v>
      </c>
      <c r="C8011">
        <v>3.0910424533583161</v>
      </c>
    </row>
    <row r="8014" spans="1:3" ht="15.75" thickBot="1" x14ac:dyDescent="0.3"/>
    <row r="8015" spans="1:3" x14ac:dyDescent="0.25">
      <c r="A8015" s="1" t="s">
        <v>488</v>
      </c>
    </row>
    <row r="8016" spans="1:3" x14ac:dyDescent="0.25">
      <c r="A8016" s="2">
        <v>20.027089777859604</v>
      </c>
      <c r="B8016">
        <v>4.9416424226093039</v>
      </c>
      <c r="C8016">
        <v>3.1135153092103742</v>
      </c>
    </row>
    <row r="8017" spans="1:3" x14ac:dyDescent="0.25">
      <c r="A8017" s="3">
        <v>20.478688773840432</v>
      </c>
      <c r="B8017" s="5">
        <v>5.2983173670000001</v>
      </c>
      <c r="C8017" s="5">
        <v>2.9957322739999999</v>
      </c>
    </row>
    <row r="8018" spans="1:3" x14ac:dyDescent="0.25">
      <c r="A8018" s="3">
        <v>20.163448315399307</v>
      </c>
      <c r="B8018">
        <v>5.5373342670185366</v>
      </c>
      <c r="C8018">
        <v>4.7004803657924166</v>
      </c>
    </row>
    <row r="8019" spans="1:3" x14ac:dyDescent="0.25">
      <c r="A8019" s="3">
        <v>20.184546440673881</v>
      </c>
      <c r="B8019">
        <v>4.990432586778736</v>
      </c>
      <c r="C8019">
        <v>3.6888794541139363</v>
      </c>
    </row>
    <row r="8020" spans="1:3" x14ac:dyDescent="0.25">
      <c r="A8020" s="3">
        <v>20.478688773840432</v>
      </c>
      <c r="B8020" s="5">
        <v>5.2983173670000001</v>
      </c>
      <c r="C8020" s="5">
        <v>2.9957322739999999</v>
      </c>
    </row>
    <row r="8021" spans="1:3" x14ac:dyDescent="0.25">
      <c r="A8021" s="3">
        <v>20.837197681154464</v>
      </c>
      <c r="B8021">
        <v>5.9914645471079817</v>
      </c>
      <c r="C8021">
        <v>4.6821312271242199</v>
      </c>
    </row>
    <row r="8022" spans="1:3" x14ac:dyDescent="0.25">
      <c r="A8022" s="3">
        <v>20.184546440673881</v>
      </c>
      <c r="B8022">
        <v>4.990432586778736</v>
      </c>
      <c r="C8022">
        <v>3.6888794541139363</v>
      </c>
    </row>
    <row r="8023" spans="1:3" x14ac:dyDescent="0.25">
      <c r="A8023" s="3">
        <v>20.837197681154464</v>
      </c>
      <c r="B8023" s="8">
        <v>5.9914645471079817</v>
      </c>
      <c r="C8023" s="8">
        <v>4.6821312271242199</v>
      </c>
    </row>
    <row r="8024" spans="1:3" x14ac:dyDescent="0.25">
      <c r="A8024" s="3">
        <v>20.478688773840432</v>
      </c>
      <c r="B8024" s="5">
        <v>5.2983173670000001</v>
      </c>
      <c r="C8024" s="5">
        <v>2.9957322739999999</v>
      </c>
    </row>
    <row r="8025" spans="1:3" x14ac:dyDescent="0.25">
      <c r="A8025" s="3">
        <v>20.123189455653517</v>
      </c>
      <c r="B8025">
        <v>5.4806389233419912</v>
      </c>
      <c r="C8025">
        <v>3.0910424533583161</v>
      </c>
    </row>
    <row r="8026" spans="1:3" x14ac:dyDescent="0.25">
      <c r="A8026" s="3">
        <v>20.123189455653517</v>
      </c>
      <c r="B8026">
        <v>5.4806389233419912</v>
      </c>
      <c r="C8026">
        <v>3.0910424533583161</v>
      </c>
    </row>
    <row r="8027" spans="1:3" x14ac:dyDescent="0.25">
      <c r="A8027" s="3">
        <v>20.360234224388144</v>
      </c>
      <c r="B8027">
        <v>5.6167710976665717</v>
      </c>
      <c r="C8027">
        <v>2.9444389791664403</v>
      </c>
    </row>
    <row r="8028" spans="1:3" ht="15.75" thickBot="1" x14ac:dyDescent="0.3">
      <c r="A8028" s="7">
        <v>20.163448315399307</v>
      </c>
      <c r="B8028">
        <v>5.5373342670185366</v>
      </c>
      <c r="C8028">
        <v>4.7004803657924166</v>
      </c>
    </row>
    <row r="8031" spans="1:3" ht="15.75" thickBot="1" x14ac:dyDescent="0.3"/>
    <row r="8032" spans="1:3" x14ac:dyDescent="0.25">
      <c r="A8032" s="1" t="s">
        <v>489</v>
      </c>
    </row>
    <row r="8033" spans="1:3" x14ac:dyDescent="0.25">
      <c r="A8033" s="2">
        <v>20.360234224388144</v>
      </c>
      <c r="B8033">
        <v>5.6167710976665717</v>
      </c>
      <c r="C8033">
        <v>2.9444389791664403</v>
      </c>
    </row>
    <row r="8034" spans="1:3" x14ac:dyDescent="0.25">
      <c r="A8034" s="3">
        <v>21.133424112621626</v>
      </c>
      <c r="B8034">
        <v>6.5510803350434044</v>
      </c>
      <c r="C8034">
        <v>5.4380793089231956</v>
      </c>
    </row>
    <row r="8035" spans="1:3" x14ac:dyDescent="0.25">
      <c r="A8035" s="3">
        <v>20.163448315399307</v>
      </c>
      <c r="B8035">
        <v>5.5373342670185366</v>
      </c>
      <c r="C8035">
        <v>4.7004803657924166</v>
      </c>
    </row>
    <row r="8036" spans="1:3" x14ac:dyDescent="0.25">
      <c r="A8036" s="3">
        <v>19.985088661080542</v>
      </c>
      <c r="B8036">
        <v>4.7874917427820458</v>
      </c>
      <c r="C8036">
        <v>3.4812400893356918</v>
      </c>
    </row>
    <row r="8037" spans="1:3" x14ac:dyDescent="0.25">
      <c r="A8037" s="3">
        <v>20.027089777859604</v>
      </c>
      <c r="B8037">
        <v>4.9416424226093039</v>
      </c>
      <c r="C8037">
        <v>3.1135153092103742</v>
      </c>
    </row>
    <row r="8038" spans="1:3" x14ac:dyDescent="0.25">
      <c r="A8038" s="3">
        <v>20.184546440673881</v>
      </c>
      <c r="B8038">
        <v>4.990432586778736</v>
      </c>
      <c r="C8038">
        <v>3.6888794541139363</v>
      </c>
    </row>
    <row r="8039" spans="1:3" x14ac:dyDescent="0.25">
      <c r="A8039" s="3">
        <v>20.478688773840432</v>
      </c>
      <c r="B8039" s="5">
        <v>5.2983173670000001</v>
      </c>
      <c r="C8039" s="5">
        <v>2.9957322739999999</v>
      </c>
    </row>
    <row r="8040" spans="1:3" x14ac:dyDescent="0.25">
      <c r="A8040" s="3">
        <v>20.478688773840432</v>
      </c>
      <c r="B8040" s="5">
        <v>5.2983173670000001</v>
      </c>
      <c r="C8040" s="5">
        <v>2.9957322739999999</v>
      </c>
    </row>
    <row r="8041" spans="1:3" x14ac:dyDescent="0.25">
      <c r="A8041" s="3">
        <v>20.837197681154464</v>
      </c>
      <c r="B8041">
        <v>5.9914645471079817</v>
      </c>
      <c r="C8041">
        <v>4.6821312271242199</v>
      </c>
    </row>
    <row r="8042" spans="1:3" x14ac:dyDescent="0.25">
      <c r="A8042" s="3">
        <v>19.929145492307978</v>
      </c>
      <c r="B8042">
        <v>5.0106352940962555</v>
      </c>
      <c r="C8042">
        <v>2.9957322735539909</v>
      </c>
    </row>
    <row r="8043" spans="1:3" x14ac:dyDescent="0.25">
      <c r="A8043" s="3">
        <v>20.837197681154464</v>
      </c>
      <c r="B8043">
        <v>5.9914645471079817</v>
      </c>
      <c r="C8043">
        <v>4.6821312271242199</v>
      </c>
    </row>
    <row r="8044" spans="1:3" x14ac:dyDescent="0.25">
      <c r="A8044" s="3">
        <v>20.184546440673881</v>
      </c>
      <c r="B8044">
        <v>4.990432586778736</v>
      </c>
      <c r="C8044">
        <v>3.6888794541139363</v>
      </c>
    </row>
    <row r="8045" spans="1:3" ht="15.75" thickBot="1" x14ac:dyDescent="0.3">
      <c r="A8045" s="7">
        <v>19.985088661080542</v>
      </c>
      <c r="B8045">
        <v>4.7874917427820458</v>
      </c>
      <c r="C8045">
        <v>3.4812400893356918</v>
      </c>
    </row>
    <row r="8048" spans="1:3" ht="15.75" thickBot="1" x14ac:dyDescent="0.3"/>
    <row r="8049" spans="1:3" x14ac:dyDescent="0.25">
      <c r="A8049" s="1" t="s">
        <v>490</v>
      </c>
    </row>
    <row r="8050" spans="1:3" x14ac:dyDescent="0.25">
      <c r="A8050" s="2">
        <v>19.719292269758025</v>
      </c>
      <c r="B8050">
        <v>4.7874917430000004</v>
      </c>
      <c r="C8050">
        <v>3.091042453</v>
      </c>
    </row>
    <row r="8051" spans="1:3" x14ac:dyDescent="0.25">
      <c r="A8051" s="3">
        <v>20.478688773840432</v>
      </c>
      <c r="B8051" s="5">
        <v>5.2983173670000001</v>
      </c>
      <c r="C8051" s="5">
        <v>2.9957322739999999</v>
      </c>
    </row>
    <row r="8052" spans="1:3" x14ac:dyDescent="0.25">
      <c r="A8052" s="3">
        <v>20.360234224388144</v>
      </c>
      <c r="B8052">
        <v>5.6167710976665717</v>
      </c>
      <c r="C8052">
        <v>2.9444389791664403</v>
      </c>
    </row>
    <row r="8053" spans="1:3" x14ac:dyDescent="0.25">
      <c r="A8053" s="3">
        <v>19.985088661080542</v>
      </c>
      <c r="B8053">
        <v>4.7874917427820458</v>
      </c>
      <c r="C8053">
        <v>3.4812400893356918</v>
      </c>
    </row>
    <row r="8054" spans="1:3" x14ac:dyDescent="0.25">
      <c r="A8054" s="3">
        <v>21.133424112621626</v>
      </c>
      <c r="B8054">
        <v>6.5510803350434044</v>
      </c>
      <c r="C8054">
        <v>5.4380793089231956</v>
      </c>
    </row>
    <row r="8055" spans="1:3" x14ac:dyDescent="0.25">
      <c r="A8055" s="3">
        <v>21.133424112621626</v>
      </c>
      <c r="B8055">
        <v>6.5510803350434044</v>
      </c>
      <c r="C8055">
        <v>5.4380793089231956</v>
      </c>
    </row>
    <row r="8056" spans="1:3" x14ac:dyDescent="0.25">
      <c r="A8056" s="3">
        <v>19.985088661080542</v>
      </c>
      <c r="B8056">
        <v>4.7874917427820458</v>
      </c>
      <c r="C8056">
        <v>3.4812400893356918</v>
      </c>
    </row>
    <row r="8057" spans="1:3" x14ac:dyDescent="0.25">
      <c r="A8057" s="3">
        <v>20.097550585664155</v>
      </c>
      <c r="B8057">
        <v>5.0751738152338266</v>
      </c>
      <c r="C8057">
        <v>3.6109179126442243</v>
      </c>
    </row>
    <row r="8058" spans="1:3" x14ac:dyDescent="0.25">
      <c r="A8058" s="3">
        <v>20.163448315399307</v>
      </c>
      <c r="B8058">
        <v>5.5373342670185366</v>
      </c>
      <c r="C8058">
        <v>4.7004803657924166</v>
      </c>
    </row>
    <row r="8059" spans="1:3" x14ac:dyDescent="0.25">
      <c r="A8059" s="3">
        <v>20.478688773840432</v>
      </c>
      <c r="B8059" s="5">
        <v>5.2983173670000001</v>
      </c>
      <c r="C8059" s="5">
        <v>2.9957322739999999</v>
      </c>
    </row>
    <row r="8060" spans="1:3" x14ac:dyDescent="0.25">
      <c r="A8060" s="3">
        <v>20.163448315399307</v>
      </c>
      <c r="B8060">
        <v>5.5373342670185366</v>
      </c>
      <c r="C8060">
        <v>4.7004803657924166</v>
      </c>
    </row>
    <row r="8061" spans="1:3" x14ac:dyDescent="0.25">
      <c r="A8061" s="3">
        <v>21.133424112621626</v>
      </c>
      <c r="B8061">
        <v>6.5510803350434044</v>
      </c>
      <c r="C8061">
        <v>5.4380793089231956</v>
      </c>
    </row>
    <row r="8062" spans="1:3" ht="15.75" thickBot="1" x14ac:dyDescent="0.3">
      <c r="A8062" s="7">
        <v>20.184546440673881</v>
      </c>
      <c r="B8062">
        <v>4.990432586778736</v>
      </c>
      <c r="C8062">
        <v>3.6888794541139363</v>
      </c>
    </row>
    <row r="8065" spans="1:3" ht="15.75" thickBot="1" x14ac:dyDescent="0.3"/>
    <row r="8066" spans="1:3" x14ac:dyDescent="0.25">
      <c r="A8066" s="1" t="s">
        <v>491</v>
      </c>
    </row>
    <row r="8067" spans="1:3" x14ac:dyDescent="0.25">
      <c r="A8067" s="2">
        <v>20.837197681154464</v>
      </c>
      <c r="B8067">
        <v>5.9914645471079817</v>
      </c>
      <c r="C8067">
        <v>4.6821312271242199</v>
      </c>
    </row>
    <row r="8068" spans="1:3" x14ac:dyDescent="0.25">
      <c r="A8068" s="3">
        <v>20.027089777859604</v>
      </c>
      <c r="B8068">
        <v>4.9416424226093039</v>
      </c>
      <c r="C8068">
        <v>3.1135153092103742</v>
      </c>
    </row>
    <row r="8069" spans="1:3" x14ac:dyDescent="0.25">
      <c r="A8069" s="3">
        <v>19.929145492307978</v>
      </c>
      <c r="B8069">
        <v>5.0106352940962555</v>
      </c>
      <c r="C8069">
        <v>2.9957322735539909</v>
      </c>
    </row>
    <row r="8070" spans="1:3" x14ac:dyDescent="0.25">
      <c r="A8070" s="3">
        <v>19.929145492307978</v>
      </c>
      <c r="B8070">
        <v>5.0106352940962555</v>
      </c>
      <c r="C8070">
        <v>2.9957322735539909</v>
      </c>
    </row>
    <row r="8071" spans="1:3" x14ac:dyDescent="0.25">
      <c r="A8071" s="3">
        <v>20.163448315399307</v>
      </c>
      <c r="B8071">
        <v>5.5373342670185366</v>
      </c>
      <c r="C8071">
        <v>4.7004803657924166</v>
      </c>
    </row>
    <row r="8072" spans="1:3" x14ac:dyDescent="0.25">
      <c r="A8072" s="3">
        <v>20.837197681154464</v>
      </c>
      <c r="B8072">
        <v>5.9914645471079817</v>
      </c>
      <c r="C8072">
        <v>4.6821312271242199</v>
      </c>
    </row>
    <row r="8073" spans="1:3" x14ac:dyDescent="0.25">
      <c r="A8073" s="3">
        <v>20.123189455653517</v>
      </c>
      <c r="B8073">
        <v>5.4806389233419912</v>
      </c>
      <c r="C8073">
        <v>3.0910424533583161</v>
      </c>
    </row>
    <row r="8074" spans="1:3" x14ac:dyDescent="0.25">
      <c r="A8074" s="3">
        <v>19.18195119767131</v>
      </c>
      <c r="B8074">
        <v>4.5747109785033828</v>
      </c>
      <c r="C8074">
        <v>3.6375861597263857</v>
      </c>
    </row>
    <row r="8075" spans="1:3" x14ac:dyDescent="0.25">
      <c r="A8075" s="3">
        <v>20.123189455653517</v>
      </c>
      <c r="B8075">
        <v>5.4806389233419912</v>
      </c>
      <c r="C8075">
        <v>3.0910424533583161</v>
      </c>
    </row>
    <row r="8076" spans="1:3" x14ac:dyDescent="0.25">
      <c r="A8076" s="3">
        <v>19.719292269758025</v>
      </c>
      <c r="B8076">
        <v>4.7874917430000004</v>
      </c>
      <c r="C8076">
        <v>3.091042453</v>
      </c>
    </row>
    <row r="8077" spans="1:3" x14ac:dyDescent="0.25">
      <c r="A8077" s="3">
        <v>20.027089777859604</v>
      </c>
      <c r="B8077">
        <v>4.9416424226093039</v>
      </c>
      <c r="C8077">
        <v>3.1135153092103742</v>
      </c>
    </row>
    <row r="8078" spans="1:3" x14ac:dyDescent="0.25">
      <c r="A8078" s="3">
        <v>20.837197681154464</v>
      </c>
      <c r="B8078">
        <v>5.9914645471079817</v>
      </c>
      <c r="C8078">
        <v>4.6821312271242199</v>
      </c>
    </row>
    <row r="8079" spans="1:3" ht="15.75" thickBot="1" x14ac:dyDescent="0.3">
      <c r="A8079" s="7">
        <v>20.360234224388144</v>
      </c>
      <c r="B8079">
        <v>5.6167710976665717</v>
      </c>
      <c r="C8079">
        <v>2.9444389791664403</v>
      </c>
    </row>
    <row r="8082" spans="1:3" ht="15.75" thickBot="1" x14ac:dyDescent="0.3"/>
    <row r="8083" spans="1:3" x14ac:dyDescent="0.25">
      <c r="A8083" s="1" t="s">
        <v>492</v>
      </c>
    </row>
    <row r="8084" spans="1:3" x14ac:dyDescent="0.25">
      <c r="A8084" s="2">
        <v>19.929145492307978</v>
      </c>
      <c r="B8084">
        <v>5.0106352940962555</v>
      </c>
      <c r="C8084">
        <v>2.9957322735539909</v>
      </c>
    </row>
    <row r="8085" spans="1:3" x14ac:dyDescent="0.25">
      <c r="A8085" s="3">
        <v>20.027089777859604</v>
      </c>
      <c r="B8085">
        <v>4.9416424226093039</v>
      </c>
      <c r="C8085">
        <v>3.1135153092103742</v>
      </c>
    </row>
    <row r="8086" spans="1:3" x14ac:dyDescent="0.25">
      <c r="A8086" s="3">
        <v>20.360234224388144</v>
      </c>
      <c r="B8086">
        <v>5.6167710976665717</v>
      </c>
      <c r="C8086">
        <v>2.9444389791664403</v>
      </c>
    </row>
    <row r="8087" spans="1:3" x14ac:dyDescent="0.25">
      <c r="A8087" s="3">
        <v>19.929145492307978</v>
      </c>
      <c r="B8087">
        <v>5.0106352940962555</v>
      </c>
      <c r="C8087">
        <v>2.9957322735539909</v>
      </c>
    </row>
    <row r="8088" spans="1:3" x14ac:dyDescent="0.25">
      <c r="A8088" s="3">
        <v>19.18195119767131</v>
      </c>
      <c r="B8088">
        <v>4.5747109785033828</v>
      </c>
      <c r="C8088">
        <v>3.6375861597263857</v>
      </c>
    </row>
    <row r="8089" spans="1:3" x14ac:dyDescent="0.25">
      <c r="A8089" s="3">
        <v>20.097550585664155</v>
      </c>
      <c r="B8089">
        <v>5.0751738152338266</v>
      </c>
      <c r="C8089">
        <v>3.6109179126442243</v>
      </c>
    </row>
    <row r="8090" spans="1:3" x14ac:dyDescent="0.25">
      <c r="A8090" s="3">
        <v>21.133424112621626</v>
      </c>
      <c r="B8090">
        <v>6.5510803350434044</v>
      </c>
      <c r="C8090">
        <v>5.4380793089231956</v>
      </c>
    </row>
    <row r="8091" spans="1:3" x14ac:dyDescent="0.25">
      <c r="A8091" s="3">
        <v>19.929145492307978</v>
      </c>
      <c r="B8091">
        <v>5.0106352940962555</v>
      </c>
      <c r="C8091">
        <v>2.9957322735539909</v>
      </c>
    </row>
    <row r="8092" spans="1:3" x14ac:dyDescent="0.25">
      <c r="A8092" s="3">
        <v>19.929145492307978</v>
      </c>
      <c r="B8092">
        <v>5.0106352940962555</v>
      </c>
      <c r="C8092">
        <v>2.9957322735539909</v>
      </c>
    </row>
    <row r="8093" spans="1:3" x14ac:dyDescent="0.25">
      <c r="A8093" s="3">
        <v>19.929145492307978</v>
      </c>
      <c r="B8093">
        <v>5.0106352940962555</v>
      </c>
      <c r="C8093">
        <v>2.9957322735539909</v>
      </c>
    </row>
    <row r="8094" spans="1:3" x14ac:dyDescent="0.25">
      <c r="A8094" s="3">
        <v>20.027089777859604</v>
      </c>
      <c r="B8094">
        <v>4.9416424226093039</v>
      </c>
      <c r="C8094">
        <v>3.1135153092103742</v>
      </c>
    </row>
    <row r="8095" spans="1:3" x14ac:dyDescent="0.25">
      <c r="A8095" s="3">
        <v>21.133424112621626</v>
      </c>
      <c r="B8095" s="8">
        <v>6.5510803350434044</v>
      </c>
      <c r="C8095" s="8">
        <v>5.4380793089231956</v>
      </c>
    </row>
    <row r="8096" spans="1:3" ht="15.75" thickBot="1" x14ac:dyDescent="0.3">
      <c r="A8096" s="7">
        <v>20.184546440673881</v>
      </c>
      <c r="B8096">
        <v>4.990432586778736</v>
      </c>
      <c r="C8096">
        <v>3.6888794541139363</v>
      </c>
    </row>
    <row r="8099" spans="1:3" ht="15.75" thickBot="1" x14ac:dyDescent="0.3"/>
    <row r="8100" spans="1:3" x14ac:dyDescent="0.25">
      <c r="A8100" s="1" t="s">
        <v>493</v>
      </c>
    </row>
    <row r="8101" spans="1:3" x14ac:dyDescent="0.25">
      <c r="A8101" s="2">
        <v>19.18195119767131</v>
      </c>
      <c r="B8101">
        <v>4.5747109785033828</v>
      </c>
      <c r="C8101">
        <v>3.6375861597263857</v>
      </c>
    </row>
    <row r="8102" spans="1:3" x14ac:dyDescent="0.25">
      <c r="A8102" s="3">
        <v>20.360234224388144</v>
      </c>
      <c r="B8102">
        <v>5.6167710976665717</v>
      </c>
      <c r="C8102">
        <v>2.9444389791664403</v>
      </c>
    </row>
    <row r="8103" spans="1:3" x14ac:dyDescent="0.25">
      <c r="A8103" s="3">
        <v>21.133424112621626</v>
      </c>
      <c r="B8103">
        <v>6.5510803350434044</v>
      </c>
      <c r="C8103">
        <v>5.4380793089231956</v>
      </c>
    </row>
    <row r="8104" spans="1:3" x14ac:dyDescent="0.25">
      <c r="A8104" s="3">
        <v>19.985088661080542</v>
      </c>
      <c r="B8104">
        <v>4.7874917427820458</v>
      </c>
      <c r="C8104">
        <v>3.4812400893356918</v>
      </c>
    </row>
    <row r="8105" spans="1:3" x14ac:dyDescent="0.25">
      <c r="A8105" s="3">
        <v>20.163448315399307</v>
      </c>
      <c r="B8105">
        <v>5.5373342670185366</v>
      </c>
      <c r="C8105">
        <v>4.7004803657924166</v>
      </c>
    </row>
    <row r="8106" spans="1:3" x14ac:dyDescent="0.25">
      <c r="A8106" s="3">
        <v>20.837197681154464</v>
      </c>
      <c r="B8106">
        <v>5.9914645471079817</v>
      </c>
      <c r="C8106">
        <v>4.6821312271242199</v>
      </c>
    </row>
    <row r="8107" spans="1:3" x14ac:dyDescent="0.25">
      <c r="A8107" s="3">
        <v>19.929145492307978</v>
      </c>
      <c r="B8107">
        <v>5.0106352940962555</v>
      </c>
      <c r="C8107">
        <v>2.9957322735539909</v>
      </c>
    </row>
    <row r="8108" spans="1:3" x14ac:dyDescent="0.25">
      <c r="A8108" s="3">
        <v>20.478688773840432</v>
      </c>
      <c r="B8108" s="5">
        <v>5.2983173670000001</v>
      </c>
      <c r="C8108" s="5">
        <v>2.9957322739999999</v>
      </c>
    </row>
    <row r="8109" spans="1:3" x14ac:dyDescent="0.25">
      <c r="A8109" s="3">
        <v>20.360234224388144</v>
      </c>
      <c r="B8109">
        <v>5.6167710976665717</v>
      </c>
      <c r="C8109">
        <v>2.9444389791664403</v>
      </c>
    </row>
    <row r="8110" spans="1:3" x14ac:dyDescent="0.25">
      <c r="A8110" s="3">
        <v>19.719292269758025</v>
      </c>
      <c r="B8110">
        <v>4.7874917430000004</v>
      </c>
      <c r="C8110">
        <v>3.091042453</v>
      </c>
    </row>
    <row r="8111" spans="1:3" x14ac:dyDescent="0.25">
      <c r="A8111" s="3">
        <v>21.133424112621626</v>
      </c>
      <c r="B8111">
        <v>6.5510803350434044</v>
      </c>
      <c r="C8111">
        <v>5.4380793089231956</v>
      </c>
    </row>
    <row r="8112" spans="1:3" x14ac:dyDescent="0.25">
      <c r="A8112" s="3">
        <v>20.123189455653517</v>
      </c>
      <c r="B8112">
        <v>5.4806389233419912</v>
      </c>
      <c r="C8112">
        <v>3.0910424533583161</v>
      </c>
    </row>
    <row r="8113" spans="1:3" ht="15.75" thickBot="1" x14ac:dyDescent="0.3">
      <c r="A8113" s="7">
        <v>19.929145492307978</v>
      </c>
      <c r="B8113">
        <v>5.0106352940962555</v>
      </c>
      <c r="C8113">
        <v>2.9957322735539909</v>
      </c>
    </row>
    <row r="8116" spans="1:3" ht="15.75" thickBot="1" x14ac:dyDescent="0.3"/>
    <row r="8117" spans="1:3" x14ac:dyDescent="0.25">
      <c r="A8117" s="1" t="s">
        <v>494</v>
      </c>
    </row>
    <row r="8118" spans="1:3" x14ac:dyDescent="0.25">
      <c r="A8118" s="2">
        <v>19.18195119767131</v>
      </c>
      <c r="B8118">
        <v>4.5747109785033828</v>
      </c>
      <c r="C8118">
        <v>3.6375861597263857</v>
      </c>
    </row>
    <row r="8119" spans="1:3" x14ac:dyDescent="0.25">
      <c r="A8119" s="3">
        <v>20.478688773840432</v>
      </c>
      <c r="B8119" s="5">
        <v>5.2983173670000001</v>
      </c>
      <c r="C8119" s="5">
        <v>2.9957322739999999</v>
      </c>
    </row>
    <row r="8120" spans="1:3" x14ac:dyDescent="0.25">
      <c r="A8120" s="3">
        <v>20.184546440673881</v>
      </c>
      <c r="B8120">
        <v>4.990432586778736</v>
      </c>
      <c r="C8120">
        <v>3.6888794541139363</v>
      </c>
    </row>
    <row r="8121" spans="1:3" x14ac:dyDescent="0.25">
      <c r="A8121" s="3">
        <v>20.837197681154464</v>
      </c>
      <c r="B8121">
        <v>5.9914645471079817</v>
      </c>
      <c r="C8121">
        <v>4.6821312271242199</v>
      </c>
    </row>
    <row r="8122" spans="1:3" x14ac:dyDescent="0.25">
      <c r="A8122" s="3">
        <v>19.18195119767131</v>
      </c>
      <c r="B8122">
        <v>4.5747109785033828</v>
      </c>
      <c r="C8122">
        <v>3.6375861597263857</v>
      </c>
    </row>
    <row r="8123" spans="1:3" x14ac:dyDescent="0.25">
      <c r="A8123" s="3">
        <v>20.184546440673881</v>
      </c>
      <c r="B8123">
        <v>4.990432586778736</v>
      </c>
      <c r="C8123">
        <v>3.6888794541139363</v>
      </c>
    </row>
    <row r="8124" spans="1:3" x14ac:dyDescent="0.25">
      <c r="A8124" s="3">
        <v>20.123189455653517</v>
      </c>
      <c r="B8124">
        <v>5.4806389233419912</v>
      </c>
      <c r="C8124">
        <v>3.0910424533583161</v>
      </c>
    </row>
    <row r="8125" spans="1:3" x14ac:dyDescent="0.25">
      <c r="A8125" s="3">
        <v>20.163448315399307</v>
      </c>
      <c r="B8125">
        <v>5.5373342670185366</v>
      </c>
      <c r="C8125">
        <v>4.7004803657924166</v>
      </c>
    </row>
    <row r="8126" spans="1:3" x14ac:dyDescent="0.25">
      <c r="A8126" s="3">
        <v>19.985088661080542</v>
      </c>
      <c r="B8126">
        <v>4.7874917427820458</v>
      </c>
      <c r="C8126">
        <v>3.4812400893356918</v>
      </c>
    </row>
    <row r="8127" spans="1:3" x14ac:dyDescent="0.25">
      <c r="A8127" s="3">
        <v>20.184546440673881</v>
      </c>
      <c r="B8127">
        <v>4.990432586778736</v>
      </c>
      <c r="C8127">
        <v>3.6888794541139363</v>
      </c>
    </row>
    <row r="8128" spans="1:3" x14ac:dyDescent="0.25">
      <c r="A8128" s="3">
        <v>19.929145492307978</v>
      </c>
      <c r="B8128">
        <v>5.0106352940962555</v>
      </c>
      <c r="C8128">
        <v>2.9957322735539909</v>
      </c>
    </row>
    <row r="8129" spans="1:3" x14ac:dyDescent="0.25">
      <c r="A8129" s="3">
        <v>20.027089777859604</v>
      </c>
      <c r="B8129">
        <v>4.9416424226093039</v>
      </c>
      <c r="C8129">
        <v>3.1135153092103742</v>
      </c>
    </row>
    <row r="8130" spans="1:3" ht="15.75" thickBot="1" x14ac:dyDescent="0.3">
      <c r="A8130" s="7">
        <v>19.929145492307978</v>
      </c>
      <c r="B8130">
        <v>5.0106352940962555</v>
      </c>
      <c r="C8130">
        <v>2.9957322735539909</v>
      </c>
    </row>
    <row r="8133" spans="1:3" ht="15.75" thickBot="1" x14ac:dyDescent="0.3"/>
    <row r="8134" spans="1:3" x14ac:dyDescent="0.25">
      <c r="A8134" s="1" t="s">
        <v>495</v>
      </c>
    </row>
    <row r="8135" spans="1:3" x14ac:dyDescent="0.25">
      <c r="A8135" s="2">
        <v>20.478688773840432</v>
      </c>
      <c r="B8135" s="5">
        <v>5.2983173670000001</v>
      </c>
      <c r="C8135" s="5">
        <v>2.9957322739999999</v>
      </c>
    </row>
    <row r="8136" spans="1:3" x14ac:dyDescent="0.25">
      <c r="A8136" s="3">
        <v>20.163448315399307</v>
      </c>
      <c r="B8136">
        <v>5.5373342670185366</v>
      </c>
      <c r="C8136">
        <v>4.7004803657924166</v>
      </c>
    </row>
    <row r="8137" spans="1:3" x14ac:dyDescent="0.25">
      <c r="A8137" s="3">
        <v>21.133424112621626</v>
      </c>
      <c r="B8137">
        <v>6.5510803350434044</v>
      </c>
      <c r="C8137">
        <v>5.4380793089231956</v>
      </c>
    </row>
    <row r="8138" spans="1:3" x14ac:dyDescent="0.25">
      <c r="A8138" s="3">
        <v>19.985088661080542</v>
      </c>
      <c r="B8138">
        <v>4.7874917427820458</v>
      </c>
      <c r="C8138">
        <v>3.4812400893356918</v>
      </c>
    </row>
    <row r="8139" spans="1:3" x14ac:dyDescent="0.25">
      <c r="A8139" s="3">
        <v>20.837197681154464</v>
      </c>
      <c r="B8139">
        <v>5.9914645471079817</v>
      </c>
      <c r="C8139">
        <v>4.6821312271242199</v>
      </c>
    </row>
    <row r="8140" spans="1:3" x14ac:dyDescent="0.25">
      <c r="A8140" s="3">
        <v>20.097550585664155</v>
      </c>
      <c r="B8140">
        <v>5.0751738152338266</v>
      </c>
      <c r="C8140">
        <v>3.6109179126442243</v>
      </c>
    </row>
    <row r="8141" spans="1:3" x14ac:dyDescent="0.25">
      <c r="A8141" s="3">
        <v>20.478688773840432</v>
      </c>
      <c r="B8141" s="5">
        <v>5.2983173670000001</v>
      </c>
      <c r="C8141" s="5">
        <v>2.9957322739999999</v>
      </c>
    </row>
    <row r="8142" spans="1:3" x14ac:dyDescent="0.25">
      <c r="A8142" s="3">
        <v>20.184546440673881</v>
      </c>
      <c r="B8142" s="8">
        <v>4.990432586778736</v>
      </c>
      <c r="C8142" s="8">
        <v>3.6888794541139363</v>
      </c>
    </row>
    <row r="8143" spans="1:3" x14ac:dyDescent="0.25">
      <c r="A8143" s="3">
        <v>20.837197681154464</v>
      </c>
      <c r="B8143">
        <v>5.9914645471079817</v>
      </c>
      <c r="C8143">
        <v>4.6821312271242199</v>
      </c>
    </row>
    <row r="8144" spans="1:3" x14ac:dyDescent="0.25">
      <c r="A8144" s="3">
        <v>20.478688773840432</v>
      </c>
      <c r="B8144" s="5">
        <v>5.2983173670000001</v>
      </c>
      <c r="C8144" s="5">
        <v>2.9957322739999999</v>
      </c>
    </row>
    <row r="8145" spans="1:3" x14ac:dyDescent="0.25">
      <c r="A8145" s="3">
        <v>20.360234224388144</v>
      </c>
      <c r="B8145">
        <v>5.6167710976665717</v>
      </c>
      <c r="C8145">
        <v>2.9444389791664403</v>
      </c>
    </row>
    <row r="8146" spans="1:3" x14ac:dyDescent="0.25">
      <c r="A8146" s="3">
        <v>20.027089777859604</v>
      </c>
      <c r="B8146">
        <v>4.9416424226093039</v>
      </c>
      <c r="C8146">
        <v>3.1135153092103742</v>
      </c>
    </row>
    <row r="8147" spans="1:3" ht="15.75" thickBot="1" x14ac:dyDescent="0.3">
      <c r="A8147" s="7">
        <v>19.18195119767131</v>
      </c>
      <c r="B8147">
        <v>4.5747109785033828</v>
      </c>
      <c r="C8147">
        <v>3.6375861597263857</v>
      </c>
    </row>
    <row r="8150" spans="1:3" ht="15.75" thickBot="1" x14ac:dyDescent="0.3"/>
    <row r="8151" spans="1:3" x14ac:dyDescent="0.25">
      <c r="A8151" s="1" t="s">
        <v>496</v>
      </c>
    </row>
    <row r="8152" spans="1:3" x14ac:dyDescent="0.25">
      <c r="A8152" s="2">
        <v>21.133424112621626</v>
      </c>
      <c r="B8152">
        <v>6.5510803350434044</v>
      </c>
      <c r="C8152">
        <v>5.4380793089231956</v>
      </c>
    </row>
    <row r="8153" spans="1:3" x14ac:dyDescent="0.25">
      <c r="A8153" s="3">
        <v>19.18195119767131</v>
      </c>
      <c r="B8153">
        <v>4.5747109785033828</v>
      </c>
      <c r="C8153">
        <v>3.6375861597263857</v>
      </c>
    </row>
    <row r="8154" spans="1:3" x14ac:dyDescent="0.25">
      <c r="A8154" s="3">
        <v>19.18195119767131</v>
      </c>
      <c r="B8154">
        <v>4.5747109785033828</v>
      </c>
      <c r="C8154">
        <v>3.6375861597263857</v>
      </c>
    </row>
    <row r="8155" spans="1:3" x14ac:dyDescent="0.25">
      <c r="A8155" s="3">
        <v>19.985088661080542</v>
      </c>
      <c r="B8155">
        <v>4.7874917427820458</v>
      </c>
      <c r="C8155">
        <v>3.4812400893356918</v>
      </c>
    </row>
    <row r="8156" spans="1:3" x14ac:dyDescent="0.25">
      <c r="A8156" s="3">
        <v>20.123189455653517</v>
      </c>
      <c r="B8156">
        <v>5.4806389233419912</v>
      </c>
      <c r="C8156">
        <v>3.0910424533583161</v>
      </c>
    </row>
    <row r="8157" spans="1:3" x14ac:dyDescent="0.25">
      <c r="A8157" s="3">
        <v>19.985088661080542</v>
      </c>
      <c r="B8157">
        <v>4.7874917427820458</v>
      </c>
      <c r="C8157">
        <v>3.4812400893356918</v>
      </c>
    </row>
    <row r="8158" spans="1:3" x14ac:dyDescent="0.25">
      <c r="A8158" s="3">
        <v>20.123189455653517</v>
      </c>
      <c r="B8158">
        <v>5.4806389233419912</v>
      </c>
      <c r="C8158">
        <v>3.0910424533583161</v>
      </c>
    </row>
    <row r="8159" spans="1:3" x14ac:dyDescent="0.25">
      <c r="A8159" s="3">
        <v>21.133424112621626</v>
      </c>
      <c r="B8159">
        <v>6.5510803350434044</v>
      </c>
      <c r="C8159">
        <v>5.4380793089231956</v>
      </c>
    </row>
    <row r="8160" spans="1:3" x14ac:dyDescent="0.25">
      <c r="A8160" s="3">
        <v>20.097550585664155</v>
      </c>
      <c r="B8160">
        <v>5.0751738152338266</v>
      </c>
      <c r="C8160">
        <v>3.6109179126442243</v>
      </c>
    </row>
    <row r="8161" spans="1:3" x14ac:dyDescent="0.25">
      <c r="A8161" s="3">
        <v>20.097550585664155</v>
      </c>
      <c r="B8161">
        <v>5.0751738152338266</v>
      </c>
      <c r="C8161">
        <v>3.6109179126442243</v>
      </c>
    </row>
    <row r="8162" spans="1:3" x14ac:dyDescent="0.25">
      <c r="A8162" s="3">
        <v>20.027089777859604</v>
      </c>
      <c r="B8162">
        <v>4.9416424226093039</v>
      </c>
      <c r="C8162">
        <v>3.1135153092103742</v>
      </c>
    </row>
    <row r="8163" spans="1:3" x14ac:dyDescent="0.25">
      <c r="A8163" s="3">
        <v>20.837197681154464</v>
      </c>
      <c r="B8163">
        <v>5.9914645471079817</v>
      </c>
      <c r="C8163">
        <v>4.6821312271242199</v>
      </c>
    </row>
    <row r="8164" spans="1:3" ht="15.75" thickBot="1" x14ac:dyDescent="0.3">
      <c r="A8164" s="7">
        <v>20.097550585664155</v>
      </c>
      <c r="B8164">
        <v>5.0751738152338266</v>
      </c>
      <c r="C8164">
        <v>3.6109179126442243</v>
      </c>
    </row>
    <row r="8167" spans="1:3" ht="15.75" thickBot="1" x14ac:dyDescent="0.3"/>
    <row r="8168" spans="1:3" x14ac:dyDescent="0.25">
      <c r="A8168" s="1" t="s">
        <v>497</v>
      </c>
    </row>
    <row r="8169" spans="1:3" x14ac:dyDescent="0.25">
      <c r="A8169" s="2">
        <v>20.184546440673881</v>
      </c>
      <c r="B8169">
        <v>4.990432586778736</v>
      </c>
      <c r="C8169">
        <v>3.6888794541139363</v>
      </c>
    </row>
    <row r="8170" spans="1:3" x14ac:dyDescent="0.25">
      <c r="A8170" s="3">
        <v>20.184546440673881</v>
      </c>
      <c r="B8170">
        <v>4.990432586778736</v>
      </c>
      <c r="C8170">
        <v>3.6888794541139363</v>
      </c>
    </row>
    <row r="8171" spans="1:3" x14ac:dyDescent="0.25">
      <c r="A8171" s="3">
        <v>19.18195119767131</v>
      </c>
      <c r="B8171">
        <v>4.5747109785033828</v>
      </c>
      <c r="C8171">
        <v>3.6375861597263857</v>
      </c>
    </row>
    <row r="8172" spans="1:3" x14ac:dyDescent="0.25">
      <c r="A8172" s="3">
        <v>19.18195119767131</v>
      </c>
      <c r="B8172">
        <v>4.5747109785033828</v>
      </c>
      <c r="C8172">
        <v>3.6375861597263857</v>
      </c>
    </row>
    <row r="8173" spans="1:3" x14ac:dyDescent="0.25">
      <c r="A8173" s="3">
        <v>19.18195119767131</v>
      </c>
      <c r="B8173">
        <v>4.5747109785033828</v>
      </c>
      <c r="C8173">
        <v>3.6375861597263857</v>
      </c>
    </row>
    <row r="8174" spans="1:3" x14ac:dyDescent="0.25">
      <c r="A8174" s="3">
        <v>20.097550585664155</v>
      </c>
      <c r="B8174">
        <v>5.0751738152338266</v>
      </c>
      <c r="C8174">
        <v>3.6109179126442243</v>
      </c>
    </row>
    <row r="8175" spans="1:3" x14ac:dyDescent="0.25">
      <c r="A8175" s="3">
        <v>19.929145492307978</v>
      </c>
      <c r="B8175">
        <v>5.0106352940962555</v>
      </c>
      <c r="C8175">
        <v>2.9957322735539909</v>
      </c>
    </row>
    <row r="8176" spans="1:3" x14ac:dyDescent="0.25">
      <c r="A8176" s="3">
        <v>19.719292269758025</v>
      </c>
      <c r="B8176">
        <v>4.7874917430000004</v>
      </c>
      <c r="C8176">
        <v>3.091042453</v>
      </c>
    </row>
    <row r="8177" spans="1:3" x14ac:dyDescent="0.25">
      <c r="A8177" s="3">
        <v>21.133424112621626</v>
      </c>
      <c r="B8177">
        <v>6.5510803350434044</v>
      </c>
      <c r="C8177">
        <v>5.4380793089231956</v>
      </c>
    </row>
    <row r="8178" spans="1:3" x14ac:dyDescent="0.25">
      <c r="A8178" s="3">
        <v>20.360234224388144</v>
      </c>
      <c r="B8178">
        <v>5.6167710976665717</v>
      </c>
      <c r="C8178">
        <v>2.9444389791664403</v>
      </c>
    </row>
    <row r="8179" spans="1:3" x14ac:dyDescent="0.25">
      <c r="A8179" s="3">
        <v>20.478688773840432</v>
      </c>
      <c r="B8179" s="5">
        <v>5.2983173670000001</v>
      </c>
      <c r="C8179" s="5">
        <v>2.9957322739999999</v>
      </c>
    </row>
    <row r="8180" spans="1:3" x14ac:dyDescent="0.25">
      <c r="A8180" s="3">
        <v>20.360234224388144</v>
      </c>
      <c r="B8180">
        <v>5.6167710976665717</v>
      </c>
      <c r="C8180">
        <v>2.9444389791664403</v>
      </c>
    </row>
    <row r="8181" spans="1:3" ht="15.75" thickBot="1" x14ac:dyDescent="0.3">
      <c r="A8181" s="7">
        <v>20.163448315399307</v>
      </c>
      <c r="B8181">
        <v>5.5373342670185366</v>
      </c>
      <c r="C8181">
        <v>4.7004803657924166</v>
      </c>
    </row>
    <row r="8184" spans="1:3" ht="15.75" thickBot="1" x14ac:dyDescent="0.3"/>
    <row r="8185" spans="1:3" x14ac:dyDescent="0.25">
      <c r="A8185" s="1" t="s">
        <v>498</v>
      </c>
    </row>
    <row r="8186" spans="1:3" x14ac:dyDescent="0.25">
      <c r="A8186" s="2">
        <v>20.184546440673881</v>
      </c>
      <c r="B8186">
        <v>4.990432586778736</v>
      </c>
      <c r="C8186">
        <v>3.6888794541139363</v>
      </c>
    </row>
    <row r="8187" spans="1:3" x14ac:dyDescent="0.25">
      <c r="A8187" s="3">
        <v>19.18195119767131</v>
      </c>
      <c r="B8187">
        <v>4.5747109785033828</v>
      </c>
      <c r="C8187">
        <v>3.6375861597263857</v>
      </c>
    </row>
    <row r="8188" spans="1:3" x14ac:dyDescent="0.25">
      <c r="A8188" s="3">
        <v>20.027089777859604</v>
      </c>
      <c r="B8188">
        <v>4.9416424226093039</v>
      </c>
      <c r="C8188">
        <v>3.1135153092103742</v>
      </c>
    </row>
    <row r="8189" spans="1:3" x14ac:dyDescent="0.25">
      <c r="A8189" s="3">
        <v>20.123189455653517</v>
      </c>
      <c r="B8189">
        <v>5.4806389233419912</v>
      </c>
      <c r="C8189">
        <v>3.0910424533583161</v>
      </c>
    </row>
    <row r="8190" spans="1:3" x14ac:dyDescent="0.25">
      <c r="A8190" s="3">
        <v>19.18195119767131</v>
      </c>
      <c r="B8190">
        <v>4.5747109785033828</v>
      </c>
      <c r="C8190">
        <v>3.6375861597263857</v>
      </c>
    </row>
    <row r="8191" spans="1:3" x14ac:dyDescent="0.25">
      <c r="A8191" s="3">
        <v>20.163448315399307</v>
      </c>
      <c r="B8191" s="8">
        <v>5.5373342670185366</v>
      </c>
      <c r="C8191" s="8">
        <v>4.7004803657924166</v>
      </c>
    </row>
    <row r="8192" spans="1:3" x14ac:dyDescent="0.25">
      <c r="A8192" s="3">
        <v>20.478688773840432</v>
      </c>
      <c r="B8192" s="5">
        <v>5.2983173670000001</v>
      </c>
      <c r="C8192" s="5">
        <v>2.9957322739999999</v>
      </c>
    </row>
    <row r="8193" spans="1:3" x14ac:dyDescent="0.25">
      <c r="A8193" s="3">
        <v>19.719292269758025</v>
      </c>
      <c r="B8193">
        <v>4.7874917430000004</v>
      </c>
      <c r="C8193">
        <v>3.091042453</v>
      </c>
    </row>
    <row r="8194" spans="1:3" x14ac:dyDescent="0.25">
      <c r="A8194" s="3">
        <v>20.027089777859604</v>
      </c>
      <c r="B8194">
        <v>4.9416424226093039</v>
      </c>
      <c r="C8194">
        <v>3.1135153092103742</v>
      </c>
    </row>
    <row r="8195" spans="1:3" x14ac:dyDescent="0.25">
      <c r="A8195" s="3">
        <v>20.163448315399307</v>
      </c>
      <c r="B8195">
        <v>5.5373342670185366</v>
      </c>
      <c r="C8195">
        <v>4.7004803657924166</v>
      </c>
    </row>
    <row r="8196" spans="1:3" x14ac:dyDescent="0.25">
      <c r="A8196" s="3">
        <v>19.719292269758025</v>
      </c>
      <c r="B8196">
        <v>4.7874917430000004</v>
      </c>
      <c r="C8196">
        <v>3.091042453</v>
      </c>
    </row>
    <row r="8197" spans="1:3" x14ac:dyDescent="0.25">
      <c r="A8197" s="3">
        <v>20.027089777859604</v>
      </c>
      <c r="B8197">
        <v>4.9416424226093039</v>
      </c>
      <c r="C8197">
        <v>3.1135153092103742</v>
      </c>
    </row>
    <row r="8198" spans="1:3" ht="15.75" thickBot="1" x14ac:dyDescent="0.3">
      <c r="A8198" s="7">
        <v>20.837197681154464</v>
      </c>
      <c r="B8198">
        <v>5.9914645471079817</v>
      </c>
      <c r="C8198">
        <v>4.6821312271242199</v>
      </c>
    </row>
    <row r="8201" spans="1:3" ht="15.75" thickBot="1" x14ac:dyDescent="0.3"/>
    <row r="8202" spans="1:3" x14ac:dyDescent="0.25">
      <c r="A8202" s="1" t="s">
        <v>499</v>
      </c>
    </row>
    <row r="8203" spans="1:3" x14ac:dyDescent="0.25">
      <c r="A8203" s="2">
        <v>19.929145492307978</v>
      </c>
      <c r="B8203">
        <v>5.0106352940962555</v>
      </c>
      <c r="C8203">
        <v>2.9957322735539909</v>
      </c>
    </row>
    <row r="8204" spans="1:3" x14ac:dyDescent="0.25">
      <c r="A8204" s="3">
        <v>20.123189455653517</v>
      </c>
      <c r="B8204">
        <v>5.4806389233419912</v>
      </c>
      <c r="C8204">
        <v>3.0910424533583161</v>
      </c>
    </row>
    <row r="8205" spans="1:3" x14ac:dyDescent="0.25">
      <c r="A8205" s="3">
        <v>19.985088661080542</v>
      </c>
      <c r="B8205">
        <v>4.7874917427820458</v>
      </c>
      <c r="C8205">
        <v>3.4812400893356918</v>
      </c>
    </row>
    <row r="8206" spans="1:3" x14ac:dyDescent="0.25">
      <c r="A8206" s="3">
        <v>19.929145492307978</v>
      </c>
      <c r="B8206">
        <v>5.0106352940962555</v>
      </c>
      <c r="C8206">
        <v>2.9957322735539909</v>
      </c>
    </row>
    <row r="8207" spans="1:3" x14ac:dyDescent="0.25">
      <c r="A8207" s="3">
        <v>20.360234224388144</v>
      </c>
      <c r="B8207">
        <v>5.6167710976665717</v>
      </c>
      <c r="C8207">
        <v>2.9444389791664403</v>
      </c>
    </row>
    <row r="8208" spans="1:3" x14ac:dyDescent="0.25">
      <c r="A8208" s="3">
        <v>20.027089777859604</v>
      </c>
      <c r="B8208">
        <v>4.9416424226093039</v>
      </c>
      <c r="C8208">
        <v>3.1135153092103742</v>
      </c>
    </row>
    <row r="8209" spans="1:3" x14ac:dyDescent="0.25">
      <c r="A8209" s="3">
        <v>20.097550585664155</v>
      </c>
      <c r="B8209">
        <v>5.0751738152338266</v>
      </c>
      <c r="C8209">
        <v>3.6109179126442243</v>
      </c>
    </row>
    <row r="8210" spans="1:3" x14ac:dyDescent="0.25">
      <c r="A8210" s="3">
        <v>20.163448315399307</v>
      </c>
      <c r="B8210">
        <v>5.5373342670185366</v>
      </c>
      <c r="C8210">
        <v>4.7004803657924166</v>
      </c>
    </row>
    <row r="8211" spans="1:3" x14ac:dyDescent="0.25">
      <c r="A8211" s="3">
        <v>19.929145492307978</v>
      </c>
      <c r="B8211">
        <v>5.0106352940962555</v>
      </c>
      <c r="C8211">
        <v>2.9957322735539909</v>
      </c>
    </row>
    <row r="8212" spans="1:3" x14ac:dyDescent="0.25">
      <c r="A8212" s="3">
        <v>21.133424112621626</v>
      </c>
      <c r="B8212">
        <v>6.5510803350434044</v>
      </c>
      <c r="C8212">
        <v>5.4380793089231956</v>
      </c>
    </row>
    <row r="8213" spans="1:3" x14ac:dyDescent="0.25">
      <c r="A8213" s="3">
        <v>20.163448315399307</v>
      </c>
      <c r="B8213">
        <v>5.5373342670185366</v>
      </c>
      <c r="C8213">
        <v>4.7004803657924166</v>
      </c>
    </row>
    <row r="8214" spans="1:3" x14ac:dyDescent="0.25">
      <c r="A8214" s="3">
        <v>19.929145492307978</v>
      </c>
      <c r="B8214">
        <v>5.0106352940962555</v>
      </c>
      <c r="C8214">
        <v>2.9957322735539909</v>
      </c>
    </row>
    <row r="8215" spans="1:3" ht="15.75" thickBot="1" x14ac:dyDescent="0.3">
      <c r="A8215" s="7">
        <v>19.18195119767131</v>
      </c>
      <c r="B8215">
        <v>4.5747109785033828</v>
      </c>
      <c r="C8215">
        <v>3.6375861597263857</v>
      </c>
    </row>
    <row r="8218" spans="1:3" ht="15.75" thickBot="1" x14ac:dyDescent="0.3"/>
    <row r="8219" spans="1:3" x14ac:dyDescent="0.25">
      <c r="A8219" s="1" t="s">
        <v>500</v>
      </c>
    </row>
    <row r="8220" spans="1:3" x14ac:dyDescent="0.25">
      <c r="A8220" s="2">
        <v>20.163448315399307</v>
      </c>
      <c r="B8220">
        <v>5.5373342670185366</v>
      </c>
      <c r="C8220">
        <v>4.7004803657924166</v>
      </c>
    </row>
    <row r="8221" spans="1:3" x14ac:dyDescent="0.25">
      <c r="A8221" s="3">
        <v>21.133424112621626</v>
      </c>
      <c r="B8221">
        <v>6.5510803350434044</v>
      </c>
      <c r="C8221">
        <v>5.4380793089231956</v>
      </c>
    </row>
    <row r="8222" spans="1:3" x14ac:dyDescent="0.25">
      <c r="A8222" s="3">
        <v>19.18195119767131</v>
      </c>
      <c r="B8222">
        <v>4.5747109785033828</v>
      </c>
      <c r="C8222">
        <v>3.6375861597263857</v>
      </c>
    </row>
    <row r="8223" spans="1:3" x14ac:dyDescent="0.25">
      <c r="A8223" s="3">
        <v>20.123189455653517</v>
      </c>
      <c r="B8223">
        <v>5.4806389233419912</v>
      </c>
      <c r="C8223">
        <v>3.0910424533583161</v>
      </c>
    </row>
    <row r="8224" spans="1:3" x14ac:dyDescent="0.25">
      <c r="A8224" s="3">
        <v>20.027089777859604</v>
      </c>
      <c r="B8224">
        <v>4.9416424226093039</v>
      </c>
      <c r="C8224">
        <v>3.1135153092103742</v>
      </c>
    </row>
    <row r="8225" spans="1:3" x14ac:dyDescent="0.25">
      <c r="A8225" s="3">
        <v>20.027089777859604</v>
      </c>
      <c r="B8225">
        <v>4.9416424226093039</v>
      </c>
      <c r="C8225">
        <v>3.1135153092103742</v>
      </c>
    </row>
    <row r="8226" spans="1:3" x14ac:dyDescent="0.25">
      <c r="A8226" s="3">
        <v>21.133424112621626</v>
      </c>
      <c r="B8226">
        <v>6.5510803350434044</v>
      </c>
      <c r="C8226">
        <v>5.4380793089231956</v>
      </c>
    </row>
    <row r="8227" spans="1:3" x14ac:dyDescent="0.25">
      <c r="A8227" s="3">
        <v>20.478688773840432</v>
      </c>
      <c r="B8227" s="5">
        <v>5.2983173670000001</v>
      </c>
      <c r="C8227" s="5">
        <v>2.9957322739999999</v>
      </c>
    </row>
    <row r="8228" spans="1:3" x14ac:dyDescent="0.25">
      <c r="A8228" s="3">
        <v>20.027089777859604</v>
      </c>
      <c r="B8228">
        <v>4.9416424226093039</v>
      </c>
      <c r="C8228">
        <v>3.1135153092103742</v>
      </c>
    </row>
    <row r="8229" spans="1:3" x14ac:dyDescent="0.25">
      <c r="A8229" s="3">
        <v>20.184546440673881</v>
      </c>
      <c r="B8229">
        <v>4.990432586778736</v>
      </c>
      <c r="C8229">
        <v>3.6888794541139363</v>
      </c>
    </row>
    <row r="8230" spans="1:3" x14ac:dyDescent="0.25">
      <c r="A8230" s="3">
        <v>20.478688773840432</v>
      </c>
      <c r="B8230" s="5">
        <v>5.2983173670000001</v>
      </c>
      <c r="C8230" s="5">
        <v>2.9957322739999999</v>
      </c>
    </row>
    <row r="8231" spans="1:3" x14ac:dyDescent="0.25">
      <c r="A8231" s="3">
        <v>20.837197681154464</v>
      </c>
      <c r="B8231">
        <v>5.9914645471079817</v>
      </c>
      <c r="C8231">
        <v>4.6821312271242199</v>
      </c>
    </row>
    <row r="8232" spans="1:3" ht="15.75" thickBot="1" x14ac:dyDescent="0.3">
      <c r="A8232" s="7">
        <v>20.097550585664155</v>
      </c>
      <c r="B8232">
        <v>5.0751738152338266</v>
      </c>
      <c r="C8232">
        <v>3.6109179126442243</v>
      </c>
    </row>
    <row r="8235" spans="1:3" ht="15.75" thickBot="1" x14ac:dyDescent="0.3"/>
    <row r="8236" spans="1:3" x14ac:dyDescent="0.25">
      <c r="A8236" s="1" t="s">
        <v>501</v>
      </c>
    </row>
    <row r="8237" spans="1:3" x14ac:dyDescent="0.25">
      <c r="A8237" s="2">
        <v>20.097550585664155</v>
      </c>
      <c r="B8237">
        <v>5.0751738152338266</v>
      </c>
      <c r="C8237">
        <v>3.6109179126442243</v>
      </c>
    </row>
    <row r="8238" spans="1:3" x14ac:dyDescent="0.25">
      <c r="A8238" s="3">
        <v>20.097550585664155</v>
      </c>
      <c r="B8238">
        <v>5.0751738152338266</v>
      </c>
      <c r="C8238">
        <v>3.6109179126442243</v>
      </c>
    </row>
    <row r="8239" spans="1:3" x14ac:dyDescent="0.25">
      <c r="A8239" s="3">
        <v>19.719292269758025</v>
      </c>
      <c r="B8239">
        <v>4.7874917430000004</v>
      </c>
      <c r="C8239">
        <v>3.091042453</v>
      </c>
    </row>
    <row r="8240" spans="1:3" x14ac:dyDescent="0.25">
      <c r="A8240" s="3">
        <v>20.097550585664155</v>
      </c>
      <c r="B8240" s="8">
        <v>5.0751738152338266</v>
      </c>
      <c r="C8240" s="8">
        <v>3.6109179126442243</v>
      </c>
    </row>
    <row r="8241" spans="1:3" x14ac:dyDescent="0.25">
      <c r="A8241" s="3">
        <v>19.719292269758025</v>
      </c>
      <c r="B8241">
        <v>4.7874917430000004</v>
      </c>
      <c r="C8241">
        <v>3.091042453</v>
      </c>
    </row>
    <row r="8242" spans="1:3" x14ac:dyDescent="0.25">
      <c r="A8242" s="3">
        <v>20.837197681154464</v>
      </c>
      <c r="B8242">
        <v>5.9914645471079817</v>
      </c>
      <c r="C8242">
        <v>4.6821312271242199</v>
      </c>
    </row>
    <row r="8243" spans="1:3" x14ac:dyDescent="0.25">
      <c r="A8243" s="3">
        <v>20.097550585664155</v>
      </c>
      <c r="B8243">
        <v>5.0751738152338266</v>
      </c>
      <c r="C8243">
        <v>3.6109179126442243</v>
      </c>
    </row>
    <row r="8244" spans="1:3" x14ac:dyDescent="0.25">
      <c r="A8244" s="3">
        <v>20.360234224388144</v>
      </c>
      <c r="B8244">
        <v>5.6167710976665717</v>
      </c>
      <c r="C8244">
        <v>2.9444389791664403</v>
      </c>
    </row>
    <row r="8245" spans="1:3" x14ac:dyDescent="0.25">
      <c r="A8245" s="3">
        <v>20.360234224388144</v>
      </c>
      <c r="B8245">
        <v>5.6167710976665717</v>
      </c>
      <c r="C8245">
        <v>2.9444389791664403</v>
      </c>
    </row>
    <row r="8246" spans="1:3" x14ac:dyDescent="0.25">
      <c r="A8246" s="3">
        <v>21.133424112621626</v>
      </c>
      <c r="B8246">
        <v>6.5510803350434044</v>
      </c>
      <c r="C8246">
        <v>5.4380793089231956</v>
      </c>
    </row>
    <row r="8247" spans="1:3" x14ac:dyDescent="0.25">
      <c r="A8247" s="3">
        <v>20.097550585664155</v>
      </c>
      <c r="B8247">
        <v>5.0751738152338266</v>
      </c>
      <c r="C8247">
        <v>3.6109179126442243</v>
      </c>
    </row>
    <row r="8248" spans="1:3" x14ac:dyDescent="0.25">
      <c r="A8248" s="3">
        <v>21.133424112621626</v>
      </c>
      <c r="B8248">
        <v>6.5510803350434044</v>
      </c>
      <c r="C8248">
        <v>5.4380793089231956</v>
      </c>
    </row>
    <row r="8249" spans="1:3" ht="15.75" thickBot="1" x14ac:dyDescent="0.3">
      <c r="A8249" s="7">
        <v>20.027089777859604</v>
      </c>
      <c r="B8249">
        <v>4.9416424226093039</v>
      </c>
      <c r="C8249">
        <v>3.1135153092103742</v>
      </c>
    </row>
    <row r="8252" spans="1:3" ht="15.75" thickBot="1" x14ac:dyDescent="0.3"/>
    <row r="8253" spans="1:3" x14ac:dyDescent="0.25">
      <c r="A8253" s="1" t="s">
        <v>502</v>
      </c>
    </row>
    <row r="8254" spans="1:3" x14ac:dyDescent="0.25">
      <c r="A8254" s="2">
        <v>20.163448315399307</v>
      </c>
      <c r="B8254">
        <v>5.5373342670185366</v>
      </c>
      <c r="C8254">
        <v>4.7004803657924166</v>
      </c>
    </row>
    <row r="8255" spans="1:3" x14ac:dyDescent="0.25">
      <c r="A8255" s="3">
        <v>20.027089777859604</v>
      </c>
      <c r="B8255">
        <v>4.9416424226093039</v>
      </c>
      <c r="C8255">
        <v>3.1135153092103742</v>
      </c>
    </row>
    <row r="8256" spans="1:3" x14ac:dyDescent="0.25">
      <c r="A8256" s="3">
        <v>19.18195119767131</v>
      </c>
      <c r="B8256">
        <v>4.5747109785033828</v>
      </c>
      <c r="C8256">
        <v>3.6375861597263857</v>
      </c>
    </row>
    <row r="8257" spans="1:3" x14ac:dyDescent="0.25">
      <c r="A8257" s="3">
        <v>19.719292269758025</v>
      </c>
      <c r="B8257">
        <v>4.7874917430000004</v>
      </c>
      <c r="C8257">
        <v>3.091042453</v>
      </c>
    </row>
    <row r="8258" spans="1:3" x14ac:dyDescent="0.25">
      <c r="A8258" s="3">
        <v>20.184546440673881</v>
      </c>
      <c r="B8258">
        <v>4.990432586778736</v>
      </c>
      <c r="C8258">
        <v>3.6888794541139363</v>
      </c>
    </row>
    <row r="8259" spans="1:3" x14ac:dyDescent="0.25">
      <c r="A8259" s="3">
        <v>20.163448315399307</v>
      </c>
      <c r="B8259">
        <v>5.5373342670185366</v>
      </c>
      <c r="C8259">
        <v>4.7004803657924166</v>
      </c>
    </row>
    <row r="8260" spans="1:3" x14ac:dyDescent="0.25">
      <c r="A8260" s="3">
        <v>20.163448315399307</v>
      </c>
      <c r="B8260">
        <v>5.5373342670185366</v>
      </c>
      <c r="C8260">
        <v>4.7004803657924166</v>
      </c>
    </row>
    <row r="8261" spans="1:3" x14ac:dyDescent="0.25">
      <c r="A8261" s="3">
        <v>19.18195119767131</v>
      </c>
      <c r="B8261">
        <v>4.5747109785033828</v>
      </c>
      <c r="C8261">
        <v>3.6375861597263857</v>
      </c>
    </row>
    <row r="8262" spans="1:3" x14ac:dyDescent="0.25">
      <c r="A8262" s="3">
        <v>20.097550585664155</v>
      </c>
      <c r="B8262">
        <v>5.0751738152338266</v>
      </c>
      <c r="C8262">
        <v>3.6109179126442243</v>
      </c>
    </row>
    <row r="8263" spans="1:3" x14ac:dyDescent="0.25">
      <c r="A8263" s="3">
        <v>19.985088661080542</v>
      </c>
      <c r="B8263">
        <v>4.7874917427820458</v>
      </c>
      <c r="C8263">
        <v>3.4812400893356918</v>
      </c>
    </row>
    <row r="8264" spans="1:3" x14ac:dyDescent="0.25">
      <c r="A8264" s="3">
        <v>19.18195119767131</v>
      </c>
      <c r="B8264">
        <v>4.5747109785033828</v>
      </c>
      <c r="C8264">
        <v>3.6375861597263857</v>
      </c>
    </row>
    <row r="8265" spans="1:3" x14ac:dyDescent="0.25">
      <c r="A8265" s="3">
        <v>20.123189455653517</v>
      </c>
      <c r="B8265">
        <v>5.4806389233419912</v>
      </c>
      <c r="C8265">
        <v>3.0910424533583161</v>
      </c>
    </row>
    <row r="8266" spans="1:3" ht="15.75" thickBot="1" x14ac:dyDescent="0.3">
      <c r="A8266" s="7">
        <v>21.133424112621626</v>
      </c>
      <c r="B8266">
        <v>6.5510803350434044</v>
      </c>
      <c r="C8266">
        <v>5.4380793089231956</v>
      </c>
    </row>
    <row r="8269" spans="1:3" ht="15.75" thickBot="1" x14ac:dyDescent="0.3"/>
    <row r="8270" spans="1:3" x14ac:dyDescent="0.25">
      <c r="A8270" s="1" t="s">
        <v>503</v>
      </c>
    </row>
    <row r="8271" spans="1:3" x14ac:dyDescent="0.25">
      <c r="A8271" s="2">
        <v>21.133424112621626</v>
      </c>
      <c r="B8271" s="8">
        <v>6.5510803350434044</v>
      </c>
      <c r="C8271" s="8">
        <v>5.4380793089231956</v>
      </c>
    </row>
    <row r="8272" spans="1:3" x14ac:dyDescent="0.25">
      <c r="A8272" s="3">
        <v>20.184546440673881</v>
      </c>
      <c r="B8272">
        <v>4.990432586778736</v>
      </c>
      <c r="C8272">
        <v>3.6888794541139363</v>
      </c>
    </row>
    <row r="8273" spans="1:3" x14ac:dyDescent="0.25">
      <c r="A8273" s="3">
        <v>20.360234224388144</v>
      </c>
      <c r="B8273">
        <v>5.6167710976665717</v>
      </c>
      <c r="C8273">
        <v>2.9444389791664403</v>
      </c>
    </row>
    <row r="8274" spans="1:3" x14ac:dyDescent="0.25">
      <c r="A8274" s="3">
        <v>20.837197681154464</v>
      </c>
      <c r="B8274">
        <v>5.9914645471079817</v>
      </c>
      <c r="C8274">
        <v>4.6821312271242199</v>
      </c>
    </row>
    <row r="8275" spans="1:3" x14ac:dyDescent="0.25">
      <c r="A8275" s="3">
        <v>20.184546440673881</v>
      </c>
      <c r="B8275">
        <v>4.990432586778736</v>
      </c>
      <c r="C8275">
        <v>3.6888794541139363</v>
      </c>
    </row>
    <row r="8276" spans="1:3" x14ac:dyDescent="0.25">
      <c r="A8276" s="3">
        <v>21.133424112621626</v>
      </c>
      <c r="B8276">
        <v>6.5510803350434044</v>
      </c>
      <c r="C8276">
        <v>5.4380793089231956</v>
      </c>
    </row>
    <row r="8277" spans="1:3" x14ac:dyDescent="0.25">
      <c r="A8277" s="3">
        <v>19.719292269758025</v>
      </c>
      <c r="B8277">
        <v>4.7874917430000004</v>
      </c>
      <c r="C8277">
        <v>3.091042453</v>
      </c>
    </row>
    <row r="8278" spans="1:3" x14ac:dyDescent="0.25">
      <c r="A8278" s="3">
        <v>20.184546440673881</v>
      </c>
      <c r="B8278">
        <v>4.990432586778736</v>
      </c>
      <c r="C8278">
        <v>3.6888794541139363</v>
      </c>
    </row>
    <row r="8279" spans="1:3" x14ac:dyDescent="0.25">
      <c r="A8279" s="3">
        <v>21.133424112621626</v>
      </c>
      <c r="B8279">
        <v>6.5510803350434044</v>
      </c>
      <c r="C8279">
        <v>5.4380793089231956</v>
      </c>
    </row>
    <row r="8280" spans="1:3" x14ac:dyDescent="0.25">
      <c r="A8280" s="3">
        <v>20.123189455653517</v>
      </c>
      <c r="B8280">
        <v>5.4806389233419912</v>
      </c>
      <c r="C8280">
        <v>3.0910424533583161</v>
      </c>
    </row>
    <row r="8281" spans="1:3" x14ac:dyDescent="0.25">
      <c r="A8281" s="3">
        <v>20.184546440673881</v>
      </c>
      <c r="B8281">
        <v>4.990432586778736</v>
      </c>
      <c r="C8281">
        <v>3.6888794541139363</v>
      </c>
    </row>
    <row r="8282" spans="1:3" x14ac:dyDescent="0.25">
      <c r="A8282" s="3">
        <v>19.719292269758025</v>
      </c>
      <c r="B8282">
        <v>4.7874917430000004</v>
      </c>
      <c r="C8282">
        <v>3.091042453</v>
      </c>
    </row>
    <row r="8283" spans="1:3" ht="15.75" thickBot="1" x14ac:dyDescent="0.3">
      <c r="A8283" s="7">
        <v>20.097550585664155</v>
      </c>
      <c r="B8283">
        <v>5.0751738152338266</v>
      </c>
      <c r="C8283">
        <v>3.6109179126442243</v>
      </c>
    </row>
    <row r="8286" spans="1:3" ht="15.75" thickBot="1" x14ac:dyDescent="0.3"/>
    <row r="8287" spans="1:3" x14ac:dyDescent="0.25">
      <c r="A8287" s="1" t="s">
        <v>504</v>
      </c>
    </row>
    <row r="8288" spans="1:3" x14ac:dyDescent="0.25">
      <c r="A8288" s="2">
        <v>20.027089777859604</v>
      </c>
      <c r="B8288">
        <v>4.9416424226093039</v>
      </c>
      <c r="C8288">
        <v>3.1135153092103742</v>
      </c>
    </row>
    <row r="8289" spans="1:3" x14ac:dyDescent="0.25">
      <c r="A8289" s="3">
        <v>20.837197681154464</v>
      </c>
      <c r="B8289">
        <v>5.9914645471079817</v>
      </c>
      <c r="C8289">
        <v>4.6821312271242199</v>
      </c>
    </row>
    <row r="8290" spans="1:3" x14ac:dyDescent="0.25">
      <c r="A8290" s="3">
        <v>20.837197681154464</v>
      </c>
      <c r="B8290">
        <v>5.9914645471079817</v>
      </c>
      <c r="C8290">
        <v>4.6821312271242199</v>
      </c>
    </row>
    <row r="8291" spans="1:3" x14ac:dyDescent="0.25">
      <c r="A8291" s="3">
        <v>20.360234224388144</v>
      </c>
      <c r="B8291">
        <v>5.6167710976665717</v>
      </c>
      <c r="C8291">
        <v>2.9444389791664403</v>
      </c>
    </row>
    <row r="8292" spans="1:3" x14ac:dyDescent="0.25">
      <c r="A8292" s="3">
        <v>19.929145492307978</v>
      </c>
      <c r="B8292">
        <v>5.0106352940962555</v>
      </c>
      <c r="C8292">
        <v>2.9957322735539909</v>
      </c>
    </row>
    <row r="8293" spans="1:3" x14ac:dyDescent="0.25">
      <c r="A8293" s="3">
        <v>20.027089777859604</v>
      </c>
      <c r="B8293">
        <v>4.9416424226093039</v>
      </c>
      <c r="C8293">
        <v>3.1135153092103742</v>
      </c>
    </row>
    <row r="8294" spans="1:3" x14ac:dyDescent="0.25">
      <c r="A8294" s="3">
        <v>20.097550585664155</v>
      </c>
      <c r="B8294">
        <v>5.0751738152338266</v>
      </c>
      <c r="C8294">
        <v>3.6109179126442243</v>
      </c>
    </row>
    <row r="8295" spans="1:3" x14ac:dyDescent="0.25">
      <c r="A8295" s="3">
        <v>19.18195119767131</v>
      </c>
      <c r="B8295">
        <v>4.5747109785033828</v>
      </c>
      <c r="C8295">
        <v>3.6375861597263857</v>
      </c>
    </row>
    <row r="8296" spans="1:3" x14ac:dyDescent="0.25">
      <c r="A8296" s="3">
        <v>20.837197681154464</v>
      </c>
      <c r="B8296">
        <v>5.9914645471079817</v>
      </c>
      <c r="C8296">
        <v>4.6821312271242199</v>
      </c>
    </row>
    <row r="8297" spans="1:3" x14ac:dyDescent="0.25">
      <c r="A8297" s="3">
        <v>20.360234224388144</v>
      </c>
      <c r="B8297">
        <v>5.6167710976665717</v>
      </c>
      <c r="C8297">
        <v>2.9444389791664403</v>
      </c>
    </row>
    <row r="8298" spans="1:3" x14ac:dyDescent="0.25">
      <c r="A8298" s="3">
        <v>19.18195119767131</v>
      </c>
      <c r="B8298">
        <v>4.5747109785033828</v>
      </c>
      <c r="C8298">
        <v>3.6375861597263857</v>
      </c>
    </row>
    <row r="8299" spans="1:3" x14ac:dyDescent="0.25">
      <c r="A8299" s="3">
        <v>19.719292269758025</v>
      </c>
      <c r="B8299">
        <v>4.7874917430000004</v>
      </c>
      <c r="C8299">
        <v>3.091042453</v>
      </c>
    </row>
    <row r="8300" spans="1:3" ht="15.75" thickBot="1" x14ac:dyDescent="0.3">
      <c r="A8300" s="7">
        <v>21.133424112621626</v>
      </c>
      <c r="B8300">
        <v>6.5510803350434044</v>
      </c>
      <c r="C8300">
        <v>5.4380793089231956</v>
      </c>
    </row>
    <row r="8303" spans="1:3" ht="15.75" thickBot="1" x14ac:dyDescent="0.3"/>
    <row r="8304" spans="1:3" x14ac:dyDescent="0.25">
      <c r="A8304" s="1" t="s">
        <v>505</v>
      </c>
    </row>
    <row r="8305" spans="1:3" x14ac:dyDescent="0.25">
      <c r="A8305" s="2">
        <v>20.837197681154464</v>
      </c>
      <c r="B8305">
        <v>5.9914645471079817</v>
      </c>
      <c r="C8305">
        <v>4.6821312271242199</v>
      </c>
    </row>
    <row r="8306" spans="1:3" x14ac:dyDescent="0.25">
      <c r="A8306" s="3">
        <v>20.027089777859604</v>
      </c>
      <c r="B8306">
        <v>4.9416424226093039</v>
      </c>
      <c r="C8306">
        <v>3.1135153092103742</v>
      </c>
    </row>
    <row r="8307" spans="1:3" x14ac:dyDescent="0.25">
      <c r="A8307" s="3">
        <v>19.719292269758025</v>
      </c>
      <c r="B8307">
        <v>4.7874917430000004</v>
      </c>
      <c r="C8307">
        <v>3.091042453</v>
      </c>
    </row>
    <row r="8308" spans="1:3" x14ac:dyDescent="0.25">
      <c r="A8308" s="3">
        <v>19.18195119767131</v>
      </c>
      <c r="B8308">
        <v>4.5747109785033828</v>
      </c>
      <c r="C8308">
        <v>3.6375861597263857</v>
      </c>
    </row>
    <row r="8309" spans="1:3" x14ac:dyDescent="0.25">
      <c r="A8309" s="3">
        <v>21.133424112621626</v>
      </c>
      <c r="B8309">
        <v>6.5510803350434044</v>
      </c>
      <c r="C8309">
        <v>5.4380793089231956</v>
      </c>
    </row>
    <row r="8310" spans="1:3" x14ac:dyDescent="0.25">
      <c r="A8310" s="3">
        <v>20.027089777859604</v>
      </c>
      <c r="B8310">
        <v>4.9416424226093039</v>
      </c>
      <c r="C8310">
        <v>3.1135153092103742</v>
      </c>
    </row>
    <row r="8311" spans="1:3" x14ac:dyDescent="0.25">
      <c r="A8311" s="3">
        <v>19.18195119767131</v>
      </c>
      <c r="B8311">
        <v>4.5747109785033828</v>
      </c>
      <c r="C8311">
        <v>3.6375861597263857</v>
      </c>
    </row>
    <row r="8312" spans="1:3" x14ac:dyDescent="0.25">
      <c r="A8312" s="3">
        <v>20.097550585664155</v>
      </c>
      <c r="B8312" s="8">
        <v>5.0751738152338266</v>
      </c>
      <c r="C8312" s="8">
        <v>3.6109179126442243</v>
      </c>
    </row>
    <row r="8313" spans="1:3" x14ac:dyDescent="0.25">
      <c r="A8313" s="3">
        <v>19.719292269758025</v>
      </c>
      <c r="B8313">
        <v>4.7874917430000004</v>
      </c>
      <c r="C8313">
        <v>3.091042453</v>
      </c>
    </row>
    <row r="8314" spans="1:3" x14ac:dyDescent="0.25">
      <c r="A8314" s="3">
        <v>20.360234224388144</v>
      </c>
      <c r="B8314">
        <v>5.6167710976665717</v>
      </c>
      <c r="C8314">
        <v>2.9444389791664403</v>
      </c>
    </row>
    <row r="8315" spans="1:3" x14ac:dyDescent="0.25">
      <c r="A8315" s="3">
        <v>20.027089777859604</v>
      </c>
      <c r="B8315">
        <v>4.9416424226093039</v>
      </c>
      <c r="C8315">
        <v>3.1135153092103742</v>
      </c>
    </row>
    <row r="8316" spans="1:3" x14ac:dyDescent="0.25">
      <c r="A8316" s="3">
        <v>20.163448315399307</v>
      </c>
      <c r="B8316">
        <v>5.5373342670185366</v>
      </c>
      <c r="C8316">
        <v>4.7004803657924166</v>
      </c>
    </row>
    <row r="8317" spans="1:3" ht="15.75" thickBot="1" x14ac:dyDescent="0.3">
      <c r="A8317" s="7">
        <v>20.360234224388144</v>
      </c>
      <c r="B8317">
        <v>5.6167710976665717</v>
      </c>
      <c r="C8317">
        <v>2.9444389791664403</v>
      </c>
    </row>
    <row r="8320" spans="1:3" ht="15.75" thickBot="1" x14ac:dyDescent="0.3"/>
    <row r="8321" spans="1:3" x14ac:dyDescent="0.25">
      <c r="A8321" s="1" t="s">
        <v>506</v>
      </c>
    </row>
    <row r="8322" spans="1:3" x14ac:dyDescent="0.25">
      <c r="A8322" s="2">
        <v>20.360234224388144</v>
      </c>
      <c r="B8322">
        <v>5.6167710976665717</v>
      </c>
      <c r="C8322">
        <v>2.9444389791664403</v>
      </c>
    </row>
    <row r="8323" spans="1:3" x14ac:dyDescent="0.25">
      <c r="A8323" s="3">
        <v>19.985088661080542</v>
      </c>
      <c r="B8323" s="8">
        <v>4.7874917427820458</v>
      </c>
      <c r="C8323" s="8">
        <v>3.4812400893356918</v>
      </c>
    </row>
    <row r="8324" spans="1:3" x14ac:dyDescent="0.25">
      <c r="A8324" s="3">
        <v>19.929145492307978</v>
      </c>
      <c r="B8324">
        <v>5.0106352940962555</v>
      </c>
      <c r="C8324">
        <v>2.9957322735539909</v>
      </c>
    </row>
    <row r="8325" spans="1:3" x14ac:dyDescent="0.25">
      <c r="A8325" s="3">
        <v>20.097550585664155</v>
      </c>
      <c r="B8325">
        <v>5.0751738152338266</v>
      </c>
      <c r="C8325">
        <v>3.6109179126442243</v>
      </c>
    </row>
    <row r="8326" spans="1:3" x14ac:dyDescent="0.25">
      <c r="A8326" s="3">
        <v>20.184546440673881</v>
      </c>
      <c r="B8326">
        <v>4.990432586778736</v>
      </c>
      <c r="C8326">
        <v>3.6888794541139363</v>
      </c>
    </row>
    <row r="8327" spans="1:3" x14ac:dyDescent="0.25">
      <c r="A8327" s="3">
        <v>20.163448315399307</v>
      </c>
      <c r="B8327" s="8">
        <v>5.5373342670185366</v>
      </c>
      <c r="C8327" s="8">
        <v>4.7004803657924166</v>
      </c>
    </row>
    <row r="8328" spans="1:3" x14ac:dyDescent="0.25">
      <c r="A8328" s="3">
        <v>19.719292269758025</v>
      </c>
      <c r="B8328">
        <v>4.7874917430000004</v>
      </c>
      <c r="C8328">
        <v>3.091042453</v>
      </c>
    </row>
    <row r="8329" spans="1:3" x14ac:dyDescent="0.25">
      <c r="A8329" s="3">
        <v>20.027089777859604</v>
      </c>
      <c r="B8329">
        <v>4.9416424226093039</v>
      </c>
      <c r="C8329">
        <v>3.1135153092103742</v>
      </c>
    </row>
    <row r="8330" spans="1:3" x14ac:dyDescent="0.25">
      <c r="A8330" s="3">
        <v>19.719292269758025</v>
      </c>
      <c r="B8330">
        <v>4.7874917430000004</v>
      </c>
      <c r="C8330">
        <v>3.091042453</v>
      </c>
    </row>
    <row r="8331" spans="1:3" x14ac:dyDescent="0.25">
      <c r="A8331" s="3">
        <v>20.184546440673881</v>
      </c>
      <c r="B8331">
        <v>4.990432586778736</v>
      </c>
      <c r="C8331">
        <v>3.6888794541139363</v>
      </c>
    </row>
    <row r="8332" spans="1:3" x14ac:dyDescent="0.25">
      <c r="A8332" s="3">
        <v>19.929145492307978</v>
      </c>
      <c r="B8332">
        <v>5.0106352940962555</v>
      </c>
      <c r="C8332">
        <v>2.9957322735539909</v>
      </c>
    </row>
    <row r="8333" spans="1:3" x14ac:dyDescent="0.25">
      <c r="A8333" s="3">
        <v>19.929145492307978</v>
      </c>
      <c r="B8333">
        <v>5.0106352940962555</v>
      </c>
      <c r="C8333">
        <v>2.9957322735539909</v>
      </c>
    </row>
    <row r="8334" spans="1:3" ht="15.75" thickBot="1" x14ac:dyDescent="0.3">
      <c r="A8334" s="7">
        <v>19.719292269758025</v>
      </c>
      <c r="B8334">
        <v>4.7874917430000004</v>
      </c>
      <c r="C8334">
        <v>3.091042453</v>
      </c>
    </row>
    <row r="8337" spans="1:3" ht="15.75" thickBot="1" x14ac:dyDescent="0.3"/>
    <row r="8338" spans="1:3" x14ac:dyDescent="0.25">
      <c r="A8338" s="1" t="s">
        <v>507</v>
      </c>
    </row>
    <row r="8339" spans="1:3" x14ac:dyDescent="0.25">
      <c r="A8339" s="2">
        <v>19.719292269758025</v>
      </c>
      <c r="B8339">
        <v>4.7874917430000004</v>
      </c>
      <c r="C8339">
        <v>3.091042453</v>
      </c>
    </row>
    <row r="8340" spans="1:3" x14ac:dyDescent="0.25">
      <c r="A8340" s="3">
        <v>20.184546440673881</v>
      </c>
      <c r="B8340">
        <v>4.990432586778736</v>
      </c>
      <c r="C8340">
        <v>3.6888794541139363</v>
      </c>
    </row>
    <row r="8341" spans="1:3" x14ac:dyDescent="0.25">
      <c r="A8341" s="3">
        <v>20.123189455653517</v>
      </c>
      <c r="B8341">
        <v>5.4806389233419912</v>
      </c>
      <c r="C8341">
        <v>3.0910424533583161</v>
      </c>
    </row>
    <row r="8342" spans="1:3" x14ac:dyDescent="0.25">
      <c r="A8342" s="3">
        <v>20.837197681154464</v>
      </c>
      <c r="B8342">
        <v>5.9914645471079817</v>
      </c>
      <c r="C8342">
        <v>4.6821312271242199</v>
      </c>
    </row>
    <row r="8343" spans="1:3" x14ac:dyDescent="0.25">
      <c r="A8343" s="3">
        <v>20.097550585664155</v>
      </c>
      <c r="B8343">
        <v>5.0751738152338266</v>
      </c>
      <c r="C8343">
        <v>3.6109179126442243</v>
      </c>
    </row>
    <row r="8344" spans="1:3" x14ac:dyDescent="0.25">
      <c r="A8344" s="3">
        <v>21.133424112621626</v>
      </c>
      <c r="B8344">
        <v>6.5510803350434044</v>
      </c>
      <c r="C8344">
        <v>5.4380793089231956</v>
      </c>
    </row>
    <row r="8345" spans="1:3" x14ac:dyDescent="0.25">
      <c r="A8345" s="3">
        <v>20.123189455653517</v>
      </c>
      <c r="B8345">
        <v>5.4806389233419912</v>
      </c>
      <c r="C8345">
        <v>3.0910424533583161</v>
      </c>
    </row>
    <row r="8346" spans="1:3" x14ac:dyDescent="0.25">
      <c r="A8346" s="3">
        <v>20.478688773840432</v>
      </c>
      <c r="B8346" s="5">
        <v>5.2983173670000001</v>
      </c>
      <c r="C8346" s="5">
        <v>2.9957322739999999</v>
      </c>
    </row>
    <row r="8347" spans="1:3" x14ac:dyDescent="0.25">
      <c r="A8347" s="3">
        <v>19.18195119767131</v>
      </c>
      <c r="B8347">
        <v>4.5747109785033828</v>
      </c>
      <c r="C8347">
        <v>3.6375861597263857</v>
      </c>
    </row>
    <row r="8348" spans="1:3" x14ac:dyDescent="0.25">
      <c r="A8348" s="3">
        <v>20.123189455653517</v>
      </c>
      <c r="B8348">
        <v>5.4806389233419912</v>
      </c>
      <c r="C8348">
        <v>3.0910424533583161</v>
      </c>
    </row>
    <row r="8349" spans="1:3" x14ac:dyDescent="0.25">
      <c r="A8349" s="3">
        <v>20.478688773840432</v>
      </c>
      <c r="B8349" s="5">
        <v>5.2983173670000001</v>
      </c>
      <c r="C8349" s="5">
        <v>2.9957322739999999</v>
      </c>
    </row>
    <row r="8350" spans="1:3" x14ac:dyDescent="0.25">
      <c r="A8350" s="3">
        <v>20.837197681154464</v>
      </c>
      <c r="B8350">
        <v>5.9914645471079817</v>
      </c>
      <c r="C8350">
        <v>4.6821312271242199</v>
      </c>
    </row>
    <row r="8351" spans="1:3" ht="15.75" thickBot="1" x14ac:dyDescent="0.3">
      <c r="A8351" s="7">
        <v>20.360234224388144</v>
      </c>
      <c r="B8351">
        <v>5.6167710976665717</v>
      </c>
      <c r="C8351">
        <v>2.9444389791664403</v>
      </c>
    </row>
    <row r="8354" spans="1:3" ht="15.75" thickBot="1" x14ac:dyDescent="0.3"/>
    <row r="8355" spans="1:3" x14ac:dyDescent="0.25">
      <c r="A8355" s="1" t="s">
        <v>508</v>
      </c>
    </row>
    <row r="8356" spans="1:3" x14ac:dyDescent="0.25">
      <c r="A8356" s="2">
        <v>20.360234224388144</v>
      </c>
      <c r="B8356">
        <v>5.6167710976665717</v>
      </c>
      <c r="C8356">
        <v>2.9444389791664403</v>
      </c>
    </row>
    <row r="8357" spans="1:3" x14ac:dyDescent="0.25">
      <c r="A8357" s="3">
        <v>19.18195119767131</v>
      </c>
      <c r="B8357">
        <v>4.5747109785033828</v>
      </c>
      <c r="C8357">
        <v>3.6375861597263857</v>
      </c>
    </row>
    <row r="8358" spans="1:3" x14ac:dyDescent="0.25">
      <c r="A8358" s="3">
        <v>21.133424112621626</v>
      </c>
      <c r="B8358">
        <v>6.5510803350434044</v>
      </c>
      <c r="C8358">
        <v>5.4380793089231956</v>
      </c>
    </row>
    <row r="8359" spans="1:3" x14ac:dyDescent="0.25">
      <c r="A8359" s="3">
        <v>20.097550585664155</v>
      </c>
      <c r="B8359">
        <v>5.0751738152338266</v>
      </c>
      <c r="C8359">
        <v>3.6109179126442243</v>
      </c>
    </row>
    <row r="8360" spans="1:3" x14ac:dyDescent="0.25">
      <c r="A8360" s="3">
        <v>20.027089777859604</v>
      </c>
      <c r="B8360">
        <v>4.9416424226093039</v>
      </c>
      <c r="C8360">
        <v>3.1135153092103742</v>
      </c>
    </row>
    <row r="8361" spans="1:3" x14ac:dyDescent="0.25">
      <c r="A8361" s="3">
        <v>20.360234224388144</v>
      </c>
      <c r="B8361">
        <v>5.6167710976665717</v>
      </c>
      <c r="C8361">
        <v>2.9444389791664403</v>
      </c>
    </row>
    <row r="8362" spans="1:3" x14ac:dyDescent="0.25">
      <c r="A8362" s="3">
        <v>20.184546440673881</v>
      </c>
      <c r="B8362">
        <v>4.990432586778736</v>
      </c>
      <c r="C8362">
        <v>3.6888794541139363</v>
      </c>
    </row>
    <row r="8363" spans="1:3" x14ac:dyDescent="0.25">
      <c r="A8363" s="3">
        <v>19.719292269758025</v>
      </c>
      <c r="B8363">
        <v>4.7874917430000004</v>
      </c>
      <c r="C8363">
        <v>3.091042453</v>
      </c>
    </row>
    <row r="8364" spans="1:3" x14ac:dyDescent="0.25">
      <c r="A8364" s="3">
        <v>21.133424112621626</v>
      </c>
      <c r="B8364">
        <v>6.5510803350434044</v>
      </c>
      <c r="C8364">
        <v>5.4380793089231956</v>
      </c>
    </row>
    <row r="8365" spans="1:3" x14ac:dyDescent="0.25">
      <c r="A8365" s="3">
        <v>20.163448315399307</v>
      </c>
      <c r="B8365">
        <v>5.5373342670185366</v>
      </c>
      <c r="C8365">
        <v>4.7004803657924166</v>
      </c>
    </row>
    <row r="8366" spans="1:3" x14ac:dyDescent="0.25">
      <c r="A8366" s="3">
        <v>20.360234224388144</v>
      </c>
      <c r="B8366">
        <v>5.6167710976665717</v>
      </c>
      <c r="C8366">
        <v>2.9444389791664403</v>
      </c>
    </row>
    <row r="8367" spans="1:3" x14ac:dyDescent="0.25">
      <c r="A8367" s="3">
        <v>20.123189455653517</v>
      </c>
      <c r="B8367">
        <v>5.4806389233419912</v>
      </c>
      <c r="C8367">
        <v>3.0910424533583161</v>
      </c>
    </row>
    <row r="8368" spans="1:3" ht="15.75" thickBot="1" x14ac:dyDescent="0.3">
      <c r="A8368" s="7">
        <v>20.163448315399307</v>
      </c>
      <c r="B8368">
        <v>5.5373342670185366</v>
      </c>
      <c r="C8368">
        <v>4.7004803657924166</v>
      </c>
    </row>
    <row r="8371" spans="1:3" ht="15.75" thickBot="1" x14ac:dyDescent="0.3"/>
    <row r="8372" spans="1:3" x14ac:dyDescent="0.25">
      <c r="A8372" s="1" t="s">
        <v>509</v>
      </c>
    </row>
    <row r="8373" spans="1:3" x14ac:dyDescent="0.25">
      <c r="A8373" s="2">
        <v>20.163448315399307</v>
      </c>
      <c r="B8373">
        <v>5.5373342670185366</v>
      </c>
      <c r="C8373">
        <v>4.7004803657924166</v>
      </c>
    </row>
    <row r="8374" spans="1:3" x14ac:dyDescent="0.25">
      <c r="A8374" s="3">
        <v>20.163448315399307</v>
      </c>
      <c r="B8374">
        <v>5.5373342670185366</v>
      </c>
      <c r="C8374">
        <v>4.7004803657924166</v>
      </c>
    </row>
    <row r="8375" spans="1:3" x14ac:dyDescent="0.25">
      <c r="A8375" s="3">
        <v>20.478688773840432</v>
      </c>
      <c r="B8375" s="5">
        <v>5.2983173670000001</v>
      </c>
      <c r="C8375" s="5">
        <v>2.9957322739999999</v>
      </c>
    </row>
    <row r="8376" spans="1:3" x14ac:dyDescent="0.25">
      <c r="A8376" s="3">
        <v>20.478688773840432</v>
      </c>
      <c r="B8376" s="5">
        <v>5.2983173670000001</v>
      </c>
      <c r="C8376" s="5">
        <v>2.9957322739999999</v>
      </c>
    </row>
    <row r="8377" spans="1:3" x14ac:dyDescent="0.25">
      <c r="A8377" s="3">
        <v>20.123189455653517</v>
      </c>
      <c r="B8377">
        <v>5.4806389233419912</v>
      </c>
      <c r="C8377">
        <v>3.0910424533583161</v>
      </c>
    </row>
    <row r="8378" spans="1:3" x14ac:dyDescent="0.25">
      <c r="A8378" s="3">
        <v>19.985088661080542</v>
      </c>
      <c r="B8378">
        <v>4.7874917427820458</v>
      </c>
      <c r="C8378">
        <v>3.4812400893356918</v>
      </c>
    </row>
    <row r="8379" spans="1:3" x14ac:dyDescent="0.25">
      <c r="A8379" s="3">
        <v>19.719292269758025</v>
      </c>
      <c r="B8379">
        <v>4.7874917430000004</v>
      </c>
      <c r="C8379">
        <v>3.091042453</v>
      </c>
    </row>
    <row r="8380" spans="1:3" x14ac:dyDescent="0.25">
      <c r="A8380" s="3">
        <v>20.123189455653517</v>
      </c>
      <c r="B8380">
        <v>5.4806389233419912</v>
      </c>
      <c r="C8380">
        <v>3.0910424533583161</v>
      </c>
    </row>
    <row r="8381" spans="1:3" x14ac:dyDescent="0.25">
      <c r="A8381" s="3">
        <v>20.163448315399307</v>
      </c>
      <c r="B8381">
        <v>5.5373342670185366</v>
      </c>
      <c r="C8381">
        <v>4.7004803657924166</v>
      </c>
    </row>
    <row r="8382" spans="1:3" x14ac:dyDescent="0.25">
      <c r="A8382" s="3">
        <v>20.478688773840432</v>
      </c>
      <c r="B8382" s="5">
        <v>5.2983173670000001</v>
      </c>
      <c r="C8382" s="5">
        <v>2.9957322739999999</v>
      </c>
    </row>
    <row r="8383" spans="1:3" x14ac:dyDescent="0.25">
      <c r="A8383" s="3">
        <v>19.985088661080542</v>
      </c>
      <c r="B8383">
        <v>4.7874917427820458</v>
      </c>
      <c r="C8383">
        <v>3.4812400893356918</v>
      </c>
    </row>
    <row r="8384" spans="1:3" x14ac:dyDescent="0.25">
      <c r="A8384" s="3">
        <v>20.097550585664155</v>
      </c>
      <c r="B8384">
        <v>5.0751738152338266</v>
      </c>
      <c r="C8384">
        <v>3.6109179126442243</v>
      </c>
    </row>
    <row r="8385" spans="1:3" ht="15.75" thickBot="1" x14ac:dyDescent="0.3">
      <c r="A8385" s="7">
        <v>19.18195119767131</v>
      </c>
      <c r="B8385">
        <v>4.5747109785033828</v>
      </c>
      <c r="C8385">
        <v>3.6375861597263857</v>
      </c>
    </row>
    <row r="8388" spans="1:3" ht="15.75" thickBot="1" x14ac:dyDescent="0.3"/>
    <row r="8389" spans="1:3" x14ac:dyDescent="0.25">
      <c r="A8389" s="1" t="s">
        <v>510</v>
      </c>
    </row>
    <row r="8390" spans="1:3" x14ac:dyDescent="0.25">
      <c r="A8390" s="2">
        <v>20.478688773840432</v>
      </c>
      <c r="B8390" s="5">
        <v>5.2983173670000001</v>
      </c>
      <c r="C8390" s="5">
        <v>2.9957322739999999</v>
      </c>
    </row>
    <row r="8391" spans="1:3" x14ac:dyDescent="0.25">
      <c r="A8391" s="3">
        <v>19.18195119767131</v>
      </c>
      <c r="B8391">
        <v>4.5747109785033828</v>
      </c>
      <c r="C8391">
        <v>3.6375861597263857</v>
      </c>
    </row>
    <row r="8392" spans="1:3" x14ac:dyDescent="0.25">
      <c r="A8392" s="3">
        <v>20.027089777859604</v>
      </c>
      <c r="B8392">
        <v>4.9416424226093039</v>
      </c>
      <c r="C8392">
        <v>3.1135153092103742</v>
      </c>
    </row>
    <row r="8393" spans="1:3" x14ac:dyDescent="0.25">
      <c r="A8393" s="3">
        <v>20.163448315399307</v>
      </c>
      <c r="B8393">
        <v>5.5373342670185366</v>
      </c>
      <c r="C8393">
        <v>4.7004803657924166</v>
      </c>
    </row>
    <row r="8394" spans="1:3" x14ac:dyDescent="0.25">
      <c r="A8394" s="3">
        <v>19.18195119767131</v>
      </c>
      <c r="B8394">
        <v>4.5747109785033828</v>
      </c>
      <c r="C8394">
        <v>3.6375861597263857</v>
      </c>
    </row>
    <row r="8395" spans="1:3" x14ac:dyDescent="0.25">
      <c r="A8395" s="3">
        <v>19.985088661080542</v>
      </c>
      <c r="B8395">
        <v>4.7874917427820458</v>
      </c>
      <c r="C8395">
        <v>3.4812400893356918</v>
      </c>
    </row>
    <row r="8396" spans="1:3" x14ac:dyDescent="0.25">
      <c r="A8396" s="3">
        <v>19.18195119767131</v>
      </c>
      <c r="B8396">
        <v>4.5747109785033828</v>
      </c>
      <c r="C8396">
        <v>3.6375861597263857</v>
      </c>
    </row>
    <row r="8397" spans="1:3" x14ac:dyDescent="0.25">
      <c r="A8397" s="3">
        <v>20.123189455653517</v>
      </c>
      <c r="B8397">
        <v>5.4806389233419912</v>
      </c>
      <c r="C8397">
        <v>3.0910424533583161</v>
      </c>
    </row>
    <row r="8398" spans="1:3" x14ac:dyDescent="0.25">
      <c r="A8398" s="3">
        <v>20.027089777859604</v>
      </c>
      <c r="B8398">
        <v>4.9416424226093039</v>
      </c>
      <c r="C8398">
        <v>3.1135153092103742</v>
      </c>
    </row>
    <row r="8399" spans="1:3" x14ac:dyDescent="0.25">
      <c r="A8399" s="3">
        <v>19.719292269758025</v>
      </c>
      <c r="B8399">
        <v>4.7874917430000004</v>
      </c>
      <c r="C8399">
        <v>3.091042453</v>
      </c>
    </row>
    <row r="8400" spans="1:3" x14ac:dyDescent="0.25">
      <c r="A8400" s="3">
        <v>20.027089777859604</v>
      </c>
      <c r="B8400">
        <v>4.9416424226093039</v>
      </c>
      <c r="C8400">
        <v>3.1135153092103742</v>
      </c>
    </row>
    <row r="8401" spans="1:3" x14ac:dyDescent="0.25">
      <c r="A8401" s="3">
        <v>20.097550585664155</v>
      </c>
      <c r="B8401">
        <v>5.0751738152338266</v>
      </c>
      <c r="C8401">
        <v>3.6109179126442243</v>
      </c>
    </row>
    <row r="8402" spans="1:3" ht="15.75" thickBot="1" x14ac:dyDescent="0.3">
      <c r="A8402" s="7">
        <v>20.027089777859604</v>
      </c>
      <c r="B8402">
        <v>4.9416424226093039</v>
      </c>
      <c r="C8402">
        <v>3.1135153092103742</v>
      </c>
    </row>
    <row r="8405" spans="1:3" ht="15.75" thickBot="1" x14ac:dyDescent="0.3"/>
    <row r="8406" spans="1:3" x14ac:dyDescent="0.25">
      <c r="A8406" s="1" t="s">
        <v>511</v>
      </c>
    </row>
    <row r="8407" spans="1:3" x14ac:dyDescent="0.25">
      <c r="A8407" s="2">
        <v>21.133424112621626</v>
      </c>
      <c r="B8407">
        <v>6.5510803350434044</v>
      </c>
      <c r="C8407">
        <v>5.4380793089231956</v>
      </c>
    </row>
    <row r="8408" spans="1:3" x14ac:dyDescent="0.25">
      <c r="A8408" s="3">
        <v>20.837197681154464</v>
      </c>
      <c r="B8408">
        <v>5.9914645471079817</v>
      </c>
      <c r="C8408">
        <v>4.6821312271242199</v>
      </c>
    </row>
    <row r="8409" spans="1:3" x14ac:dyDescent="0.25">
      <c r="A8409" s="3">
        <v>20.163448315399307</v>
      </c>
      <c r="B8409">
        <v>5.5373342670185366</v>
      </c>
      <c r="C8409">
        <v>4.7004803657924166</v>
      </c>
    </row>
    <row r="8410" spans="1:3" x14ac:dyDescent="0.25">
      <c r="A8410" s="3">
        <v>19.985088661080542</v>
      </c>
      <c r="B8410">
        <v>4.7874917427820458</v>
      </c>
      <c r="C8410">
        <v>3.4812400893356918</v>
      </c>
    </row>
    <row r="8411" spans="1:3" x14ac:dyDescent="0.25">
      <c r="A8411" s="3">
        <v>21.133424112621626</v>
      </c>
      <c r="B8411">
        <v>6.5510803350434044</v>
      </c>
      <c r="C8411">
        <v>5.4380793089231956</v>
      </c>
    </row>
    <row r="8412" spans="1:3" x14ac:dyDescent="0.25">
      <c r="A8412" s="3">
        <v>20.184546440673881</v>
      </c>
      <c r="B8412" s="8">
        <v>4.990432586778736</v>
      </c>
      <c r="C8412" s="8">
        <v>3.6888794541139363</v>
      </c>
    </row>
    <row r="8413" spans="1:3" x14ac:dyDescent="0.25">
      <c r="A8413" s="3">
        <v>19.719292269758025</v>
      </c>
      <c r="B8413">
        <v>4.7874917430000004</v>
      </c>
      <c r="C8413">
        <v>3.091042453</v>
      </c>
    </row>
    <row r="8414" spans="1:3" x14ac:dyDescent="0.25">
      <c r="A8414" s="3">
        <v>20.163448315399307</v>
      </c>
      <c r="B8414">
        <v>5.5373342670185366</v>
      </c>
      <c r="C8414">
        <v>4.7004803657924166</v>
      </c>
    </row>
    <row r="8415" spans="1:3" x14ac:dyDescent="0.25">
      <c r="A8415" s="3">
        <v>20.478688773840432</v>
      </c>
      <c r="B8415" s="5">
        <v>5.2983173670000001</v>
      </c>
      <c r="C8415" s="5">
        <v>2.9957322739999999</v>
      </c>
    </row>
    <row r="8416" spans="1:3" x14ac:dyDescent="0.25">
      <c r="A8416" s="3">
        <v>20.478688773840432</v>
      </c>
      <c r="B8416" s="5">
        <v>5.2983173670000001</v>
      </c>
      <c r="C8416" s="5">
        <v>2.9957322739999999</v>
      </c>
    </row>
    <row r="8417" spans="1:3" x14ac:dyDescent="0.25">
      <c r="A8417" s="3">
        <v>19.18195119767131</v>
      </c>
      <c r="B8417">
        <v>4.5747109785033828</v>
      </c>
      <c r="C8417">
        <v>3.6375861597263857</v>
      </c>
    </row>
    <row r="8418" spans="1:3" x14ac:dyDescent="0.25">
      <c r="A8418" s="3">
        <v>20.163448315399307</v>
      </c>
      <c r="B8418">
        <v>5.5373342670185366</v>
      </c>
      <c r="C8418">
        <v>4.7004803657924166</v>
      </c>
    </row>
    <row r="8419" spans="1:3" ht="15.75" thickBot="1" x14ac:dyDescent="0.3">
      <c r="A8419" s="7">
        <v>20.123189455653517</v>
      </c>
      <c r="B8419">
        <v>5.4806389233419912</v>
      </c>
      <c r="C8419">
        <v>3.0910424533583161</v>
      </c>
    </row>
    <row r="8422" spans="1:3" ht="15.75" thickBot="1" x14ac:dyDescent="0.3"/>
    <row r="8423" spans="1:3" x14ac:dyDescent="0.25">
      <c r="A8423" s="1" t="s">
        <v>512</v>
      </c>
    </row>
    <row r="8424" spans="1:3" x14ac:dyDescent="0.25">
      <c r="A8424" s="2">
        <v>20.837197681154464</v>
      </c>
      <c r="B8424">
        <v>5.9914645471079817</v>
      </c>
      <c r="C8424">
        <v>4.6821312271242199</v>
      </c>
    </row>
    <row r="8425" spans="1:3" x14ac:dyDescent="0.25">
      <c r="A8425" s="3">
        <v>20.027089777859604</v>
      </c>
      <c r="B8425">
        <v>4.9416424226093039</v>
      </c>
      <c r="C8425">
        <v>3.1135153092103742</v>
      </c>
    </row>
    <row r="8426" spans="1:3" x14ac:dyDescent="0.25">
      <c r="A8426" s="3">
        <v>20.360234224388144</v>
      </c>
      <c r="B8426">
        <v>5.6167710976665717</v>
      </c>
      <c r="C8426">
        <v>2.9444389791664403</v>
      </c>
    </row>
    <row r="8427" spans="1:3" x14ac:dyDescent="0.25">
      <c r="A8427" s="3">
        <v>21.133424112621626</v>
      </c>
      <c r="B8427">
        <v>6.5510803350434044</v>
      </c>
      <c r="C8427">
        <v>5.4380793089231956</v>
      </c>
    </row>
    <row r="8428" spans="1:3" x14ac:dyDescent="0.25">
      <c r="A8428" s="3">
        <v>19.985088661080542</v>
      </c>
      <c r="B8428">
        <v>4.7874917427820458</v>
      </c>
      <c r="C8428">
        <v>3.4812400893356918</v>
      </c>
    </row>
    <row r="8429" spans="1:3" x14ac:dyDescent="0.25">
      <c r="A8429" s="3">
        <v>20.123189455653517</v>
      </c>
      <c r="B8429">
        <v>5.4806389233419912</v>
      </c>
      <c r="C8429">
        <v>3.0910424533583161</v>
      </c>
    </row>
    <row r="8430" spans="1:3" x14ac:dyDescent="0.25">
      <c r="A8430" s="3">
        <v>20.027089777859604</v>
      </c>
      <c r="B8430">
        <v>4.9416424226093039</v>
      </c>
      <c r="C8430">
        <v>3.1135153092103742</v>
      </c>
    </row>
    <row r="8431" spans="1:3" x14ac:dyDescent="0.25">
      <c r="A8431" s="3">
        <v>20.097550585664155</v>
      </c>
      <c r="B8431">
        <v>5.0751738152338266</v>
      </c>
      <c r="C8431">
        <v>3.6109179126442243</v>
      </c>
    </row>
    <row r="8432" spans="1:3" x14ac:dyDescent="0.25">
      <c r="A8432" s="3">
        <v>20.163448315399307</v>
      </c>
      <c r="B8432">
        <v>5.5373342670185366</v>
      </c>
      <c r="C8432">
        <v>4.7004803657924166</v>
      </c>
    </row>
    <row r="8433" spans="1:3" x14ac:dyDescent="0.25">
      <c r="A8433" s="3">
        <v>19.929145492307978</v>
      </c>
      <c r="B8433">
        <v>5.0106352940962555</v>
      </c>
      <c r="C8433">
        <v>2.9957322735539909</v>
      </c>
    </row>
    <row r="8434" spans="1:3" x14ac:dyDescent="0.25">
      <c r="A8434" s="3">
        <v>20.837197681154464</v>
      </c>
      <c r="B8434">
        <v>5.9914645471079817</v>
      </c>
      <c r="C8434">
        <v>4.6821312271242199</v>
      </c>
    </row>
    <row r="8435" spans="1:3" x14ac:dyDescent="0.25">
      <c r="A8435" s="3">
        <v>19.929145492307978</v>
      </c>
      <c r="B8435">
        <v>5.0106352940962555</v>
      </c>
      <c r="C8435">
        <v>2.9957322735539909</v>
      </c>
    </row>
    <row r="8436" spans="1:3" ht="15.75" thickBot="1" x14ac:dyDescent="0.3">
      <c r="A8436" s="7">
        <v>20.027089777859604</v>
      </c>
      <c r="B8436">
        <v>4.9416424226093039</v>
      </c>
      <c r="C8436">
        <v>3.1135153092103742</v>
      </c>
    </row>
    <row r="8439" spans="1:3" ht="15.75" thickBot="1" x14ac:dyDescent="0.3"/>
    <row r="8440" spans="1:3" x14ac:dyDescent="0.25">
      <c r="A8440" s="1" t="s">
        <v>513</v>
      </c>
    </row>
    <row r="8441" spans="1:3" x14ac:dyDescent="0.25">
      <c r="A8441" s="2">
        <v>20.123189455653517</v>
      </c>
      <c r="B8441">
        <v>5.4806389233419912</v>
      </c>
      <c r="C8441">
        <v>3.0910424533583161</v>
      </c>
    </row>
    <row r="8442" spans="1:3" x14ac:dyDescent="0.25">
      <c r="A8442" s="3">
        <v>20.027089777859604</v>
      </c>
      <c r="B8442">
        <v>4.9416424226093039</v>
      </c>
      <c r="C8442">
        <v>3.1135153092103742</v>
      </c>
    </row>
    <row r="8443" spans="1:3" x14ac:dyDescent="0.25">
      <c r="A8443" s="3">
        <v>20.097550585664155</v>
      </c>
      <c r="B8443">
        <v>5.0751738152338266</v>
      </c>
      <c r="C8443">
        <v>3.6109179126442243</v>
      </c>
    </row>
    <row r="8444" spans="1:3" x14ac:dyDescent="0.25">
      <c r="A8444" s="3">
        <v>20.360234224388144</v>
      </c>
      <c r="B8444">
        <v>5.6167710976665717</v>
      </c>
      <c r="C8444">
        <v>2.9444389791664403</v>
      </c>
    </row>
    <row r="8445" spans="1:3" x14ac:dyDescent="0.25">
      <c r="A8445" s="3">
        <v>20.123189455653517</v>
      </c>
      <c r="B8445">
        <v>5.4806389233419912</v>
      </c>
      <c r="C8445">
        <v>3.0910424533583161</v>
      </c>
    </row>
    <row r="8446" spans="1:3" x14ac:dyDescent="0.25">
      <c r="A8446" s="3">
        <v>20.837197681154464</v>
      </c>
      <c r="B8446">
        <v>5.9914645471079817</v>
      </c>
      <c r="C8446">
        <v>4.6821312271242199</v>
      </c>
    </row>
    <row r="8447" spans="1:3" x14ac:dyDescent="0.25">
      <c r="A8447" s="3">
        <v>20.837197681154464</v>
      </c>
      <c r="B8447">
        <v>5.9914645471079817</v>
      </c>
      <c r="C8447">
        <v>4.6821312271242199</v>
      </c>
    </row>
    <row r="8448" spans="1:3" x14ac:dyDescent="0.25">
      <c r="A8448" s="3">
        <v>20.027089777859604</v>
      </c>
      <c r="B8448">
        <v>4.9416424226093039</v>
      </c>
      <c r="C8448">
        <v>3.1135153092103742</v>
      </c>
    </row>
    <row r="8449" spans="1:3" x14ac:dyDescent="0.25">
      <c r="A8449" s="3">
        <v>19.985088661080542</v>
      </c>
      <c r="B8449">
        <v>4.7874917427820458</v>
      </c>
      <c r="C8449">
        <v>3.4812400893356918</v>
      </c>
    </row>
    <row r="8450" spans="1:3" x14ac:dyDescent="0.25">
      <c r="A8450" s="3">
        <v>20.097550585664155</v>
      </c>
      <c r="B8450">
        <v>5.0751738152338266</v>
      </c>
      <c r="C8450">
        <v>3.6109179126442243</v>
      </c>
    </row>
    <row r="8451" spans="1:3" x14ac:dyDescent="0.25">
      <c r="A8451" s="3">
        <v>20.837197681154464</v>
      </c>
      <c r="B8451">
        <v>5.9914645471079817</v>
      </c>
      <c r="C8451">
        <v>4.6821312271242199</v>
      </c>
    </row>
    <row r="8452" spans="1:3" x14ac:dyDescent="0.25">
      <c r="A8452" s="3">
        <v>20.360234224388144</v>
      </c>
      <c r="B8452">
        <v>5.6167710976665717</v>
      </c>
      <c r="C8452">
        <v>2.9444389791664403</v>
      </c>
    </row>
    <row r="8453" spans="1:3" ht="15.75" thickBot="1" x14ac:dyDescent="0.3">
      <c r="A8453" s="7">
        <v>20.097550585664155</v>
      </c>
      <c r="B8453">
        <v>5.0751738152338266</v>
      </c>
      <c r="C8453">
        <v>3.6109179126442243</v>
      </c>
    </row>
    <row r="8456" spans="1:3" ht="15.75" thickBot="1" x14ac:dyDescent="0.3"/>
    <row r="8457" spans="1:3" x14ac:dyDescent="0.25">
      <c r="A8457" s="1" t="s">
        <v>514</v>
      </c>
    </row>
    <row r="8458" spans="1:3" x14ac:dyDescent="0.25">
      <c r="A8458" s="2">
        <v>20.027089777859604</v>
      </c>
      <c r="B8458">
        <v>4.9416424226093039</v>
      </c>
      <c r="C8458">
        <v>3.1135153092103742</v>
      </c>
    </row>
    <row r="8459" spans="1:3" x14ac:dyDescent="0.25">
      <c r="A8459" s="3">
        <v>19.985088661080542</v>
      </c>
      <c r="B8459">
        <v>4.7874917427820458</v>
      </c>
      <c r="C8459">
        <v>3.4812400893356918</v>
      </c>
    </row>
    <row r="8460" spans="1:3" x14ac:dyDescent="0.25">
      <c r="A8460" s="3">
        <v>20.837197681154464</v>
      </c>
      <c r="B8460">
        <v>5.9914645471079817</v>
      </c>
      <c r="C8460">
        <v>4.6821312271242199</v>
      </c>
    </row>
    <row r="8461" spans="1:3" x14ac:dyDescent="0.25">
      <c r="A8461" s="3">
        <v>19.929145492307978</v>
      </c>
      <c r="B8461">
        <v>5.0106352940962555</v>
      </c>
      <c r="C8461">
        <v>2.9957322735539909</v>
      </c>
    </row>
    <row r="8462" spans="1:3" x14ac:dyDescent="0.25">
      <c r="A8462" s="3">
        <v>21.133424112621626</v>
      </c>
      <c r="B8462">
        <v>6.5510803350434044</v>
      </c>
      <c r="C8462">
        <v>5.4380793089231956</v>
      </c>
    </row>
    <row r="8463" spans="1:3" x14ac:dyDescent="0.25">
      <c r="A8463" s="3">
        <v>20.478688773840432</v>
      </c>
      <c r="B8463" s="5">
        <v>5.2983173670000001</v>
      </c>
      <c r="C8463" s="5">
        <v>2.9957322739999999</v>
      </c>
    </row>
    <row r="8464" spans="1:3" x14ac:dyDescent="0.25">
      <c r="A8464" s="3">
        <v>21.133424112621626</v>
      </c>
      <c r="B8464">
        <v>6.5510803350434044</v>
      </c>
      <c r="C8464">
        <v>5.4380793089231956</v>
      </c>
    </row>
    <row r="8465" spans="1:3" x14ac:dyDescent="0.25">
      <c r="A8465" s="3">
        <v>20.184546440673881</v>
      </c>
      <c r="B8465">
        <v>4.990432586778736</v>
      </c>
      <c r="C8465">
        <v>3.6888794541139363</v>
      </c>
    </row>
    <row r="8466" spans="1:3" x14ac:dyDescent="0.25">
      <c r="A8466" s="3">
        <v>20.478688773840432</v>
      </c>
      <c r="B8466" s="5">
        <v>5.2983173670000001</v>
      </c>
      <c r="C8466" s="5">
        <v>2.9957322739999999</v>
      </c>
    </row>
    <row r="8467" spans="1:3" x14ac:dyDescent="0.25">
      <c r="A8467" s="3">
        <v>20.027089777859604</v>
      </c>
      <c r="B8467">
        <v>4.9416424226093039</v>
      </c>
      <c r="C8467">
        <v>3.1135153092103742</v>
      </c>
    </row>
    <row r="8468" spans="1:3" x14ac:dyDescent="0.25">
      <c r="A8468" s="3">
        <v>19.18195119767131</v>
      </c>
      <c r="B8468">
        <v>4.5747109785033828</v>
      </c>
      <c r="C8468">
        <v>3.6375861597263857</v>
      </c>
    </row>
    <row r="8469" spans="1:3" x14ac:dyDescent="0.25">
      <c r="A8469" s="3">
        <v>20.163448315399307</v>
      </c>
      <c r="B8469">
        <v>5.5373342670185366</v>
      </c>
      <c r="C8469">
        <v>4.7004803657924166</v>
      </c>
    </row>
    <row r="8470" spans="1:3" ht="15.75" thickBot="1" x14ac:dyDescent="0.3">
      <c r="A8470" s="7">
        <v>20.027089777859604</v>
      </c>
      <c r="B8470">
        <v>4.9416424226093039</v>
      </c>
      <c r="C8470">
        <v>3.1135153092103742</v>
      </c>
    </row>
    <row r="8473" spans="1:3" ht="15.75" thickBot="1" x14ac:dyDescent="0.3"/>
    <row r="8474" spans="1:3" x14ac:dyDescent="0.25">
      <c r="A8474" s="1" t="s">
        <v>515</v>
      </c>
    </row>
    <row r="8475" spans="1:3" x14ac:dyDescent="0.25">
      <c r="A8475" s="2">
        <v>20.123189455653517</v>
      </c>
      <c r="B8475">
        <v>5.4806389233419912</v>
      </c>
      <c r="C8475">
        <v>3.0910424533583161</v>
      </c>
    </row>
    <row r="8476" spans="1:3" x14ac:dyDescent="0.25">
      <c r="A8476" s="3">
        <v>20.184546440673881</v>
      </c>
      <c r="B8476">
        <v>4.990432586778736</v>
      </c>
      <c r="C8476">
        <v>3.6888794541139363</v>
      </c>
    </row>
    <row r="8477" spans="1:3" x14ac:dyDescent="0.25">
      <c r="A8477" s="3">
        <v>20.163448315399307</v>
      </c>
      <c r="B8477">
        <v>5.5373342670185366</v>
      </c>
      <c r="C8477">
        <v>4.7004803657924166</v>
      </c>
    </row>
    <row r="8478" spans="1:3" x14ac:dyDescent="0.25">
      <c r="A8478" s="3">
        <v>20.123189455653517</v>
      </c>
      <c r="B8478">
        <v>5.4806389233419912</v>
      </c>
      <c r="C8478">
        <v>3.0910424533583161</v>
      </c>
    </row>
    <row r="8479" spans="1:3" x14ac:dyDescent="0.25">
      <c r="A8479" s="3">
        <v>21.133424112621626</v>
      </c>
      <c r="B8479">
        <v>6.5510803350434044</v>
      </c>
      <c r="C8479">
        <v>5.4380793089231956</v>
      </c>
    </row>
    <row r="8480" spans="1:3" x14ac:dyDescent="0.25">
      <c r="A8480" s="3">
        <v>20.360234224388144</v>
      </c>
      <c r="B8480">
        <v>5.6167710976665717</v>
      </c>
      <c r="C8480">
        <v>2.9444389791664403</v>
      </c>
    </row>
    <row r="8481" spans="1:3" x14ac:dyDescent="0.25">
      <c r="A8481" s="3">
        <v>21.133424112621626</v>
      </c>
      <c r="B8481">
        <v>6.5510803350434044</v>
      </c>
      <c r="C8481">
        <v>5.4380793089231956</v>
      </c>
    </row>
    <row r="8482" spans="1:3" x14ac:dyDescent="0.25">
      <c r="A8482" s="3">
        <v>20.837197681154464</v>
      </c>
      <c r="B8482">
        <v>5.9914645471079817</v>
      </c>
      <c r="C8482">
        <v>4.6821312271242199</v>
      </c>
    </row>
    <row r="8483" spans="1:3" x14ac:dyDescent="0.25">
      <c r="A8483" s="3">
        <v>19.929145492307978</v>
      </c>
      <c r="B8483">
        <v>5.0106352940962555</v>
      </c>
      <c r="C8483">
        <v>2.9957322735539909</v>
      </c>
    </row>
    <row r="8484" spans="1:3" x14ac:dyDescent="0.25">
      <c r="A8484" s="3">
        <v>20.478688773840432</v>
      </c>
      <c r="B8484" s="5">
        <v>5.2983173670000001</v>
      </c>
      <c r="C8484" s="5">
        <v>2.9957322739999999</v>
      </c>
    </row>
    <row r="8485" spans="1:3" x14ac:dyDescent="0.25">
      <c r="A8485" s="3">
        <v>19.929145492307978</v>
      </c>
      <c r="B8485">
        <v>5.0106352940962555</v>
      </c>
      <c r="C8485">
        <v>2.9957322735539909</v>
      </c>
    </row>
    <row r="8486" spans="1:3" x14ac:dyDescent="0.25">
      <c r="A8486" s="3">
        <v>19.18195119767131</v>
      </c>
      <c r="B8486">
        <v>4.5747109785033828</v>
      </c>
      <c r="C8486">
        <v>3.6375861597263857</v>
      </c>
    </row>
    <row r="8487" spans="1:3" ht="15.75" thickBot="1" x14ac:dyDescent="0.3">
      <c r="A8487" s="7">
        <v>19.18195119767131</v>
      </c>
      <c r="B8487">
        <v>4.5747109785033828</v>
      </c>
      <c r="C8487">
        <v>3.6375861597263857</v>
      </c>
    </row>
    <row r="8490" spans="1:3" ht="15.75" thickBot="1" x14ac:dyDescent="0.3"/>
    <row r="8491" spans="1:3" x14ac:dyDescent="0.25">
      <c r="A8491" s="1" t="s">
        <v>516</v>
      </c>
    </row>
    <row r="8492" spans="1:3" x14ac:dyDescent="0.25">
      <c r="A8492" s="2">
        <v>20.360234224388144</v>
      </c>
      <c r="B8492">
        <v>5.6167710976665717</v>
      </c>
      <c r="C8492">
        <v>2.9444389791664403</v>
      </c>
    </row>
    <row r="8493" spans="1:3" x14ac:dyDescent="0.25">
      <c r="A8493" s="3">
        <v>19.929145492307978</v>
      </c>
      <c r="B8493">
        <v>5.0106352940962555</v>
      </c>
      <c r="C8493">
        <v>2.9957322735539909</v>
      </c>
    </row>
    <row r="8494" spans="1:3" x14ac:dyDescent="0.25">
      <c r="A8494" s="3">
        <v>20.360234224388144</v>
      </c>
      <c r="B8494">
        <v>5.6167710976665717</v>
      </c>
      <c r="C8494">
        <v>2.9444389791664403</v>
      </c>
    </row>
    <row r="8495" spans="1:3" x14ac:dyDescent="0.25">
      <c r="A8495" s="3">
        <v>19.719292269758025</v>
      </c>
      <c r="B8495">
        <v>4.7874917430000004</v>
      </c>
      <c r="C8495">
        <v>3.091042453</v>
      </c>
    </row>
    <row r="8496" spans="1:3" x14ac:dyDescent="0.25">
      <c r="A8496" s="3">
        <v>19.985088661080542</v>
      </c>
      <c r="B8496">
        <v>4.7874917427820458</v>
      </c>
      <c r="C8496">
        <v>3.4812400893356918</v>
      </c>
    </row>
    <row r="8497" spans="1:3" x14ac:dyDescent="0.25">
      <c r="A8497" s="3">
        <v>21.133424112621626</v>
      </c>
      <c r="B8497">
        <v>6.5510803350434044</v>
      </c>
      <c r="C8497">
        <v>5.4380793089231956</v>
      </c>
    </row>
    <row r="8498" spans="1:3" x14ac:dyDescent="0.25">
      <c r="A8498" s="3">
        <v>20.163448315399307</v>
      </c>
      <c r="B8498">
        <v>5.5373342670185366</v>
      </c>
      <c r="C8498">
        <v>4.7004803657924166</v>
      </c>
    </row>
    <row r="8499" spans="1:3" x14ac:dyDescent="0.25">
      <c r="A8499" s="3">
        <v>20.184546440673881</v>
      </c>
      <c r="B8499">
        <v>4.990432586778736</v>
      </c>
      <c r="C8499">
        <v>3.6888794541139363</v>
      </c>
    </row>
    <row r="8500" spans="1:3" x14ac:dyDescent="0.25">
      <c r="A8500" s="3">
        <v>19.929145492307978</v>
      </c>
      <c r="B8500">
        <v>5.0106352940962555</v>
      </c>
      <c r="C8500">
        <v>2.9957322735539909</v>
      </c>
    </row>
    <row r="8501" spans="1:3" x14ac:dyDescent="0.25">
      <c r="A8501" s="3">
        <v>20.097550585664155</v>
      </c>
      <c r="B8501">
        <v>5.0751738152338266</v>
      </c>
      <c r="C8501">
        <v>3.6109179126442243</v>
      </c>
    </row>
    <row r="8502" spans="1:3" x14ac:dyDescent="0.25">
      <c r="A8502" s="3">
        <v>20.027089777859604</v>
      </c>
      <c r="B8502">
        <v>4.9416424226093039</v>
      </c>
      <c r="C8502">
        <v>3.1135153092103742</v>
      </c>
    </row>
    <row r="8503" spans="1:3" x14ac:dyDescent="0.25">
      <c r="A8503" s="3">
        <v>20.097550585664155</v>
      </c>
      <c r="B8503">
        <v>5.0751738152338266</v>
      </c>
      <c r="C8503">
        <v>3.6109179126442243</v>
      </c>
    </row>
    <row r="8504" spans="1:3" ht="15.75" thickBot="1" x14ac:dyDescent="0.3">
      <c r="A8504" s="7">
        <v>20.360234224388144</v>
      </c>
      <c r="B8504">
        <v>5.6167710976665717</v>
      </c>
      <c r="C8504">
        <v>2.9444389791664403</v>
      </c>
    </row>
    <row r="8507" spans="1:3" ht="15.75" thickBot="1" x14ac:dyDescent="0.3"/>
    <row r="8508" spans="1:3" x14ac:dyDescent="0.25">
      <c r="A8508" s="1" t="s">
        <v>517</v>
      </c>
    </row>
    <row r="8509" spans="1:3" x14ac:dyDescent="0.25">
      <c r="A8509" s="2">
        <v>21.133424112621626</v>
      </c>
      <c r="B8509">
        <v>6.5510803350434044</v>
      </c>
      <c r="C8509">
        <v>5.4380793089231956</v>
      </c>
    </row>
    <row r="8510" spans="1:3" x14ac:dyDescent="0.25">
      <c r="A8510" s="3">
        <v>20.163448315399307</v>
      </c>
      <c r="B8510">
        <v>5.5373342670185366</v>
      </c>
      <c r="C8510">
        <v>4.7004803657924166</v>
      </c>
    </row>
    <row r="8511" spans="1:3" x14ac:dyDescent="0.25">
      <c r="A8511" s="3">
        <v>20.478688773840432</v>
      </c>
      <c r="B8511" s="5">
        <v>5.2983173670000001</v>
      </c>
      <c r="C8511" s="5">
        <v>2.9957322739999999</v>
      </c>
    </row>
    <row r="8512" spans="1:3" x14ac:dyDescent="0.25">
      <c r="A8512" s="3">
        <v>19.719292269758025</v>
      </c>
      <c r="B8512">
        <v>4.7874917430000004</v>
      </c>
      <c r="C8512">
        <v>3.091042453</v>
      </c>
    </row>
    <row r="8513" spans="1:3" x14ac:dyDescent="0.25">
      <c r="A8513" s="3">
        <v>19.985088661080542</v>
      </c>
      <c r="B8513">
        <v>4.7874917427820458</v>
      </c>
      <c r="C8513">
        <v>3.4812400893356918</v>
      </c>
    </row>
    <row r="8514" spans="1:3" x14ac:dyDescent="0.25">
      <c r="A8514" s="3">
        <v>20.360234224388144</v>
      </c>
      <c r="B8514">
        <v>5.6167710976665717</v>
      </c>
      <c r="C8514">
        <v>2.9444389791664403</v>
      </c>
    </row>
    <row r="8515" spans="1:3" x14ac:dyDescent="0.25">
      <c r="A8515" s="3">
        <v>20.097550585664155</v>
      </c>
      <c r="B8515">
        <v>5.0751738152338266</v>
      </c>
      <c r="C8515">
        <v>3.6109179126442243</v>
      </c>
    </row>
    <row r="8516" spans="1:3" x14ac:dyDescent="0.25">
      <c r="A8516" s="3">
        <v>21.133424112621626</v>
      </c>
      <c r="B8516">
        <v>6.5510803350434044</v>
      </c>
      <c r="C8516">
        <v>5.4380793089231956</v>
      </c>
    </row>
    <row r="8517" spans="1:3" x14ac:dyDescent="0.25">
      <c r="A8517" s="3">
        <v>19.985088661080542</v>
      </c>
      <c r="B8517">
        <v>4.7874917427820458</v>
      </c>
      <c r="C8517">
        <v>3.4812400893356918</v>
      </c>
    </row>
    <row r="8518" spans="1:3" x14ac:dyDescent="0.25">
      <c r="A8518" s="3">
        <v>20.360234224388144</v>
      </c>
      <c r="B8518">
        <v>5.6167710976665717</v>
      </c>
      <c r="C8518">
        <v>2.9444389791664403</v>
      </c>
    </row>
    <row r="8519" spans="1:3" x14ac:dyDescent="0.25">
      <c r="A8519" s="3">
        <v>20.478688773840432</v>
      </c>
      <c r="B8519" s="5">
        <v>5.2983173670000001</v>
      </c>
      <c r="C8519" s="5">
        <v>2.9957322739999999</v>
      </c>
    </row>
    <row r="8520" spans="1:3" x14ac:dyDescent="0.25">
      <c r="A8520" s="3">
        <v>20.097550585664155</v>
      </c>
      <c r="B8520">
        <v>5.0751738152338266</v>
      </c>
      <c r="C8520">
        <v>3.6109179126442243</v>
      </c>
    </row>
    <row r="8521" spans="1:3" ht="15.75" thickBot="1" x14ac:dyDescent="0.3">
      <c r="A8521" s="7">
        <v>20.123189455653517</v>
      </c>
      <c r="B8521">
        <v>5.4806389233419912</v>
      </c>
      <c r="C8521">
        <v>3.0910424533583161</v>
      </c>
    </row>
    <row r="8524" spans="1:3" ht="15.75" thickBot="1" x14ac:dyDescent="0.3"/>
    <row r="8525" spans="1:3" x14ac:dyDescent="0.25">
      <c r="A8525" s="1" t="s">
        <v>518</v>
      </c>
    </row>
    <row r="8526" spans="1:3" x14ac:dyDescent="0.25">
      <c r="A8526" s="2">
        <v>20.097550585664155</v>
      </c>
      <c r="B8526">
        <v>5.0751738152338266</v>
      </c>
      <c r="C8526">
        <v>3.6109179126442243</v>
      </c>
    </row>
    <row r="8527" spans="1:3" x14ac:dyDescent="0.25">
      <c r="A8527" s="3">
        <v>19.929145492307978</v>
      </c>
      <c r="B8527">
        <v>5.0106352940962555</v>
      </c>
      <c r="C8527">
        <v>2.9957322735539909</v>
      </c>
    </row>
    <row r="8528" spans="1:3" x14ac:dyDescent="0.25">
      <c r="A8528" s="3">
        <v>20.123189455653517</v>
      </c>
      <c r="B8528">
        <v>5.4806389233419912</v>
      </c>
      <c r="C8528">
        <v>3.0910424533583161</v>
      </c>
    </row>
    <row r="8529" spans="1:3" x14ac:dyDescent="0.25">
      <c r="A8529" s="3">
        <v>19.719292269758025</v>
      </c>
      <c r="B8529">
        <v>4.7874917430000004</v>
      </c>
      <c r="C8529">
        <v>3.091042453</v>
      </c>
    </row>
    <row r="8530" spans="1:3" x14ac:dyDescent="0.25">
      <c r="A8530" s="3">
        <v>20.837197681154464</v>
      </c>
      <c r="B8530">
        <v>5.9914645471079817</v>
      </c>
      <c r="C8530">
        <v>4.6821312271242199</v>
      </c>
    </row>
    <row r="8531" spans="1:3" x14ac:dyDescent="0.25">
      <c r="A8531" s="3">
        <v>19.719292269758025</v>
      </c>
      <c r="B8531">
        <v>4.7874917430000004</v>
      </c>
      <c r="C8531">
        <v>3.091042453</v>
      </c>
    </row>
    <row r="8532" spans="1:3" x14ac:dyDescent="0.25">
      <c r="A8532" s="3">
        <v>19.985088661080542</v>
      </c>
      <c r="B8532">
        <v>4.7874917427820458</v>
      </c>
      <c r="C8532">
        <v>3.4812400893356918</v>
      </c>
    </row>
    <row r="8533" spans="1:3" x14ac:dyDescent="0.25">
      <c r="A8533" s="3">
        <v>20.027089777859604</v>
      </c>
      <c r="B8533">
        <v>4.9416424226093039</v>
      </c>
      <c r="C8533">
        <v>3.1135153092103742</v>
      </c>
    </row>
    <row r="8534" spans="1:3" x14ac:dyDescent="0.25">
      <c r="A8534" s="3">
        <v>20.360234224388144</v>
      </c>
      <c r="B8534">
        <v>5.6167710976665717</v>
      </c>
      <c r="C8534">
        <v>2.9444389791664403</v>
      </c>
    </row>
    <row r="8535" spans="1:3" x14ac:dyDescent="0.25">
      <c r="A8535" s="3">
        <v>19.985088661080542</v>
      </c>
      <c r="B8535">
        <v>4.7874917427820458</v>
      </c>
      <c r="C8535">
        <v>3.4812400893356918</v>
      </c>
    </row>
    <row r="8536" spans="1:3" x14ac:dyDescent="0.25">
      <c r="A8536" s="3">
        <v>20.360234224388144</v>
      </c>
      <c r="B8536">
        <v>5.6167710976665717</v>
      </c>
      <c r="C8536">
        <v>2.9444389791664403</v>
      </c>
    </row>
    <row r="8537" spans="1:3" x14ac:dyDescent="0.25">
      <c r="A8537" s="3">
        <v>20.837197681154464</v>
      </c>
      <c r="B8537">
        <v>5.9914645471079817</v>
      </c>
      <c r="C8537">
        <v>4.6821312271242199</v>
      </c>
    </row>
    <row r="8538" spans="1:3" ht="15.75" thickBot="1" x14ac:dyDescent="0.3">
      <c r="A8538" s="7">
        <v>20.478688773840432</v>
      </c>
      <c r="B8538" s="5">
        <v>5.2983173670000001</v>
      </c>
      <c r="C8538" s="5">
        <v>2.9957322739999999</v>
      </c>
    </row>
    <row r="8541" spans="1:3" ht="15.75" thickBot="1" x14ac:dyDescent="0.3"/>
    <row r="8542" spans="1:3" x14ac:dyDescent="0.25">
      <c r="A8542" s="1" t="s">
        <v>519</v>
      </c>
    </row>
    <row r="8543" spans="1:3" x14ac:dyDescent="0.25">
      <c r="A8543" s="2">
        <v>20.360234224388144</v>
      </c>
      <c r="B8543">
        <v>5.6167710976665717</v>
      </c>
      <c r="C8543">
        <v>2.9444389791664403</v>
      </c>
    </row>
    <row r="8544" spans="1:3" x14ac:dyDescent="0.25">
      <c r="A8544" s="3">
        <v>20.027089777859604</v>
      </c>
      <c r="B8544">
        <v>4.9416424226093039</v>
      </c>
      <c r="C8544">
        <v>3.1135153092103742</v>
      </c>
    </row>
    <row r="8545" spans="1:3" x14ac:dyDescent="0.25">
      <c r="A8545" s="3">
        <v>20.097550585664155</v>
      </c>
      <c r="B8545">
        <v>5.0751738152338266</v>
      </c>
      <c r="C8545">
        <v>3.6109179126442243</v>
      </c>
    </row>
    <row r="8546" spans="1:3" x14ac:dyDescent="0.25">
      <c r="A8546" s="3">
        <v>20.027089777859604</v>
      </c>
      <c r="B8546">
        <v>4.9416424226093039</v>
      </c>
      <c r="C8546">
        <v>3.1135153092103742</v>
      </c>
    </row>
    <row r="8547" spans="1:3" x14ac:dyDescent="0.25">
      <c r="A8547" s="3">
        <v>20.163448315399307</v>
      </c>
      <c r="B8547">
        <v>5.5373342670185366</v>
      </c>
      <c r="C8547">
        <v>4.7004803657924166</v>
      </c>
    </row>
    <row r="8548" spans="1:3" x14ac:dyDescent="0.25">
      <c r="A8548" s="3">
        <v>19.18195119767131</v>
      </c>
      <c r="B8548">
        <v>4.5747109785033828</v>
      </c>
      <c r="C8548">
        <v>3.6375861597263857</v>
      </c>
    </row>
    <row r="8549" spans="1:3" x14ac:dyDescent="0.25">
      <c r="A8549" s="3">
        <v>20.360234224388144</v>
      </c>
      <c r="B8549">
        <v>5.6167710976665717</v>
      </c>
      <c r="C8549">
        <v>2.9444389791664403</v>
      </c>
    </row>
    <row r="8550" spans="1:3" x14ac:dyDescent="0.25">
      <c r="A8550" s="3">
        <v>19.18195119767131</v>
      </c>
      <c r="B8550">
        <v>4.5747109785033828</v>
      </c>
      <c r="C8550">
        <v>3.6375861597263857</v>
      </c>
    </row>
    <row r="8551" spans="1:3" x14ac:dyDescent="0.25">
      <c r="A8551" s="3">
        <v>19.719292269758025</v>
      </c>
      <c r="B8551">
        <v>4.7874917430000004</v>
      </c>
      <c r="C8551">
        <v>3.091042453</v>
      </c>
    </row>
    <row r="8552" spans="1:3" x14ac:dyDescent="0.25">
      <c r="A8552" s="3">
        <v>19.719292269758025</v>
      </c>
      <c r="B8552">
        <v>4.7874917430000004</v>
      </c>
      <c r="C8552">
        <v>3.091042453</v>
      </c>
    </row>
    <row r="8553" spans="1:3" x14ac:dyDescent="0.25">
      <c r="A8553" s="3">
        <v>20.478688773840432</v>
      </c>
      <c r="B8553" s="5">
        <v>5.2983173670000001</v>
      </c>
      <c r="C8553" s="5">
        <v>2.9957322739999999</v>
      </c>
    </row>
    <row r="8554" spans="1:3" x14ac:dyDescent="0.25">
      <c r="A8554" s="3">
        <v>19.719292269758025</v>
      </c>
      <c r="B8554">
        <v>4.7874917430000004</v>
      </c>
      <c r="C8554">
        <v>3.091042453</v>
      </c>
    </row>
    <row r="8555" spans="1:3" ht="15.75" thickBot="1" x14ac:dyDescent="0.3">
      <c r="A8555" s="7">
        <v>19.985088661080542</v>
      </c>
      <c r="B8555">
        <v>4.7874917427820458</v>
      </c>
      <c r="C8555">
        <v>3.4812400893356918</v>
      </c>
    </row>
    <row r="8558" spans="1:3" ht="15.75" thickBot="1" x14ac:dyDescent="0.3"/>
    <row r="8559" spans="1:3" x14ac:dyDescent="0.25">
      <c r="A8559" s="1" t="s">
        <v>520</v>
      </c>
    </row>
    <row r="8560" spans="1:3" x14ac:dyDescent="0.25">
      <c r="A8560" s="2">
        <v>20.837197681154464</v>
      </c>
      <c r="B8560">
        <v>5.9914645471079817</v>
      </c>
      <c r="C8560">
        <v>4.6821312271242199</v>
      </c>
    </row>
    <row r="8561" spans="1:3" x14ac:dyDescent="0.25">
      <c r="A8561" s="3">
        <v>20.837197681154464</v>
      </c>
      <c r="B8561">
        <v>5.9914645471079817</v>
      </c>
      <c r="C8561">
        <v>4.6821312271242199</v>
      </c>
    </row>
    <row r="8562" spans="1:3" x14ac:dyDescent="0.25">
      <c r="A8562" s="3">
        <v>19.985088661080542</v>
      </c>
      <c r="B8562">
        <v>4.7874917427820458</v>
      </c>
      <c r="C8562">
        <v>3.4812400893356918</v>
      </c>
    </row>
    <row r="8563" spans="1:3" x14ac:dyDescent="0.25">
      <c r="A8563" s="3">
        <v>20.163448315399307</v>
      </c>
      <c r="B8563">
        <v>5.5373342670185366</v>
      </c>
      <c r="C8563">
        <v>4.7004803657924166</v>
      </c>
    </row>
    <row r="8564" spans="1:3" x14ac:dyDescent="0.25">
      <c r="A8564" s="3">
        <v>19.985088661080542</v>
      </c>
      <c r="B8564">
        <v>4.7874917427820458</v>
      </c>
      <c r="C8564">
        <v>3.4812400893356918</v>
      </c>
    </row>
    <row r="8565" spans="1:3" x14ac:dyDescent="0.25">
      <c r="A8565" s="3">
        <v>19.985088661080542</v>
      </c>
      <c r="B8565">
        <v>4.7874917427820458</v>
      </c>
      <c r="C8565">
        <v>3.4812400893356918</v>
      </c>
    </row>
    <row r="8566" spans="1:3" x14ac:dyDescent="0.25">
      <c r="A8566" s="3">
        <v>20.360234224388144</v>
      </c>
      <c r="B8566">
        <v>5.6167710976665717</v>
      </c>
      <c r="C8566">
        <v>2.9444389791664403</v>
      </c>
    </row>
    <row r="8567" spans="1:3" x14ac:dyDescent="0.25">
      <c r="A8567" s="3">
        <v>20.027089777859604</v>
      </c>
      <c r="B8567">
        <v>4.9416424226093039</v>
      </c>
      <c r="C8567">
        <v>3.1135153092103742</v>
      </c>
    </row>
    <row r="8568" spans="1:3" x14ac:dyDescent="0.25">
      <c r="A8568" s="3">
        <v>19.985088661080542</v>
      </c>
      <c r="B8568">
        <v>4.7874917427820458</v>
      </c>
      <c r="C8568">
        <v>3.4812400893356918</v>
      </c>
    </row>
    <row r="8569" spans="1:3" x14ac:dyDescent="0.25">
      <c r="A8569" s="3">
        <v>20.097550585664155</v>
      </c>
      <c r="B8569">
        <v>5.0751738152338266</v>
      </c>
      <c r="C8569">
        <v>3.6109179126442243</v>
      </c>
    </row>
    <row r="8570" spans="1:3" x14ac:dyDescent="0.25">
      <c r="A8570" s="3">
        <v>19.929145492307978</v>
      </c>
      <c r="B8570">
        <v>5.0106352940962555</v>
      </c>
      <c r="C8570">
        <v>2.9957322735539909</v>
      </c>
    </row>
    <row r="8571" spans="1:3" x14ac:dyDescent="0.25">
      <c r="A8571" s="3">
        <v>20.184546440673881</v>
      </c>
      <c r="B8571">
        <v>4.990432586778736</v>
      </c>
      <c r="C8571">
        <v>3.6888794541139363</v>
      </c>
    </row>
    <row r="8572" spans="1:3" ht="15.75" thickBot="1" x14ac:dyDescent="0.3">
      <c r="A8572" s="7">
        <v>19.985088661080542</v>
      </c>
      <c r="B8572">
        <v>4.7874917427820458</v>
      </c>
      <c r="C8572">
        <v>3.4812400893356918</v>
      </c>
    </row>
    <row r="8575" spans="1:3" ht="15.75" thickBot="1" x14ac:dyDescent="0.3"/>
    <row r="8576" spans="1:3" x14ac:dyDescent="0.25">
      <c r="A8576" s="1" t="s">
        <v>521</v>
      </c>
    </row>
    <row r="8577" spans="1:3" x14ac:dyDescent="0.25">
      <c r="A8577" s="2">
        <v>20.163448315399307</v>
      </c>
      <c r="B8577">
        <v>5.5373342670185366</v>
      </c>
      <c r="C8577">
        <v>4.7004803657924166</v>
      </c>
    </row>
    <row r="8578" spans="1:3" x14ac:dyDescent="0.25">
      <c r="A8578" s="3">
        <v>21.133424112621626</v>
      </c>
      <c r="B8578">
        <v>6.5510803350434044</v>
      </c>
      <c r="C8578">
        <v>5.4380793089231956</v>
      </c>
    </row>
    <row r="8579" spans="1:3" x14ac:dyDescent="0.25">
      <c r="A8579" s="3">
        <v>19.985088661080542</v>
      </c>
      <c r="B8579">
        <v>4.7874917427820458</v>
      </c>
      <c r="C8579">
        <v>3.4812400893356918</v>
      </c>
    </row>
    <row r="8580" spans="1:3" x14ac:dyDescent="0.25">
      <c r="A8580" s="3">
        <v>20.163448315399307</v>
      </c>
      <c r="B8580">
        <v>5.5373342670185366</v>
      </c>
      <c r="C8580">
        <v>4.7004803657924166</v>
      </c>
    </row>
    <row r="8581" spans="1:3" x14ac:dyDescent="0.25">
      <c r="A8581" s="3">
        <v>20.123189455653517</v>
      </c>
      <c r="B8581">
        <v>5.4806389233419912</v>
      </c>
      <c r="C8581">
        <v>3.0910424533583161</v>
      </c>
    </row>
    <row r="8582" spans="1:3" x14ac:dyDescent="0.25">
      <c r="A8582" s="3">
        <v>20.123189455653517</v>
      </c>
      <c r="B8582">
        <v>5.4806389233419912</v>
      </c>
      <c r="C8582">
        <v>3.0910424533583161</v>
      </c>
    </row>
    <row r="8583" spans="1:3" x14ac:dyDescent="0.25">
      <c r="A8583" s="3">
        <v>19.18195119767131</v>
      </c>
      <c r="B8583">
        <v>4.5747109785033828</v>
      </c>
      <c r="C8583">
        <v>3.6375861597263857</v>
      </c>
    </row>
    <row r="8584" spans="1:3" x14ac:dyDescent="0.25">
      <c r="A8584" s="3">
        <v>20.163448315399307</v>
      </c>
      <c r="B8584">
        <v>5.5373342670185366</v>
      </c>
      <c r="C8584">
        <v>4.7004803657924166</v>
      </c>
    </row>
    <row r="8585" spans="1:3" x14ac:dyDescent="0.25">
      <c r="A8585" s="3">
        <v>20.097550585664155</v>
      </c>
      <c r="B8585">
        <v>5.0751738152338266</v>
      </c>
      <c r="C8585">
        <v>3.6109179126442243</v>
      </c>
    </row>
    <row r="8586" spans="1:3" x14ac:dyDescent="0.25">
      <c r="A8586" s="3">
        <v>20.184546440673881</v>
      </c>
      <c r="B8586">
        <v>4.990432586778736</v>
      </c>
      <c r="C8586">
        <v>3.6888794541139363</v>
      </c>
    </row>
    <row r="8587" spans="1:3" x14ac:dyDescent="0.25">
      <c r="A8587" s="3">
        <v>19.929145492307978</v>
      </c>
      <c r="B8587">
        <v>5.0106352940962555</v>
      </c>
      <c r="C8587">
        <v>2.9957322735539909</v>
      </c>
    </row>
    <row r="8588" spans="1:3" x14ac:dyDescent="0.25">
      <c r="A8588" s="3">
        <v>19.985088661080542</v>
      </c>
      <c r="B8588">
        <v>4.7874917427820458</v>
      </c>
      <c r="C8588">
        <v>3.4812400893356918</v>
      </c>
    </row>
    <row r="8589" spans="1:3" ht="15.75" thickBot="1" x14ac:dyDescent="0.3">
      <c r="A8589" s="7">
        <v>19.929145492307978</v>
      </c>
      <c r="B8589">
        <v>5.0106352940962555</v>
      </c>
      <c r="C8589">
        <v>2.9957322735539909</v>
      </c>
    </row>
    <row r="8592" spans="1:3" ht="15.75" thickBot="1" x14ac:dyDescent="0.3"/>
    <row r="8593" spans="1:3" x14ac:dyDescent="0.25">
      <c r="A8593" s="1" t="s">
        <v>522</v>
      </c>
    </row>
    <row r="8594" spans="1:3" x14ac:dyDescent="0.25">
      <c r="A8594" s="2">
        <v>20.184546440673881</v>
      </c>
      <c r="B8594">
        <v>4.990432586778736</v>
      </c>
      <c r="C8594">
        <v>3.6888794541139363</v>
      </c>
    </row>
    <row r="8595" spans="1:3" x14ac:dyDescent="0.25">
      <c r="A8595" s="3">
        <v>20.478688773840432</v>
      </c>
      <c r="B8595" s="5">
        <v>5.2983173670000001</v>
      </c>
      <c r="C8595" s="5">
        <v>2.9957322739999999</v>
      </c>
    </row>
    <row r="8596" spans="1:3" x14ac:dyDescent="0.25">
      <c r="A8596" s="3">
        <v>19.985088661080542</v>
      </c>
      <c r="B8596">
        <v>4.7874917427820458</v>
      </c>
      <c r="C8596">
        <v>3.4812400893356918</v>
      </c>
    </row>
    <row r="8597" spans="1:3" x14ac:dyDescent="0.25">
      <c r="A8597" s="3">
        <v>20.097550585664155</v>
      </c>
      <c r="B8597">
        <v>5.0751738152338266</v>
      </c>
      <c r="C8597">
        <v>3.6109179126442243</v>
      </c>
    </row>
    <row r="8598" spans="1:3" x14ac:dyDescent="0.25">
      <c r="A8598" s="3">
        <v>19.18195119767131</v>
      </c>
      <c r="B8598">
        <v>4.5747109785033828</v>
      </c>
      <c r="C8598">
        <v>3.6375861597263857</v>
      </c>
    </row>
    <row r="8599" spans="1:3" x14ac:dyDescent="0.25">
      <c r="A8599" s="3">
        <v>19.985088661080542</v>
      </c>
      <c r="B8599">
        <v>4.7874917427820458</v>
      </c>
      <c r="C8599">
        <v>3.4812400893356918</v>
      </c>
    </row>
    <row r="8600" spans="1:3" x14ac:dyDescent="0.25">
      <c r="A8600" s="3">
        <v>20.123189455653517</v>
      </c>
      <c r="B8600">
        <v>5.4806389233419912</v>
      </c>
      <c r="C8600">
        <v>3.0910424533583161</v>
      </c>
    </row>
    <row r="8601" spans="1:3" x14ac:dyDescent="0.25">
      <c r="A8601" s="3">
        <v>19.18195119767131</v>
      </c>
      <c r="B8601">
        <v>4.5747109785033828</v>
      </c>
      <c r="C8601">
        <v>3.6375861597263857</v>
      </c>
    </row>
    <row r="8602" spans="1:3" x14ac:dyDescent="0.25">
      <c r="A8602" s="3">
        <v>20.097550585664155</v>
      </c>
      <c r="B8602">
        <v>5.0751738152338266</v>
      </c>
      <c r="C8602">
        <v>3.6109179126442243</v>
      </c>
    </row>
    <row r="8603" spans="1:3" x14ac:dyDescent="0.25">
      <c r="A8603" s="3">
        <v>20.360234224388144</v>
      </c>
      <c r="B8603">
        <v>5.6167710976665717</v>
      </c>
      <c r="C8603">
        <v>2.9444389791664403</v>
      </c>
    </row>
    <row r="8604" spans="1:3" x14ac:dyDescent="0.25">
      <c r="A8604" s="3">
        <v>20.027089777859604</v>
      </c>
      <c r="B8604">
        <v>4.9416424226093039</v>
      </c>
      <c r="C8604">
        <v>3.1135153092103742</v>
      </c>
    </row>
    <row r="8605" spans="1:3" x14ac:dyDescent="0.25">
      <c r="A8605" s="3">
        <v>20.184546440673881</v>
      </c>
      <c r="B8605">
        <v>4.990432586778736</v>
      </c>
      <c r="C8605">
        <v>3.6888794541139363</v>
      </c>
    </row>
    <row r="8606" spans="1:3" ht="15.75" thickBot="1" x14ac:dyDescent="0.3">
      <c r="A8606" s="7">
        <v>20.360234224388144</v>
      </c>
      <c r="B8606">
        <v>5.6167710976665717</v>
      </c>
      <c r="C8606">
        <v>2.9444389791664403</v>
      </c>
    </row>
    <row r="8608" spans="1:3" ht="15.75" thickBot="1" x14ac:dyDescent="0.3"/>
    <row r="8609" spans="1:3" x14ac:dyDescent="0.25">
      <c r="A8609" s="1" t="s">
        <v>523</v>
      </c>
    </row>
    <row r="8610" spans="1:3" x14ac:dyDescent="0.25">
      <c r="A8610" s="2">
        <v>19.719292269758025</v>
      </c>
      <c r="B8610">
        <v>4.7874917430000004</v>
      </c>
      <c r="C8610">
        <v>3.091042453</v>
      </c>
    </row>
    <row r="8611" spans="1:3" x14ac:dyDescent="0.25">
      <c r="A8611" s="3">
        <v>21.133424112621626</v>
      </c>
      <c r="B8611">
        <v>6.5510803350434044</v>
      </c>
      <c r="C8611">
        <v>5.4380793089231956</v>
      </c>
    </row>
    <row r="8612" spans="1:3" x14ac:dyDescent="0.25">
      <c r="A8612" s="3">
        <v>20.123189455653517</v>
      </c>
      <c r="B8612">
        <v>5.4806389233419912</v>
      </c>
      <c r="C8612">
        <v>3.0910424533583161</v>
      </c>
    </row>
    <row r="8613" spans="1:3" x14ac:dyDescent="0.25">
      <c r="A8613" s="3">
        <v>19.929145492307978</v>
      </c>
      <c r="B8613">
        <v>5.0106352940962555</v>
      </c>
      <c r="C8613">
        <v>2.9957322735539909</v>
      </c>
    </row>
    <row r="8614" spans="1:3" x14ac:dyDescent="0.25">
      <c r="A8614" s="3">
        <v>20.097550585664155</v>
      </c>
      <c r="B8614">
        <v>5.0751738152338266</v>
      </c>
      <c r="C8614">
        <v>3.6109179126442243</v>
      </c>
    </row>
    <row r="8615" spans="1:3" x14ac:dyDescent="0.25">
      <c r="A8615" s="3">
        <v>20.184546440673881</v>
      </c>
      <c r="B8615">
        <v>4.990432586778736</v>
      </c>
      <c r="C8615">
        <v>3.6888794541139363</v>
      </c>
    </row>
    <row r="8616" spans="1:3" x14ac:dyDescent="0.25">
      <c r="A8616" s="3">
        <v>19.929145492307978</v>
      </c>
      <c r="B8616">
        <v>5.0106352940962555</v>
      </c>
      <c r="C8616">
        <v>2.9957322735539909</v>
      </c>
    </row>
    <row r="8617" spans="1:3" x14ac:dyDescent="0.25">
      <c r="A8617" s="3">
        <v>20.184546440673881</v>
      </c>
      <c r="B8617">
        <v>4.990432586778736</v>
      </c>
      <c r="C8617">
        <v>3.6888794541139363</v>
      </c>
    </row>
    <row r="8618" spans="1:3" x14ac:dyDescent="0.25">
      <c r="A8618" s="3">
        <v>20.123189455653517</v>
      </c>
      <c r="B8618">
        <v>5.4806389233419912</v>
      </c>
      <c r="C8618">
        <v>3.0910424533583161</v>
      </c>
    </row>
    <row r="8619" spans="1:3" x14ac:dyDescent="0.25">
      <c r="A8619" s="3">
        <v>20.097550585664155</v>
      </c>
      <c r="B8619">
        <v>5.0751738152338266</v>
      </c>
      <c r="C8619">
        <v>3.6109179126442243</v>
      </c>
    </row>
    <row r="8620" spans="1:3" x14ac:dyDescent="0.25">
      <c r="A8620" s="3">
        <v>20.123189455653517</v>
      </c>
      <c r="B8620">
        <v>5.4806389233419912</v>
      </c>
      <c r="C8620">
        <v>3.0910424533583161</v>
      </c>
    </row>
    <row r="8621" spans="1:3" x14ac:dyDescent="0.25">
      <c r="A8621" s="3">
        <v>20.097550585664155</v>
      </c>
      <c r="B8621">
        <v>5.0751738152338266</v>
      </c>
      <c r="C8621">
        <v>3.6109179126442243</v>
      </c>
    </row>
    <row r="8622" spans="1:3" ht="15.75" thickBot="1" x14ac:dyDescent="0.3">
      <c r="A8622" s="7">
        <v>20.360234224388144</v>
      </c>
      <c r="B8622">
        <v>5.6167710976665717</v>
      </c>
      <c r="C8622">
        <v>2.9444389791664403</v>
      </c>
    </row>
    <row r="8625" spans="1:3" ht="15.75" thickBot="1" x14ac:dyDescent="0.3"/>
    <row r="8626" spans="1:3" x14ac:dyDescent="0.25">
      <c r="A8626" s="1" t="s">
        <v>524</v>
      </c>
    </row>
    <row r="8627" spans="1:3" x14ac:dyDescent="0.25">
      <c r="A8627" s="2">
        <v>21.133424112621626</v>
      </c>
      <c r="B8627">
        <v>6.5510803350434044</v>
      </c>
      <c r="C8627">
        <v>5.4380793089231956</v>
      </c>
    </row>
    <row r="8628" spans="1:3" x14ac:dyDescent="0.25">
      <c r="A8628" s="3">
        <v>20.123189455653517</v>
      </c>
      <c r="B8628">
        <v>5.4806389233419912</v>
      </c>
      <c r="C8628">
        <v>3.0910424533583161</v>
      </c>
    </row>
    <row r="8629" spans="1:3" x14ac:dyDescent="0.25">
      <c r="A8629" s="3">
        <v>19.719292269758025</v>
      </c>
      <c r="B8629">
        <v>4.7874917430000004</v>
      </c>
      <c r="C8629">
        <v>3.091042453</v>
      </c>
    </row>
    <row r="8630" spans="1:3" x14ac:dyDescent="0.25">
      <c r="A8630" s="3">
        <v>20.184546440673881</v>
      </c>
      <c r="B8630">
        <v>4.990432586778736</v>
      </c>
      <c r="C8630">
        <v>3.6888794541139363</v>
      </c>
    </row>
    <row r="8631" spans="1:3" x14ac:dyDescent="0.25">
      <c r="A8631" s="3">
        <v>19.18195119767131</v>
      </c>
      <c r="B8631">
        <v>4.5747109785033828</v>
      </c>
      <c r="C8631">
        <v>3.6375861597263857</v>
      </c>
    </row>
    <row r="8632" spans="1:3" x14ac:dyDescent="0.25">
      <c r="A8632" s="3">
        <v>20.123189455653517</v>
      </c>
      <c r="B8632">
        <v>5.4806389233419912</v>
      </c>
      <c r="C8632">
        <v>3.0910424533583161</v>
      </c>
    </row>
    <row r="8633" spans="1:3" x14ac:dyDescent="0.25">
      <c r="A8633" s="3">
        <v>20.184546440673881</v>
      </c>
      <c r="B8633">
        <v>4.990432586778736</v>
      </c>
      <c r="C8633">
        <v>3.6888794541139363</v>
      </c>
    </row>
    <row r="8634" spans="1:3" x14ac:dyDescent="0.25">
      <c r="A8634" s="3">
        <v>19.719292269758025</v>
      </c>
      <c r="B8634">
        <v>4.7874917430000004</v>
      </c>
      <c r="C8634">
        <v>3.091042453</v>
      </c>
    </row>
    <row r="8635" spans="1:3" x14ac:dyDescent="0.25">
      <c r="A8635" s="3">
        <v>20.478688773840432</v>
      </c>
      <c r="B8635" s="5">
        <v>5.2983173670000001</v>
      </c>
      <c r="C8635" s="5">
        <v>2.9957322739999999</v>
      </c>
    </row>
    <row r="8636" spans="1:3" x14ac:dyDescent="0.25">
      <c r="A8636" s="3">
        <v>19.18195119767131</v>
      </c>
      <c r="B8636">
        <v>4.5747109785033828</v>
      </c>
      <c r="C8636">
        <v>3.6375861597263857</v>
      </c>
    </row>
    <row r="8637" spans="1:3" x14ac:dyDescent="0.25">
      <c r="A8637" s="3">
        <v>19.929145492307978</v>
      </c>
      <c r="B8637">
        <v>5.0106352940962555</v>
      </c>
      <c r="C8637">
        <v>2.9957322735539909</v>
      </c>
    </row>
    <row r="8638" spans="1:3" x14ac:dyDescent="0.25">
      <c r="A8638" s="3">
        <v>20.163448315399307</v>
      </c>
      <c r="B8638">
        <v>5.5373342670185366</v>
      </c>
      <c r="C8638">
        <v>4.7004803657924166</v>
      </c>
    </row>
    <row r="8639" spans="1:3" ht="15.75" thickBot="1" x14ac:dyDescent="0.3">
      <c r="A8639" s="7">
        <v>19.18195119767131</v>
      </c>
      <c r="B8639">
        <v>4.5747109785033828</v>
      </c>
      <c r="C8639">
        <v>3.6375861597263857</v>
      </c>
    </row>
    <row r="8642" spans="1:3" ht="15.75" thickBot="1" x14ac:dyDescent="0.3"/>
    <row r="8643" spans="1:3" x14ac:dyDescent="0.25">
      <c r="A8643" s="1" t="s">
        <v>525</v>
      </c>
    </row>
    <row r="8644" spans="1:3" x14ac:dyDescent="0.25">
      <c r="A8644" s="2">
        <v>19.18195119767131</v>
      </c>
      <c r="B8644">
        <v>4.5747109785033828</v>
      </c>
      <c r="C8644">
        <v>3.6375861597263857</v>
      </c>
    </row>
    <row r="8645" spans="1:3" x14ac:dyDescent="0.25">
      <c r="A8645" s="3">
        <v>20.027089777859604</v>
      </c>
      <c r="B8645">
        <v>4.9416424226093039</v>
      </c>
      <c r="C8645">
        <v>3.1135153092103742</v>
      </c>
    </row>
    <row r="8646" spans="1:3" x14ac:dyDescent="0.25">
      <c r="A8646" s="3">
        <v>20.360234224388144</v>
      </c>
      <c r="B8646">
        <v>5.6167710976665717</v>
      </c>
      <c r="C8646">
        <v>2.9444389791664403</v>
      </c>
    </row>
    <row r="8647" spans="1:3" x14ac:dyDescent="0.25">
      <c r="A8647" s="3">
        <v>20.027089777859604</v>
      </c>
      <c r="B8647">
        <v>4.9416424226093039</v>
      </c>
      <c r="C8647">
        <v>3.1135153092103742</v>
      </c>
    </row>
    <row r="8648" spans="1:3" x14ac:dyDescent="0.25">
      <c r="A8648" s="3">
        <v>19.719292269758025</v>
      </c>
      <c r="B8648">
        <v>4.7874917430000004</v>
      </c>
      <c r="C8648">
        <v>3.091042453</v>
      </c>
    </row>
    <row r="8649" spans="1:3" x14ac:dyDescent="0.25">
      <c r="A8649" s="3">
        <v>19.985088661080542</v>
      </c>
      <c r="B8649">
        <v>4.7874917427820458</v>
      </c>
      <c r="C8649">
        <v>3.4812400893356918</v>
      </c>
    </row>
    <row r="8650" spans="1:3" x14ac:dyDescent="0.25">
      <c r="A8650" s="3">
        <v>19.985088661080542</v>
      </c>
      <c r="B8650">
        <v>4.7874917427820458</v>
      </c>
      <c r="C8650">
        <v>3.4812400893356918</v>
      </c>
    </row>
    <row r="8651" spans="1:3" x14ac:dyDescent="0.25">
      <c r="A8651" s="3">
        <v>19.719292269758025</v>
      </c>
      <c r="B8651">
        <v>4.7874917430000004</v>
      </c>
      <c r="C8651">
        <v>3.091042453</v>
      </c>
    </row>
    <row r="8652" spans="1:3" x14ac:dyDescent="0.25">
      <c r="A8652" s="3">
        <v>20.184546440673881</v>
      </c>
      <c r="B8652">
        <v>4.990432586778736</v>
      </c>
      <c r="C8652">
        <v>3.6888794541139363</v>
      </c>
    </row>
    <row r="8653" spans="1:3" x14ac:dyDescent="0.25">
      <c r="A8653" s="3">
        <v>19.929145492307978</v>
      </c>
      <c r="B8653">
        <v>5.0106352940962555</v>
      </c>
      <c r="C8653">
        <v>2.9957322735539909</v>
      </c>
    </row>
    <row r="8654" spans="1:3" x14ac:dyDescent="0.25">
      <c r="A8654" s="3">
        <v>20.837197681154464</v>
      </c>
      <c r="B8654">
        <v>5.9914645471079817</v>
      </c>
      <c r="C8654">
        <v>4.6821312271242199</v>
      </c>
    </row>
    <row r="8655" spans="1:3" x14ac:dyDescent="0.25">
      <c r="A8655" s="3">
        <v>20.478688773840432</v>
      </c>
      <c r="B8655" s="5">
        <v>5.2983173670000001</v>
      </c>
      <c r="C8655" s="5">
        <v>2.9957322739999999</v>
      </c>
    </row>
    <row r="8656" spans="1:3" ht="15.75" thickBot="1" x14ac:dyDescent="0.3">
      <c r="A8656" s="7">
        <v>20.478688773840432</v>
      </c>
      <c r="B8656" s="5">
        <v>5.2983173670000001</v>
      </c>
      <c r="C8656" s="5">
        <v>2.9957322739999999</v>
      </c>
    </row>
    <row r="8659" spans="1:3" ht="15.75" thickBot="1" x14ac:dyDescent="0.3"/>
    <row r="8660" spans="1:3" x14ac:dyDescent="0.25">
      <c r="A8660" s="1" t="s">
        <v>526</v>
      </c>
    </row>
    <row r="8661" spans="1:3" x14ac:dyDescent="0.25">
      <c r="A8661" s="2">
        <v>20.027089777859604</v>
      </c>
      <c r="B8661">
        <v>4.9416424226093039</v>
      </c>
      <c r="C8661">
        <v>3.1135153092103742</v>
      </c>
    </row>
    <row r="8662" spans="1:3" x14ac:dyDescent="0.25">
      <c r="A8662" s="3">
        <v>20.097550585664155</v>
      </c>
      <c r="B8662">
        <v>5.0751738152338266</v>
      </c>
      <c r="C8662">
        <v>3.6109179126442243</v>
      </c>
    </row>
    <row r="8663" spans="1:3" x14ac:dyDescent="0.25">
      <c r="A8663" s="3">
        <v>19.719292269758025</v>
      </c>
      <c r="B8663">
        <v>4.7874917430000004</v>
      </c>
      <c r="C8663">
        <v>3.091042453</v>
      </c>
    </row>
    <row r="8664" spans="1:3" x14ac:dyDescent="0.25">
      <c r="A8664" s="3">
        <v>20.027089777859604</v>
      </c>
      <c r="B8664">
        <v>4.9416424226093039</v>
      </c>
      <c r="C8664">
        <v>3.1135153092103742</v>
      </c>
    </row>
    <row r="8665" spans="1:3" x14ac:dyDescent="0.25">
      <c r="A8665" s="3">
        <v>20.837197681154464</v>
      </c>
      <c r="B8665">
        <v>5.9914645471079817</v>
      </c>
      <c r="C8665">
        <v>4.6821312271242199</v>
      </c>
    </row>
    <row r="8666" spans="1:3" x14ac:dyDescent="0.25">
      <c r="A8666" s="3">
        <v>21.133424112621626</v>
      </c>
      <c r="B8666">
        <v>6.5510803350434044</v>
      </c>
      <c r="C8666">
        <v>5.4380793089231956</v>
      </c>
    </row>
    <row r="8667" spans="1:3" x14ac:dyDescent="0.25">
      <c r="A8667" s="3">
        <v>19.18195119767131</v>
      </c>
      <c r="B8667">
        <v>4.5747109785033828</v>
      </c>
      <c r="C8667">
        <v>3.6375861597263857</v>
      </c>
    </row>
    <row r="8668" spans="1:3" x14ac:dyDescent="0.25">
      <c r="A8668" s="3">
        <v>20.837197681154464</v>
      </c>
      <c r="B8668">
        <v>5.9914645471079817</v>
      </c>
      <c r="C8668">
        <v>4.6821312271242199</v>
      </c>
    </row>
    <row r="8669" spans="1:3" x14ac:dyDescent="0.25">
      <c r="A8669" s="3">
        <v>19.719292269758025</v>
      </c>
      <c r="B8669">
        <v>4.7874917430000004</v>
      </c>
      <c r="C8669">
        <v>3.091042453</v>
      </c>
    </row>
    <row r="8670" spans="1:3" x14ac:dyDescent="0.25">
      <c r="A8670" s="3">
        <v>20.837197681154464</v>
      </c>
      <c r="B8670">
        <v>5.9914645471079817</v>
      </c>
      <c r="C8670">
        <v>4.6821312271242199</v>
      </c>
    </row>
    <row r="8671" spans="1:3" x14ac:dyDescent="0.25">
      <c r="A8671" s="3">
        <v>19.929145492307978</v>
      </c>
      <c r="B8671">
        <v>5.0106352940962555</v>
      </c>
      <c r="C8671">
        <v>2.9957322735539909</v>
      </c>
    </row>
    <row r="8672" spans="1:3" x14ac:dyDescent="0.25">
      <c r="A8672" s="3">
        <v>19.929145492307978</v>
      </c>
      <c r="B8672">
        <v>5.0106352940962555</v>
      </c>
      <c r="C8672">
        <v>2.9957322735539909</v>
      </c>
    </row>
    <row r="8673" spans="1:3" ht="15.75" thickBot="1" x14ac:dyDescent="0.3">
      <c r="A8673" s="7">
        <v>20.123189455653517</v>
      </c>
      <c r="B8673">
        <v>5.4806389233419912</v>
      </c>
      <c r="C8673">
        <v>3.0910424533583161</v>
      </c>
    </row>
    <row r="8676" spans="1:3" ht="15.75" thickBot="1" x14ac:dyDescent="0.3"/>
    <row r="8677" spans="1:3" x14ac:dyDescent="0.25">
      <c r="A8677" s="1" t="s">
        <v>527</v>
      </c>
    </row>
    <row r="8678" spans="1:3" x14ac:dyDescent="0.25">
      <c r="A8678" s="2">
        <v>21.133424112621626</v>
      </c>
      <c r="B8678">
        <v>6.5510803350434044</v>
      </c>
      <c r="C8678">
        <v>5.4380793089231956</v>
      </c>
    </row>
    <row r="8679" spans="1:3" x14ac:dyDescent="0.25">
      <c r="A8679" s="3">
        <v>20.123189455653517</v>
      </c>
      <c r="B8679">
        <v>5.4806389233419912</v>
      </c>
      <c r="C8679">
        <v>3.0910424533583161</v>
      </c>
    </row>
    <row r="8680" spans="1:3" x14ac:dyDescent="0.25">
      <c r="A8680" s="3">
        <v>19.719292269758025</v>
      </c>
      <c r="B8680">
        <v>4.7874917430000004</v>
      </c>
      <c r="C8680">
        <v>3.091042453</v>
      </c>
    </row>
    <row r="8681" spans="1:3" x14ac:dyDescent="0.25">
      <c r="A8681" s="3">
        <v>20.123189455653517</v>
      </c>
      <c r="B8681">
        <v>5.4806389233419912</v>
      </c>
      <c r="C8681">
        <v>3.0910424533583161</v>
      </c>
    </row>
    <row r="8682" spans="1:3" x14ac:dyDescent="0.25">
      <c r="A8682" s="3">
        <v>19.985088661080542</v>
      </c>
      <c r="B8682">
        <v>4.7874917427820458</v>
      </c>
      <c r="C8682">
        <v>3.4812400893356918</v>
      </c>
    </row>
    <row r="8683" spans="1:3" x14ac:dyDescent="0.25">
      <c r="A8683" s="3">
        <v>20.123189455653517</v>
      </c>
      <c r="B8683">
        <v>5.4806389233419912</v>
      </c>
      <c r="C8683">
        <v>3.0910424533583161</v>
      </c>
    </row>
    <row r="8684" spans="1:3" x14ac:dyDescent="0.25">
      <c r="A8684" s="3">
        <v>19.18195119767131</v>
      </c>
      <c r="B8684">
        <v>4.5747109785033828</v>
      </c>
      <c r="C8684">
        <v>3.6375861597263857</v>
      </c>
    </row>
    <row r="8685" spans="1:3" x14ac:dyDescent="0.25">
      <c r="A8685" s="3">
        <v>19.929145492307978</v>
      </c>
      <c r="B8685">
        <v>5.0106352940962555</v>
      </c>
      <c r="C8685">
        <v>2.9957322735539909</v>
      </c>
    </row>
    <row r="8686" spans="1:3" x14ac:dyDescent="0.25">
      <c r="A8686" s="3">
        <v>20.163448315399307</v>
      </c>
      <c r="B8686">
        <v>5.5373342670185366</v>
      </c>
      <c r="C8686">
        <v>4.7004803657924166</v>
      </c>
    </row>
    <row r="8687" spans="1:3" x14ac:dyDescent="0.25">
      <c r="A8687" s="3">
        <v>20.163448315399307</v>
      </c>
      <c r="B8687">
        <v>5.5373342670185366</v>
      </c>
      <c r="C8687">
        <v>4.7004803657924166</v>
      </c>
    </row>
    <row r="8688" spans="1:3" x14ac:dyDescent="0.25">
      <c r="A8688" s="3">
        <v>20.360234224388144</v>
      </c>
      <c r="B8688">
        <v>5.6167710976665717</v>
      </c>
      <c r="C8688">
        <v>2.9444389791664403</v>
      </c>
    </row>
    <row r="8689" spans="1:3" x14ac:dyDescent="0.25">
      <c r="A8689" s="3">
        <v>20.837197681154464</v>
      </c>
      <c r="B8689">
        <v>5.9914645471079817</v>
      </c>
      <c r="C8689">
        <v>4.6821312271242199</v>
      </c>
    </row>
    <row r="8690" spans="1:3" ht="15.75" thickBot="1" x14ac:dyDescent="0.3">
      <c r="A8690" s="7">
        <v>19.719292269758025</v>
      </c>
      <c r="B8690">
        <v>4.7874917430000004</v>
      </c>
      <c r="C8690">
        <v>3.091042453</v>
      </c>
    </row>
    <row r="8693" spans="1:3" ht="15.75" thickBot="1" x14ac:dyDescent="0.3"/>
    <row r="8694" spans="1:3" x14ac:dyDescent="0.25">
      <c r="A8694" s="1" t="s">
        <v>528</v>
      </c>
    </row>
    <row r="8695" spans="1:3" x14ac:dyDescent="0.25">
      <c r="A8695" s="2">
        <v>20.123189455653517</v>
      </c>
      <c r="B8695">
        <v>5.4806389233419912</v>
      </c>
      <c r="C8695">
        <v>3.0910424533583161</v>
      </c>
    </row>
    <row r="8696" spans="1:3" x14ac:dyDescent="0.25">
      <c r="A8696" s="3">
        <v>19.18195119767131</v>
      </c>
      <c r="B8696">
        <v>4.5747109785033828</v>
      </c>
      <c r="C8696">
        <v>3.6375861597263857</v>
      </c>
    </row>
    <row r="8697" spans="1:3" x14ac:dyDescent="0.25">
      <c r="A8697" s="3">
        <v>21.133424112621626</v>
      </c>
      <c r="B8697">
        <v>6.5510803350434044</v>
      </c>
      <c r="C8697">
        <v>5.4380793089231956</v>
      </c>
    </row>
    <row r="8698" spans="1:3" x14ac:dyDescent="0.25">
      <c r="A8698" s="3">
        <v>20.478688773840432</v>
      </c>
      <c r="B8698" s="5">
        <v>5.2983173670000001</v>
      </c>
      <c r="C8698" s="5">
        <v>2.9957322739999999</v>
      </c>
    </row>
    <row r="8699" spans="1:3" x14ac:dyDescent="0.25">
      <c r="A8699" s="3">
        <v>20.097550585664155</v>
      </c>
      <c r="B8699">
        <v>5.0751738152338266</v>
      </c>
      <c r="C8699">
        <v>3.6109179126442243</v>
      </c>
    </row>
    <row r="8700" spans="1:3" x14ac:dyDescent="0.25">
      <c r="A8700" s="3">
        <v>19.719292269758025</v>
      </c>
      <c r="B8700">
        <v>4.7874917430000004</v>
      </c>
      <c r="C8700">
        <v>3.091042453</v>
      </c>
    </row>
    <row r="8701" spans="1:3" x14ac:dyDescent="0.25">
      <c r="A8701" s="3">
        <v>20.478688773840432</v>
      </c>
      <c r="B8701" s="5">
        <v>5.2983173670000001</v>
      </c>
      <c r="C8701" s="5">
        <v>2.9957322739999999</v>
      </c>
    </row>
    <row r="8702" spans="1:3" x14ac:dyDescent="0.25">
      <c r="A8702" s="3">
        <v>19.929145492307978</v>
      </c>
      <c r="B8702">
        <v>5.0106352940962555</v>
      </c>
      <c r="C8702">
        <v>2.9957322735539909</v>
      </c>
    </row>
    <row r="8703" spans="1:3" x14ac:dyDescent="0.25">
      <c r="A8703" s="3">
        <v>20.097550585664155</v>
      </c>
      <c r="B8703">
        <v>5.0751738152338266</v>
      </c>
      <c r="C8703">
        <v>3.6109179126442243</v>
      </c>
    </row>
    <row r="8704" spans="1:3" x14ac:dyDescent="0.25">
      <c r="A8704" s="3">
        <v>20.478688773840432</v>
      </c>
      <c r="B8704" s="5">
        <v>5.2983173670000001</v>
      </c>
      <c r="C8704" s="5">
        <v>2.9957322739999999</v>
      </c>
    </row>
    <row r="8705" spans="1:3" x14ac:dyDescent="0.25">
      <c r="A8705" s="3">
        <v>20.360234224388144</v>
      </c>
      <c r="B8705">
        <v>5.6167710976665717</v>
      </c>
      <c r="C8705">
        <v>2.9444389791664403</v>
      </c>
    </row>
    <row r="8706" spans="1:3" x14ac:dyDescent="0.25">
      <c r="A8706" s="3">
        <v>20.184546440673881</v>
      </c>
      <c r="B8706">
        <v>4.990432586778736</v>
      </c>
      <c r="C8706">
        <v>3.6888794541139363</v>
      </c>
    </row>
    <row r="8707" spans="1:3" ht="15.75" thickBot="1" x14ac:dyDescent="0.3">
      <c r="A8707" s="7">
        <v>20.360234224388144</v>
      </c>
      <c r="B8707">
        <v>5.6167710976665717</v>
      </c>
      <c r="C8707">
        <v>2.9444389791664403</v>
      </c>
    </row>
    <row r="8710" spans="1:3" ht="15.75" thickBot="1" x14ac:dyDescent="0.3"/>
    <row r="8711" spans="1:3" x14ac:dyDescent="0.25">
      <c r="A8711" s="1" t="s">
        <v>529</v>
      </c>
    </row>
    <row r="8712" spans="1:3" x14ac:dyDescent="0.25">
      <c r="A8712" s="2">
        <v>19.929145492307978</v>
      </c>
      <c r="B8712">
        <v>5.0106352940962555</v>
      </c>
      <c r="C8712">
        <v>2.9957322735539909</v>
      </c>
    </row>
    <row r="8713" spans="1:3" x14ac:dyDescent="0.25">
      <c r="A8713" s="3">
        <v>20.184546440673881</v>
      </c>
      <c r="B8713">
        <v>4.990432586778736</v>
      </c>
      <c r="C8713">
        <v>3.6888794541139363</v>
      </c>
    </row>
    <row r="8714" spans="1:3" x14ac:dyDescent="0.25">
      <c r="A8714" s="3">
        <v>20.123189455653517</v>
      </c>
      <c r="B8714">
        <v>5.4806389233419912</v>
      </c>
      <c r="C8714">
        <v>3.0910424533583161</v>
      </c>
    </row>
    <row r="8715" spans="1:3" x14ac:dyDescent="0.25">
      <c r="A8715" s="3">
        <v>21.133424112621626</v>
      </c>
      <c r="B8715">
        <v>6.5510803350434044</v>
      </c>
      <c r="C8715">
        <v>5.4380793089231956</v>
      </c>
    </row>
    <row r="8716" spans="1:3" x14ac:dyDescent="0.25">
      <c r="A8716" s="3">
        <v>19.985088661080542</v>
      </c>
      <c r="B8716">
        <v>4.7874917427820458</v>
      </c>
      <c r="C8716">
        <v>3.4812400893356918</v>
      </c>
    </row>
    <row r="8717" spans="1:3" x14ac:dyDescent="0.25">
      <c r="A8717" s="3">
        <v>20.163448315399307</v>
      </c>
      <c r="B8717">
        <v>5.5373342670185366</v>
      </c>
      <c r="C8717">
        <v>4.7004803657924166</v>
      </c>
    </row>
    <row r="8718" spans="1:3" x14ac:dyDescent="0.25">
      <c r="A8718" s="3">
        <v>20.360234224388144</v>
      </c>
      <c r="B8718">
        <v>5.6167710976665717</v>
      </c>
      <c r="C8718">
        <v>2.9444389791664403</v>
      </c>
    </row>
    <row r="8719" spans="1:3" x14ac:dyDescent="0.25">
      <c r="A8719" s="3">
        <v>19.18195119767131</v>
      </c>
      <c r="B8719">
        <v>4.5747109785033828</v>
      </c>
      <c r="C8719">
        <v>3.6375861597263857</v>
      </c>
    </row>
    <row r="8720" spans="1:3" x14ac:dyDescent="0.25">
      <c r="A8720" s="3">
        <v>20.837197681154464</v>
      </c>
      <c r="B8720">
        <v>5.9914645471079817</v>
      </c>
      <c r="C8720">
        <v>4.6821312271242199</v>
      </c>
    </row>
    <row r="8721" spans="1:3" x14ac:dyDescent="0.25">
      <c r="A8721" s="3">
        <v>19.18195119767131</v>
      </c>
      <c r="B8721">
        <v>4.5747109785033828</v>
      </c>
      <c r="C8721">
        <v>3.6375861597263857</v>
      </c>
    </row>
    <row r="8722" spans="1:3" x14ac:dyDescent="0.25">
      <c r="A8722" s="3">
        <v>19.719292269758025</v>
      </c>
      <c r="B8722">
        <v>4.7874917430000004</v>
      </c>
      <c r="C8722">
        <v>3.091042453</v>
      </c>
    </row>
    <row r="8723" spans="1:3" x14ac:dyDescent="0.25">
      <c r="A8723" s="3">
        <v>20.027089777859604</v>
      </c>
      <c r="B8723">
        <v>4.9416424226093039</v>
      </c>
      <c r="C8723">
        <v>3.1135153092103742</v>
      </c>
    </row>
    <row r="8724" spans="1:3" ht="15.75" thickBot="1" x14ac:dyDescent="0.3">
      <c r="A8724" s="7">
        <v>20.123189455653517</v>
      </c>
      <c r="B8724">
        <v>5.4806389233419912</v>
      </c>
      <c r="C8724">
        <v>3.0910424533583161</v>
      </c>
    </row>
    <row r="8727" spans="1:3" ht="15.75" thickBot="1" x14ac:dyDescent="0.3"/>
    <row r="8728" spans="1:3" x14ac:dyDescent="0.25">
      <c r="A8728" s="1" t="s">
        <v>530</v>
      </c>
    </row>
    <row r="8729" spans="1:3" x14ac:dyDescent="0.25">
      <c r="A8729" s="2">
        <v>20.478688773840432</v>
      </c>
      <c r="B8729" s="5">
        <v>5.2983173670000001</v>
      </c>
      <c r="C8729" s="5">
        <v>2.9957322739999999</v>
      </c>
    </row>
    <row r="8730" spans="1:3" x14ac:dyDescent="0.25">
      <c r="A8730" s="3">
        <v>19.985088661080542</v>
      </c>
      <c r="B8730">
        <v>4.7874917427820458</v>
      </c>
      <c r="C8730">
        <v>3.4812400893356918</v>
      </c>
    </row>
    <row r="8731" spans="1:3" x14ac:dyDescent="0.25">
      <c r="A8731" s="3">
        <v>20.478688773840432</v>
      </c>
      <c r="B8731" s="5">
        <v>5.2983173670000001</v>
      </c>
      <c r="C8731" s="5">
        <v>2.9957322739999999</v>
      </c>
    </row>
    <row r="8732" spans="1:3" x14ac:dyDescent="0.25">
      <c r="A8732" s="3">
        <v>20.163448315399307</v>
      </c>
      <c r="B8732">
        <v>5.5373342670185366</v>
      </c>
      <c r="C8732">
        <v>4.7004803657924166</v>
      </c>
    </row>
    <row r="8733" spans="1:3" x14ac:dyDescent="0.25">
      <c r="A8733" s="3">
        <v>20.027089777859604</v>
      </c>
      <c r="B8733">
        <v>4.9416424226093039</v>
      </c>
      <c r="C8733">
        <v>3.1135153092103742</v>
      </c>
    </row>
    <row r="8734" spans="1:3" x14ac:dyDescent="0.25">
      <c r="A8734" s="3">
        <v>19.985088661080542</v>
      </c>
      <c r="B8734">
        <v>4.7874917427820458</v>
      </c>
      <c r="C8734">
        <v>3.4812400893356918</v>
      </c>
    </row>
    <row r="8735" spans="1:3" x14ac:dyDescent="0.25">
      <c r="A8735" s="3">
        <v>20.123189455653517</v>
      </c>
      <c r="B8735">
        <v>5.4806389233419912</v>
      </c>
      <c r="C8735">
        <v>3.0910424533583161</v>
      </c>
    </row>
    <row r="8736" spans="1:3" x14ac:dyDescent="0.25">
      <c r="A8736" s="3">
        <v>20.360234224388144</v>
      </c>
      <c r="B8736">
        <v>5.6167710976665717</v>
      </c>
      <c r="C8736">
        <v>2.9444389791664403</v>
      </c>
    </row>
    <row r="8737" spans="1:3" x14ac:dyDescent="0.25">
      <c r="A8737" s="3">
        <v>20.837197681154464</v>
      </c>
      <c r="B8737">
        <v>5.9914645471079817</v>
      </c>
      <c r="C8737">
        <v>4.6821312271242199</v>
      </c>
    </row>
    <row r="8738" spans="1:3" x14ac:dyDescent="0.25">
      <c r="A8738" s="3">
        <v>19.719292269758025</v>
      </c>
      <c r="B8738">
        <v>4.7874917430000004</v>
      </c>
      <c r="C8738">
        <v>3.091042453</v>
      </c>
    </row>
    <row r="8739" spans="1:3" x14ac:dyDescent="0.25">
      <c r="A8739" s="3">
        <v>20.184546440673881</v>
      </c>
      <c r="B8739">
        <v>4.990432586778736</v>
      </c>
      <c r="C8739">
        <v>3.6888794541139363</v>
      </c>
    </row>
    <row r="8740" spans="1:3" x14ac:dyDescent="0.25">
      <c r="A8740" s="3">
        <v>20.360234224388144</v>
      </c>
      <c r="B8740">
        <v>5.6167710976665717</v>
      </c>
      <c r="C8740">
        <v>2.9444389791664403</v>
      </c>
    </row>
    <row r="8741" spans="1:3" ht="15.75" thickBot="1" x14ac:dyDescent="0.3">
      <c r="A8741" s="7">
        <v>20.837197681154464</v>
      </c>
      <c r="B8741">
        <v>5.9914645471079817</v>
      </c>
      <c r="C8741">
        <v>4.6821312271242199</v>
      </c>
    </row>
    <row r="8744" spans="1:3" ht="15.75" thickBot="1" x14ac:dyDescent="0.3"/>
    <row r="8745" spans="1:3" x14ac:dyDescent="0.25">
      <c r="A8745" s="1" t="s">
        <v>531</v>
      </c>
    </row>
    <row r="8746" spans="1:3" x14ac:dyDescent="0.25">
      <c r="A8746" s="2">
        <v>20.184546440673881</v>
      </c>
      <c r="B8746">
        <v>4.990432586778736</v>
      </c>
      <c r="C8746">
        <v>3.6888794541139363</v>
      </c>
    </row>
    <row r="8747" spans="1:3" x14ac:dyDescent="0.25">
      <c r="A8747" s="3">
        <v>20.360234224388144</v>
      </c>
      <c r="B8747">
        <v>5.6167710976665717</v>
      </c>
      <c r="C8747">
        <v>2.9444389791664403</v>
      </c>
    </row>
    <row r="8748" spans="1:3" x14ac:dyDescent="0.25">
      <c r="A8748" s="3">
        <v>20.123189455653517</v>
      </c>
      <c r="B8748">
        <v>5.4806389233419912</v>
      </c>
      <c r="C8748">
        <v>3.0910424533583161</v>
      </c>
    </row>
    <row r="8749" spans="1:3" x14ac:dyDescent="0.25">
      <c r="A8749" s="3">
        <v>21.133424112621626</v>
      </c>
      <c r="B8749">
        <v>6.5510803350434044</v>
      </c>
      <c r="C8749">
        <v>5.4380793089231956</v>
      </c>
    </row>
    <row r="8750" spans="1:3" x14ac:dyDescent="0.25">
      <c r="A8750" s="3">
        <v>19.929145492307978</v>
      </c>
      <c r="B8750">
        <v>5.0106352940962555</v>
      </c>
      <c r="C8750">
        <v>2.9957322735539909</v>
      </c>
    </row>
    <row r="8751" spans="1:3" x14ac:dyDescent="0.25">
      <c r="A8751" s="3">
        <v>20.123189455653517</v>
      </c>
      <c r="B8751">
        <v>5.4806389233419912</v>
      </c>
      <c r="C8751">
        <v>3.0910424533583161</v>
      </c>
    </row>
    <row r="8752" spans="1:3" x14ac:dyDescent="0.25">
      <c r="A8752" s="3">
        <v>19.985088661080542</v>
      </c>
      <c r="B8752">
        <v>4.7874917427820458</v>
      </c>
      <c r="C8752">
        <v>3.4812400893356918</v>
      </c>
    </row>
    <row r="8753" spans="1:3" x14ac:dyDescent="0.25">
      <c r="A8753" s="3">
        <v>19.18195119767131</v>
      </c>
      <c r="B8753">
        <v>4.5747109785033828</v>
      </c>
      <c r="C8753">
        <v>3.6375861597263857</v>
      </c>
    </row>
    <row r="8754" spans="1:3" x14ac:dyDescent="0.25">
      <c r="A8754" s="3">
        <v>20.027089777859604</v>
      </c>
      <c r="B8754">
        <v>4.9416424226093039</v>
      </c>
      <c r="C8754">
        <v>3.1135153092103742</v>
      </c>
    </row>
    <row r="8755" spans="1:3" x14ac:dyDescent="0.25">
      <c r="A8755" s="3">
        <v>20.027089777859604</v>
      </c>
      <c r="B8755">
        <v>4.9416424226093039</v>
      </c>
      <c r="C8755">
        <v>3.1135153092103742</v>
      </c>
    </row>
    <row r="8756" spans="1:3" x14ac:dyDescent="0.25">
      <c r="A8756" s="3">
        <v>20.360234224388144</v>
      </c>
      <c r="B8756">
        <v>5.6167710976665717</v>
      </c>
      <c r="C8756">
        <v>2.9444389791664403</v>
      </c>
    </row>
    <row r="8757" spans="1:3" x14ac:dyDescent="0.25">
      <c r="A8757" s="3">
        <v>20.360234224388144</v>
      </c>
      <c r="B8757">
        <v>5.6167710976665717</v>
      </c>
      <c r="C8757">
        <v>2.9444389791664403</v>
      </c>
    </row>
    <row r="8758" spans="1:3" ht="15.75" thickBot="1" x14ac:dyDescent="0.3">
      <c r="A8758" s="7">
        <v>19.985088661080542</v>
      </c>
      <c r="B8758">
        <v>4.7874917427820458</v>
      </c>
      <c r="C8758">
        <v>3.4812400893356918</v>
      </c>
    </row>
    <row r="8761" spans="1:3" ht="15.75" thickBot="1" x14ac:dyDescent="0.3"/>
    <row r="8762" spans="1:3" x14ac:dyDescent="0.25">
      <c r="A8762" s="1" t="s">
        <v>532</v>
      </c>
    </row>
    <row r="8763" spans="1:3" x14ac:dyDescent="0.25">
      <c r="A8763" s="2">
        <v>20.123189455653517</v>
      </c>
      <c r="B8763">
        <v>5.4806389233419912</v>
      </c>
      <c r="C8763">
        <v>3.0910424533583161</v>
      </c>
    </row>
    <row r="8764" spans="1:3" x14ac:dyDescent="0.25">
      <c r="A8764" s="3">
        <v>19.719292269758025</v>
      </c>
      <c r="B8764">
        <v>4.7874917430000004</v>
      </c>
      <c r="C8764">
        <v>3.091042453</v>
      </c>
    </row>
    <row r="8765" spans="1:3" x14ac:dyDescent="0.25">
      <c r="A8765" s="3">
        <v>20.837197681154464</v>
      </c>
      <c r="B8765">
        <v>5.9914645471079817</v>
      </c>
      <c r="C8765">
        <v>4.6821312271242199</v>
      </c>
    </row>
    <row r="8766" spans="1:3" x14ac:dyDescent="0.25">
      <c r="A8766" s="3">
        <v>20.837197681154464</v>
      </c>
      <c r="B8766">
        <v>5.9914645471079817</v>
      </c>
      <c r="C8766">
        <v>4.6821312271242199</v>
      </c>
    </row>
    <row r="8767" spans="1:3" x14ac:dyDescent="0.25">
      <c r="A8767" s="3">
        <v>20.027089777859604</v>
      </c>
      <c r="B8767">
        <v>4.9416424226093039</v>
      </c>
      <c r="C8767">
        <v>3.1135153092103742</v>
      </c>
    </row>
    <row r="8768" spans="1:3" x14ac:dyDescent="0.25">
      <c r="A8768" s="3">
        <v>20.123189455653517</v>
      </c>
      <c r="B8768">
        <v>5.4806389233419912</v>
      </c>
      <c r="C8768">
        <v>3.0910424533583161</v>
      </c>
    </row>
    <row r="8769" spans="1:3" x14ac:dyDescent="0.25">
      <c r="A8769" s="3">
        <v>19.18195119767131</v>
      </c>
      <c r="B8769">
        <v>4.5747109785033828</v>
      </c>
      <c r="C8769">
        <v>3.6375861597263857</v>
      </c>
    </row>
    <row r="8770" spans="1:3" x14ac:dyDescent="0.25">
      <c r="A8770" s="3">
        <v>20.478688773840432</v>
      </c>
      <c r="B8770" s="5">
        <v>5.2983173670000001</v>
      </c>
      <c r="C8770" s="5">
        <v>2.9957322739999999</v>
      </c>
    </row>
    <row r="8771" spans="1:3" x14ac:dyDescent="0.25">
      <c r="A8771" s="3">
        <v>21.133424112621626</v>
      </c>
      <c r="B8771">
        <v>6.5510803350434044</v>
      </c>
      <c r="C8771">
        <v>5.4380793089231956</v>
      </c>
    </row>
    <row r="8772" spans="1:3" x14ac:dyDescent="0.25">
      <c r="A8772" s="3">
        <v>19.985088661080542</v>
      </c>
      <c r="B8772">
        <v>4.7874917427820458</v>
      </c>
      <c r="C8772">
        <v>3.4812400893356918</v>
      </c>
    </row>
    <row r="8773" spans="1:3" x14ac:dyDescent="0.25">
      <c r="A8773" s="3">
        <v>21.133424112621626</v>
      </c>
      <c r="B8773">
        <v>6.5510803350434044</v>
      </c>
      <c r="C8773">
        <v>5.4380793089231956</v>
      </c>
    </row>
    <row r="8774" spans="1:3" x14ac:dyDescent="0.25">
      <c r="A8774" s="3">
        <v>19.985088661080542</v>
      </c>
      <c r="B8774">
        <v>4.7874917427820458</v>
      </c>
      <c r="C8774">
        <v>3.4812400893356918</v>
      </c>
    </row>
    <row r="8775" spans="1:3" ht="15.75" thickBot="1" x14ac:dyDescent="0.3">
      <c r="A8775" s="7">
        <v>20.027089777859604</v>
      </c>
      <c r="B8775">
        <v>4.9416424226093039</v>
      </c>
      <c r="C8775">
        <v>3.1135153092103742</v>
      </c>
    </row>
    <row r="8778" spans="1:3" ht="15.75" thickBot="1" x14ac:dyDescent="0.3"/>
    <row r="8779" spans="1:3" x14ac:dyDescent="0.25">
      <c r="A8779" s="1" t="s">
        <v>533</v>
      </c>
    </row>
    <row r="8780" spans="1:3" x14ac:dyDescent="0.25">
      <c r="A8780" s="2">
        <v>20.184546440673881</v>
      </c>
      <c r="B8780">
        <v>4.990432586778736</v>
      </c>
      <c r="C8780">
        <v>3.6888794541139363</v>
      </c>
    </row>
    <row r="8781" spans="1:3" x14ac:dyDescent="0.25">
      <c r="A8781" s="3">
        <v>20.837197681154464</v>
      </c>
      <c r="B8781">
        <v>5.9914645471079817</v>
      </c>
      <c r="C8781">
        <v>4.6821312271242199</v>
      </c>
    </row>
    <row r="8782" spans="1:3" x14ac:dyDescent="0.25">
      <c r="A8782" s="3">
        <v>20.097550585664155</v>
      </c>
      <c r="B8782">
        <v>5.0751738152338266</v>
      </c>
      <c r="C8782">
        <v>3.6109179126442243</v>
      </c>
    </row>
    <row r="8783" spans="1:3" x14ac:dyDescent="0.25">
      <c r="A8783" s="3">
        <v>19.18195119767131</v>
      </c>
      <c r="B8783">
        <v>4.5747109785033828</v>
      </c>
      <c r="C8783">
        <v>3.6375861597263857</v>
      </c>
    </row>
    <row r="8784" spans="1:3" x14ac:dyDescent="0.25">
      <c r="A8784" s="3">
        <v>20.478688773840432</v>
      </c>
      <c r="B8784" s="5">
        <v>5.2983173670000001</v>
      </c>
      <c r="C8784" s="5">
        <v>2.9957322739999999</v>
      </c>
    </row>
    <row r="8785" spans="1:3" x14ac:dyDescent="0.25">
      <c r="A8785" s="3">
        <v>20.027089777859604</v>
      </c>
      <c r="B8785">
        <v>4.9416424226093039</v>
      </c>
      <c r="C8785">
        <v>3.1135153092103742</v>
      </c>
    </row>
    <row r="8786" spans="1:3" x14ac:dyDescent="0.25">
      <c r="A8786" s="3">
        <v>19.18195119767131</v>
      </c>
      <c r="B8786">
        <v>4.5747109785033828</v>
      </c>
      <c r="C8786">
        <v>3.6375861597263857</v>
      </c>
    </row>
    <row r="8787" spans="1:3" x14ac:dyDescent="0.25">
      <c r="A8787" s="3">
        <v>19.719292269758025</v>
      </c>
      <c r="B8787">
        <v>4.7874917430000004</v>
      </c>
      <c r="C8787">
        <v>3.091042453</v>
      </c>
    </row>
    <row r="8788" spans="1:3" x14ac:dyDescent="0.25">
      <c r="A8788" s="3">
        <v>19.929145492307978</v>
      </c>
      <c r="B8788">
        <v>5.0106352940962555</v>
      </c>
      <c r="C8788">
        <v>2.9957322735539909</v>
      </c>
    </row>
    <row r="8789" spans="1:3" x14ac:dyDescent="0.25">
      <c r="A8789" s="3">
        <v>20.027089777859604</v>
      </c>
      <c r="B8789">
        <v>4.9416424226093039</v>
      </c>
      <c r="C8789">
        <v>3.1135153092103742</v>
      </c>
    </row>
    <row r="8790" spans="1:3" x14ac:dyDescent="0.25">
      <c r="A8790" s="3">
        <v>20.478688773840432</v>
      </c>
      <c r="B8790" s="5">
        <v>5.2983173670000001</v>
      </c>
      <c r="C8790" s="5">
        <v>2.9957322739999999</v>
      </c>
    </row>
    <row r="8791" spans="1:3" x14ac:dyDescent="0.25">
      <c r="A8791" s="3">
        <v>20.163448315399307</v>
      </c>
      <c r="B8791">
        <v>5.5373342670185366</v>
      </c>
      <c r="C8791">
        <v>4.7004803657924166</v>
      </c>
    </row>
    <row r="8792" spans="1:3" ht="15.75" thickBot="1" x14ac:dyDescent="0.3">
      <c r="A8792" s="7">
        <v>20.837197681154464</v>
      </c>
      <c r="B8792">
        <v>5.9914645471079817</v>
      </c>
      <c r="C8792">
        <v>4.6821312271242199</v>
      </c>
    </row>
    <row r="8794" spans="1:3" ht="15.75" thickBot="1" x14ac:dyDescent="0.3"/>
    <row r="8795" spans="1:3" x14ac:dyDescent="0.25">
      <c r="A8795" s="1" t="s">
        <v>534</v>
      </c>
    </row>
    <row r="8796" spans="1:3" x14ac:dyDescent="0.25">
      <c r="A8796" s="2">
        <v>20.097550585664155</v>
      </c>
      <c r="B8796">
        <v>5.0751738152338266</v>
      </c>
      <c r="C8796">
        <v>3.6109179126442243</v>
      </c>
    </row>
    <row r="8797" spans="1:3" x14ac:dyDescent="0.25">
      <c r="A8797" s="3">
        <v>20.097550585664155</v>
      </c>
      <c r="B8797">
        <v>5.0751738152338266</v>
      </c>
      <c r="C8797">
        <v>3.6109179126442243</v>
      </c>
    </row>
    <row r="8798" spans="1:3" x14ac:dyDescent="0.25">
      <c r="A8798" s="3">
        <v>19.719292269758025</v>
      </c>
      <c r="B8798">
        <v>4.7874917430000004</v>
      </c>
      <c r="C8798">
        <v>3.091042453</v>
      </c>
    </row>
    <row r="8799" spans="1:3" x14ac:dyDescent="0.25">
      <c r="A8799" s="3">
        <v>20.184546440673881</v>
      </c>
      <c r="B8799">
        <v>4.990432586778736</v>
      </c>
      <c r="C8799">
        <v>3.6888794541139363</v>
      </c>
    </row>
    <row r="8800" spans="1:3" x14ac:dyDescent="0.25">
      <c r="A8800" s="3">
        <v>20.027089777859604</v>
      </c>
      <c r="B8800">
        <v>4.9416424226093039</v>
      </c>
      <c r="C8800">
        <v>3.1135153092103742</v>
      </c>
    </row>
    <row r="8801" spans="1:3" x14ac:dyDescent="0.25">
      <c r="A8801" s="3">
        <v>20.027089777859604</v>
      </c>
      <c r="B8801">
        <v>4.9416424226093039</v>
      </c>
      <c r="C8801">
        <v>3.1135153092103742</v>
      </c>
    </row>
    <row r="8802" spans="1:3" x14ac:dyDescent="0.25">
      <c r="A8802" s="3">
        <v>20.478688773840432</v>
      </c>
      <c r="B8802" s="5">
        <v>5.2983173670000001</v>
      </c>
      <c r="C8802" s="5">
        <v>2.9957322739999999</v>
      </c>
    </row>
    <row r="8803" spans="1:3" x14ac:dyDescent="0.25">
      <c r="A8803" s="3">
        <v>21.133424112621626</v>
      </c>
      <c r="B8803">
        <v>6.5510803350434044</v>
      </c>
      <c r="C8803">
        <v>5.4380793089231956</v>
      </c>
    </row>
    <row r="8804" spans="1:3" x14ac:dyDescent="0.25">
      <c r="A8804" s="3">
        <v>20.163448315399307</v>
      </c>
      <c r="B8804">
        <v>5.5373342670185366</v>
      </c>
      <c r="C8804">
        <v>4.7004803657924166</v>
      </c>
    </row>
    <row r="8805" spans="1:3" x14ac:dyDescent="0.25">
      <c r="A8805" s="3">
        <v>20.837197681154464</v>
      </c>
      <c r="B8805">
        <v>5.9914645471079817</v>
      </c>
      <c r="C8805">
        <v>4.6821312271242199</v>
      </c>
    </row>
    <row r="8806" spans="1:3" x14ac:dyDescent="0.25">
      <c r="A8806" s="3">
        <v>20.360234224388144</v>
      </c>
      <c r="B8806">
        <v>5.6167710976665717</v>
      </c>
      <c r="C8806">
        <v>2.9444389791664403</v>
      </c>
    </row>
    <row r="8807" spans="1:3" x14ac:dyDescent="0.25">
      <c r="A8807" s="3">
        <v>19.719292269758025</v>
      </c>
      <c r="B8807">
        <v>4.7874917430000004</v>
      </c>
      <c r="C8807">
        <v>3.091042453</v>
      </c>
    </row>
    <row r="8808" spans="1:3" ht="15.75" thickBot="1" x14ac:dyDescent="0.3">
      <c r="A8808" s="7">
        <v>19.985088661080542</v>
      </c>
      <c r="B8808">
        <v>4.7874917427820458</v>
      </c>
      <c r="C8808">
        <v>3.4812400893356918</v>
      </c>
    </row>
    <row r="8811" spans="1:3" ht="15.75" thickBot="1" x14ac:dyDescent="0.3"/>
    <row r="8812" spans="1:3" x14ac:dyDescent="0.25">
      <c r="A8812" s="1" t="s">
        <v>535</v>
      </c>
    </row>
    <row r="8813" spans="1:3" x14ac:dyDescent="0.25">
      <c r="A8813" s="2">
        <v>20.478688773840432</v>
      </c>
      <c r="B8813" s="5">
        <v>5.2983173670000001</v>
      </c>
      <c r="C8813" s="5">
        <v>2.9957322739999999</v>
      </c>
    </row>
    <row r="8814" spans="1:3" x14ac:dyDescent="0.25">
      <c r="A8814" s="3">
        <v>20.360234224388144</v>
      </c>
      <c r="B8814">
        <v>5.6167710976665717</v>
      </c>
      <c r="C8814">
        <v>2.9444389791664403</v>
      </c>
    </row>
    <row r="8815" spans="1:3" x14ac:dyDescent="0.25">
      <c r="A8815" s="3">
        <v>19.985088661080542</v>
      </c>
      <c r="B8815">
        <v>4.7874917427820458</v>
      </c>
      <c r="C8815">
        <v>3.4812400893356918</v>
      </c>
    </row>
    <row r="8816" spans="1:3" x14ac:dyDescent="0.25">
      <c r="A8816" s="3">
        <v>19.929145492307978</v>
      </c>
      <c r="B8816">
        <v>5.0106352940962555</v>
      </c>
      <c r="C8816">
        <v>2.9957322735539909</v>
      </c>
    </row>
    <row r="8817" spans="1:3" x14ac:dyDescent="0.25">
      <c r="A8817" s="3">
        <v>20.184546440673881</v>
      </c>
      <c r="B8817">
        <v>4.990432586778736</v>
      </c>
      <c r="C8817">
        <v>3.6888794541139363</v>
      </c>
    </row>
    <row r="8818" spans="1:3" x14ac:dyDescent="0.25">
      <c r="A8818" s="3">
        <v>20.027089777859604</v>
      </c>
      <c r="B8818">
        <v>4.9416424226093039</v>
      </c>
      <c r="C8818">
        <v>3.1135153092103742</v>
      </c>
    </row>
    <row r="8819" spans="1:3" x14ac:dyDescent="0.25">
      <c r="A8819" s="3">
        <v>19.985088661080542</v>
      </c>
      <c r="B8819">
        <v>4.7874917427820458</v>
      </c>
      <c r="C8819">
        <v>3.4812400893356918</v>
      </c>
    </row>
    <row r="8820" spans="1:3" x14ac:dyDescent="0.25">
      <c r="A8820" s="3">
        <v>20.478688773840432</v>
      </c>
      <c r="B8820" s="5">
        <v>5.2983173670000001</v>
      </c>
      <c r="C8820" s="5">
        <v>2.9957322739999999</v>
      </c>
    </row>
    <row r="8821" spans="1:3" x14ac:dyDescent="0.25">
      <c r="A8821" s="3">
        <v>20.360234224388144</v>
      </c>
      <c r="B8821">
        <v>5.6167710976665717</v>
      </c>
      <c r="C8821">
        <v>2.9444389791664403</v>
      </c>
    </row>
    <row r="8822" spans="1:3" x14ac:dyDescent="0.25">
      <c r="A8822" s="3">
        <v>20.027089777859604</v>
      </c>
      <c r="B8822">
        <v>4.9416424226093039</v>
      </c>
      <c r="C8822">
        <v>3.1135153092103742</v>
      </c>
    </row>
    <row r="8823" spans="1:3" x14ac:dyDescent="0.25">
      <c r="A8823" s="3">
        <v>20.837197681154464</v>
      </c>
      <c r="B8823">
        <v>5.9914645471079817</v>
      </c>
      <c r="C8823">
        <v>4.6821312271242199</v>
      </c>
    </row>
    <row r="8824" spans="1:3" x14ac:dyDescent="0.25">
      <c r="A8824" s="3">
        <v>20.478688773840432</v>
      </c>
      <c r="B8824" s="5">
        <v>5.2983173670000001</v>
      </c>
      <c r="C8824" s="5">
        <v>2.9957322739999999</v>
      </c>
    </row>
    <row r="8825" spans="1:3" ht="15.75" thickBot="1" x14ac:dyDescent="0.3">
      <c r="A8825" s="7">
        <v>19.18195119767131</v>
      </c>
      <c r="B8825">
        <v>4.5747109785033828</v>
      </c>
      <c r="C8825">
        <v>3.6375861597263857</v>
      </c>
    </row>
    <row r="8828" spans="1:3" ht="15.75" thickBot="1" x14ac:dyDescent="0.3"/>
    <row r="8829" spans="1:3" x14ac:dyDescent="0.25">
      <c r="A8829" s="1" t="s">
        <v>536</v>
      </c>
    </row>
    <row r="8830" spans="1:3" x14ac:dyDescent="0.25">
      <c r="A8830" s="2">
        <v>20.478688773840432</v>
      </c>
      <c r="B8830" s="5">
        <v>5.2983173670000001</v>
      </c>
      <c r="C8830" s="5">
        <v>2.9957322739999999</v>
      </c>
    </row>
    <row r="8831" spans="1:3" x14ac:dyDescent="0.25">
      <c r="A8831" s="3">
        <v>20.184546440673881</v>
      </c>
      <c r="B8831">
        <v>4.990432586778736</v>
      </c>
      <c r="C8831">
        <v>3.6888794541139363</v>
      </c>
    </row>
    <row r="8832" spans="1:3" x14ac:dyDescent="0.25">
      <c r="A8832" s="3">
        <v>20.478688773840432</v>
      </c>
      <c r="B8832" s="5">
        <v>5.2983173670000001</v>
      </c>
      <c r="C8832" s="5">
        <v>2.9957322739999999</v>
      </c>
    </row>
    <row r="8833" spans="1:3" x14ac:dyDescent="0.25">
      <c r="A8833" s="3">
        <v>19.719292269758025</v>
      </c>
      <c r="B8833">
        <v>4.7874917430000004</v>
      </c>
      <c r="C8833">
        <v>3.091042453</v>
      </c>
    </row>
    <row r="8834" spans="1:3" x14ac:dyDescent="0.25">
      <c r="A8834" s="3">
        <v>19.719292269758025</v>
      </c>
      <c r="B8834">
        <v>4.7874917430000004</v>
      </c>
      <c r="C8834">
        <v>3.091042453</v>
      </c>
    </row>
    <row r="8835" spans="1:3" x14ac:dyDescent="0.25">
      <c r="A8835" s="3">
        <v>20.123189455653517</v>
      </c>
      <c r="B8835">
        <v>5.4806389233419912</v>
      </c>
      <c r="C8835">
        <v>3.0910424533583161</v>
      </c>
    </row>
    <row r="8836" spans="1:3" x14ac:dyDescent="0.25">
      <c r="A8836" s="3">
        <v>19.929145492307978</v>
      </c>
      <c r="B8836">
        <v>5.0106352940962555</v>
      </c>
      <c r="C8836">
        <v>2.9957322735539909</v>
      </c>
    </row>
    <row r="8837" spans="1:3" x14ac:dyDescent="0.25">
      <c r="A8837" s="3">
        <v>19.929145492307978</v>
      </c>
      <c r="B8837">
        <v>5.0106352940962555</v>
      </c>
      <c r="C8837">
        <v>2.9957322735539909</v>
      </c>
    </row>
    <row r="8838" spans="1:3" x14ac:dyDescent="0.25">
      <c r="A8838" s="3">
        <v>19.719292269758025</v>
      </c>
      <c r="B8838">
        <v>4.7874917430000004</v>
      </c>
      <c r="C8838">
        <v>3.091042453</v>
      </c>
    </row>
    <row r="8839" spans="1:3" x14ac:dyDescent="0.25">
      <c r="A8839" s="3">
        <v>19.18195119767131</v>
      </c>
      <c r="B8839">
        <v>4.5747109785033828</v>
      </c>
      <c r="C8839">
        <v>3.6375861597263857</v>
      </c>
    </row>
    <row r="8840" spans="1:3" x14ac:dyDescent="0.25">
      <c r="A8840" s="3">
        <v>19.985088661080542</v>
      </c>
      <c r="B8840">
        <v>4.7874917427820458</v>
      </c>
      <c r="C8840">
        <v>3.4812400893356918</v>
      </c>
    </row>
    <row r="8841" spans="1:3" x14ac:dyDescent="0.25">
      <c r="A8841" s="3">
        <v>19.18195119767131</v>
      </c>
      <c r="B8841">
        <v>4.5747109785033828</v>
      </c>
      <c r="C8841">
        <v>3.6375861597263857</v>
      </c>
    </row>
    <row r="8842" spans="1:3" ht="15.75" thickBot="1" x14ac:dyDescent="0.3">
      <c r="A8842" s="7">
        <v>21.133424112621626</v>
      </c>
      <c r="B8842" s="8">
        <v>6.5510803350434044</v>
      </c>
      <c r="C8842" s="8">
        <v>5.4380793089231956</v>
      </c>
    </row>
    <row r="8845" spans="1:3" ht="15.75" thickBot="1" x14ac:dyDescent="0.3"/>
    <row r="8846" spans="1:3" x14ac:dyDescent="0.25">
      <c r="A8846" s="1" t="s">
        <v>537</v>
      </c>
    </row>
    <row r="8847" spans="1:3" x14ac:dyDescent="0.25">
      <c r="A8847" s="2">
        <v>20.478688773840432</v>
      </c>
      <c r="B8847" s="5">
        <v>5.2983173670000001</v>
      </c>
      <c r="C8847" s="5">
        <v>2.9957322739999999</v>
      </c>
    </row>
    <row r="8848" spans="1:3" x14ac:dyDescent="0.25">
      <c r="A8848" s="3">
        <v>20.027089777859604</v>
      </c>
      <c r="B8848">
        <v>4.9416424226093039</v>
      </c>
      <c r="C8848">
        <v>3.1135153092103742</v>
      </c>
    </row>
    <row r="8849" spans="1:3" x14ac:dyDescent="0.25">
      <c r="A8849" s="3">
        <v>19.985088661080542</v>
      </c>
      <c r="B8849">
        <v>4.7874917427820458</v>
      </c>
      <c r="C8849">
        <v>3.4812400893356918</v>
      </c>
    </row>
    <row r="8850" spans="1:3" x14ac:dyDescent="0.25">
      <c r="A8850" s="3">
        <v>19.18195119767131</v>
      </c>
      <c r="B8850">
        <v>4.5747109785033828</v>
      </c>
      <c r="C8850">
        <v>3.6375861597263857</v>
      </c>
    </row>
    <row r="8851" spans="1:3" x14ac:dyDescent="0.25">
      <c r="A8851" s="3">
        <v>19.929145492307978</v>
      </c>
      <c r="B8851">
        <v>5.0106352940962555</v>
      </c>
      <c r="C8851">
        <v>2.9957322735539909</v>
      </c>
    </row>
    <row r="8852" spans="1:3" x14ac:dyDescent="0.25">
      <c r="A8852" s="3">
        <v>19.985088661080542</v>
      </c>
      <c r="B8852" s="8">
        <v>4.7874917427820458</v>
      </c>
      <c r="C8852" s="8">
        <v>3.4812400893356918</v>
      </c>
    </row>
    <row r="8853" spans="1:3" x14ac:dyDescent="0.25">
      <c r="A8853" s="3">
        <v>20.027089777859604</v>
      </c>
      <c r="B8853">
        <v>4.9416424226093039</v>
      </c>
      <c r="C8853">
        <v>3.1135153092103742</v>
      </c>
    </row>
    <row r="8854" spans="1:3" x14ac:dyDescent="0.25">
      <c r="A8854" s="3">
        <v>20.097550585664155</v>
      </c>
      <c r="B8854">
        <v>5.0751738152338266</v>
      </c>
      <c r="C8854">
        <v>3.6109179126442243</v>
      </c>
    </row>
    <row r="8855" spans="1:3" x14ac:dyDescent="0.25">
      <c r="A8855" s="3">
        <v>20.163448315399307</v>
      </c>
      <c r="B8855">
        <v>5.5373342670185366</v>
      </c>
      <c r="C8855">
        <v>4.7004803657924166</v>
      </c>
    </row>
    <row r="8856" spans="1:3" x14ac:dyDescent="0.25">
      <c r="A8856" s="3">
        <v>21.133424112621626</v>
      </c>
      <c r="B8856" s="8">
        <v>6.5510803350434044</v>
      </c>
      <c r="C8856" s="8">
        <v>5.4380793089231956</v>
      </c>
    </row>
    <row r="8857" spans="1:3" x14ac:dyDescent="0.25">
      <c r="A8857" s="3">
        <v>20.478688773840432</v>
      </c>
      <c r="B8857" s="5">
        <v>5.2983173670000001</v>
      </c>
      <c r="C8857" s="5">
        <v>2.9957322739999999</v>
      </c>
    </row>
    <row r="8858" spans="1:3" x14ac:dyDescent="0.25">
      <c r="A8858" s="3">
        <v>20.184546440673881</v>
      </c>
      <c r="B8858">
        <v>4.990432586778736</v>
      </c>
      <c r="C8858">
        <v>3.6888794541139363</v>
      </c>
    </row>
    <row r="8859" spans="1:3" ht="15.75" thickBot="1" x14ac:dyDescent="0.3">
      <c r="A8859" s="7">
        <v>19.985088661080542</v>
      </c>
      <c r="B8859">
        <v>4.7874917427820458</v>
      </c>
      <c r="C8859">
        <v>3.4812400893356918</v>
      </c>
    </row>
    <row r="8862" spans="1:3" ht="15.75" thickBot="1" x14ac:dyDescent="0.3"/>
    <row r="8863" spans="1:3" x14ac:dyDescent="0.25">
      <c r="A8863" s="1" t="s">
        <v>538</v>
      </c>
    </row>
    <row r="8864" spans="1:3" x14ac:dyDescent="0.25">
      <c r="A8864" s="2">
        <v>20.478688773840432</v>
      </c>
      <c r="B8864" s="5">
        <v>5.2983173670000001</v>
      </c>
      <c r="C8864" s="5">
        <v>2.9957322739999999</v>
      </c>
    </row>
    <row r="8865" spans="1:3" x14ac:dyDescent="0.25">
      <c r="A8865" s="3">
        <v>20.163448315399307</v>
      </c>
      <c r="B8865">
        <v>5.5373342670185366</v>
      </c>
      <c r="C8865">
        <v>4.7004803657924166</v>
      </c>
    </row>
    <row r="8866" spans="1:3" x14ac:dyDescent="0.25">
      <c r="A8866" s="3">
        <v>20.163448315399307</v>
      </c>
      <c r="B8866">
        <v>5.5373342670185366</v>
      </c>
      <c r="C8866">
        <v>4.7004803657924166</v>
      </c>
    </row>
    <row r="8867" spans="1:3" x14ac:dyDescent="0.25">
      <c r="A8867" s="3">
        <v>20.123189455653517</v>
      </c>
      <c r="B8867">
        <v>5.4806389233419912</v>
      </c>
      <c r="C8867">
        <v>3.0910424533583161</v>
      </c>
    </row>
    <row r="8868" spans="1:3" x14ac:dyDescent="0.25">
      <c r="A8868" s="3">
        <v>20.360234224388144</v>
      </c>
      <c r="B8868">
        <v>5.6167710976665717</v>
      </c>
      <c r="C8868">
        <v>2.9444389791664403</v>
      </c>
    </row>
    <row r="8869" spans="1:3" x14ac:dyDescent="0.25">
      <c r="A8869" s="3">
        <v>20.478688773840432</v>
      </c>
      <c r="B8869" s="5">
        <v>5.2983173670000001</v>
      </c>
      <c r="C8869" s="5">
        <v>2.9957322739999999</v>
      </c>
    </row>
    <row r="8870" spans="1:3" x14ac:dyDescent="0.25">
      <c r="A8870" s="3">
        <v>20.123189455653517</v>
      </c>
      <c r="B8870">
        <v>5.4806389233419912</v>
      </c>
      <c r="C8870">
        <v>3.0910424533583161</v>
      </c>
    </row>
    <row r="8871" spans="1:3" x14ac:dyDescent="0.25">
      <c r="A8871" s="3">
        <v>20.184546440673881</v>
      </c>
      <c r="B8871">
        <v>4.990432586778736</v>
      </c>
      <c r="C8871">
        <v>3.6888794541139363</v>
      </c>
    </row>
    <row r="8872" spans="1:3" x14ac:dyDescent="0.25">
      <c r="A8872" s="3">
        <v>20.837197681154464</v>
      </c>
      <c r="B8872">
        <v>5.9914645471079817</v>
      </c>
      <c r="C8872">
        <v>4.6821312271242199</v>
      </c>
    </row>
    <row r="8873" spans="1:3" x14ac:dyDescent="0.25">
      <c r="A8873" s="3">
        <v>20.163448315399307</v>
      </c>
      <c r="B8873">
        <v>5.5373342670185366</v>
      </c>
      <c r="C8873">
        <v>4.7004803657924166</v>
      </c>
    </row>
    <row r="8874" spans="1:3" x14ac:dyDescent="0.25">
      <c r="A8874" s="3">
        <v>20.163448315399307</v>
      </c>
      <c r="B8874">
        <v>5.5373342670185366</v>
      </c>
      <c r="C8874">
        <v>4.7004803657924166</v>
      </c>
    </row>
    <row r="8875" spans="1:3" x14ac:dyDescent="0.25">
      <c r="A8875" s="3">
        <v>20.097550585664155</v>
      </c>
      <c r="B8875">
        <v>5.0751738152338266</v>
      </c>
      <c r="C8875">
        <v>3.6109179126442243</v>
      </c>
    </row>
    <row r="8876" spans="1:3" ht="15.75" thickBot="1" x14ac:dyDescent="0.3">
      <c r="A8876" s="7">
        <v>20.184546440673881</v>
      </c>
      <c r="B8876">
        <v>4.990432586778736</v>
      </c>
      <c r="C8876">
        <v>3.6888794541139363</v>
      </c>
    </row>
    <row r="8879" spans="1:3" ht="15.75" thickBot="1" x14ac:dyDescent="0.3"/>
    <row r="8880" spans="1:3" x14ac:dyDescent="0.25">
      <c r="A8880" s="1" t="s">
        <v>539</v>
      </c>
    </row>
    <row r="8881" spans="1:3" x14ac:dyDescent="0.25">
      <c r="A8881" s="2">
        <v>20.123189455653517</v>
      </c>
      <c r="B8881">
        <v>5.4806389233419912</v>
      </c>
      <c r="C8881">
        <v>3.0910424533583161</v>
      </c>
    </row>
    <row r="8882" spans="1:3" x14ac:dyDescent="0.25">
      <c r="A8882" s="3">
        <v>19.985088661080542</v>
      </c>
      <c r="B8882">
        <v>4.7874917427820458</v>
      </c>
      <c r="C8882">
        <v>3.4812400893356918</v>
      </c>
    </row>
    <row r="8883" spans="1:3" x14ac:dyDescent="0.25">
      <c r="A8883" s="3">
        <v>20.123189455653517</v>
      </c>
      <c r="B8883">
        <v>5.4806389233419912</v>
      </c>
      <c r="C8883">
        <v>3.0910424533583161</v>
      </c>
    </row>
    <row r="8884" spans="1:3" x14ac:dyDescent="0.25">
      <c r="A8884" s="3">
        <v>20.837197681154464</v>
      </c>
      <c r="B8884">
        <v>5.9914645471079817</v>
      </c>
      <c r="C8884">
        <v>4.6821312271242199</v>
      </c>
    </row>
    <row r="8885" spans="1:3" x14ac:dyDescent="0.25">
      <c r="A8885" s="3">
        <v>20.360234224388144</v>
      </c>
      <c r="B8885">
        <v>5.6167710976665717</v>
      </c>
      <c r="C8885">
        <v>2.9444389791664403</v>
      </c>
    </row>
    <row r="8886" spans="1:3" x14ac:dyDescent="0.25">
      <c r="A8886" s="3">
        <v>20.027089777859604</v>
      </c>
      <c r="B8886">
        <v>4.9416424226093039</v>
      </c>
      <c r="C8886">
        <v>3.1135153092103742</v>
      </c>
    </row>
    <row r="8887" spans="1:3" x14ac:dyDescent="0.25">
      <c r="A8887" s="3">
        <v>19.929145492307978</v>
      </c>
      <c r="B8887">
        <v>5.0106352940962555</v>
      </c>
      <c r="C8887">
        <v>2.9957322735539909</v>
      </c>
    </row>
    <row r="8888" spans="1:3" x14ac:dyDescent="0.25">
      <c r="A8888" s="3">
        <v>20.163448315399307</v>
      </c>
      <c r="B8888">
        <v>5.5373342670185366</v>
      </c>
      <c r="C8888">
        <v>4.7004803657924166</v>
      </c>
    </row>
    <row r="8889" spans="1:3" x14ac:dyDescent="0.25">
      <c r="A8889" s="3">
        <v>19.719292269758025</v>
      </c>
      <c r="B8889">
        <v>4.7874917430000004</v>
      </c>
      <c r="C8889">
        <v>3.091042453</v>
      </c>
    </row>
    <row r="8890" spans="1:3" x14ac:dyDescent="0.25">
      <c r="A8890" s="3">
        <v>19.929145492307978</v>
      </c>
      <c r="B8890">
        <v>5.0106352940962555</v>
      </c>
      <c r="C8890">
        <v>2.9957322735539909</v>
      </c>
    </row>
    <row r="8891" spans="1:3" x14ac:dyDescent="0.25">
      <c r="A8891" s="3">
        <v>20.163448315399307</v>
      </c>
      <c r="B8891">
        <v>5.5373342670185366</v>
      </c>
      <c r="C8891">
        <v>4.7004803657924166</v>
      </c>
    </row>
    <row r="8892" spans="1:3" x14ac:dyDescent="0.25">
      <c r="A8892" s="3">
        <v>20.360234224388144</v>
      </c>
      <c r="B8892">
        <v>5.6167710976665717</v>
      </c>
      <c r="C8892">
        <v>2.9444389791664403</v>
      </c>
    </row>
    <row r="8893" spans="1:3" ht="15.75" thickBot="1" x14ac:dyDescent="0.3">
      <c r="A8893" s="7">
        <v>20.123189455653517</v>
      </c>
      <c r="B8893">
        <v>5.4806389233419912</v>
      </c>
      <c r="C8893">
        <v>3.0910424533583161</v>
      </c>
    </row>
    <row r="8896" spans="1:3" ht="15.75" thickBot="1" x14ac:dyDescent="0.3"/>
    <row r="8897" spans="1:3" x14ac:dyDescent="0.25">
      <c r="A8897" s="1" t="s">
        <v>540</v>
      </c>
    </row>
    <row r="8898" spans="1:3" x14ac:dyDescent="0.25">
      <c r="A8898" s="2">
        <v>20.837197681154464</v>
      </c>
      <c r="B8898">
        <v>5.9914645471079817</v>
      </c>
      <c r="C8898">
        <v>4.6821312271242199</v>
      </c>
    </row>
    <row r="8899" spans="1:3" x14ac:dyDescent="0.25">
      <c r="A8899" s="3">
        <v>20.478688773840432</v>
      </c>
      <c r="B8899" s="5">
        <v>5.2983173670000001</v>
      </c>
      <c r="C8899" s="5">
        <v>2.9957322739999999</v>
      </c>
    </row>
    <row r="8900" spans="1:3" x14ac:dyDescent="0.25">
      <c r="A8900" s="3">
        <v>20.184546440673881</v>
      </c>
      <c r="B8900">
        <v>4.990432586778736</v>
      </c>
      <c r="C8900">
        <v>3.6888794541139363</v>
      </c>
    </row>
    <row r="8901" spans="1:3" x14ac:dyDescent="0.25">
      <c r="A8901" s="3">
        <v>19.929145492307978</v>
      </c>
      <c r="B8901">
        <v>5.0106352940962555</v>
      </c>
      <c r="C8901">
        <v>2.9957322735539909</v>
      </c>
    </row>
    <row r="8902" spans="1:3" x14ac:dyDescent="0.25">
      <c r="A8902" s="3">
        <v>20.163448315399307</v>
      </c>
      <c r="B8902">
        <v>5.5373342670185366</v>
      </c>
      <c r="C8902">
        <v>4.7004803657924166</v>
      </c>
    </row>
    <row r="8903" spans="1:3" x14ac:dyDescent="0.25">
      <c r="A8903" s="3">
        <v>20.478688773840432</v>
      </c>
      <c r="B8903" s="5">
        <v>5.2983173670000001</v>
      </c>
      <c r="C8903" s="5">
        <v>2.9957322739999999</v>
      </c>
    </row>
    <row r="8904" spans="1:3" x14ac:dyDescent="0.25">
      <c r="A8904" s="3">
        <v>20.184546440673881</v>
      </c>
      <c r="B8904">
        <v>4.990432586778736</v>
      </c>
      <c r="C8904">
        <v>3.6888794541139363</v>
      </c>
    </row>
    <row r="8905" spans="1:3" x14ac:dyDescent="0.25">
      <c r="A8905" s="3">
        <v>20.837197681154464</v>
      </c>
      <c r="B8905">
        <v>5.9914645471079817</v>
      </c>
      <c r="C8905">
        <v>4.6821312271242199</v>
      </c>
    </row>
    <row r="8906" spans="1:3" x14ac:dyDescent="0.25">
      <c r="A8906" s="3">
        <v>20.184546440673881</v>
      </c>
      <c r="B8906">
        <v>4.990432586778736</v>
      </c>
      <c r="C8906">
        <v>3.6888794541139363</v>
      </c>
    </row>
    <row r="8907" spans="1:3" x14ac:dyDescent="0.25">
      <c r="A8907" s="3">
        <v>20.478688773840432</v>
      </c>
      <c r="B8907" s="5">
        <v>5.2983173670000001</v>
      </c>
      <c r="C8907" s="5">
        <v>2.9957322739999999</v>
      </c>
    </row>
    <row r="8908" spans="1:3" x14ac:dyDescent="0.25">
      <c r="A8908" s="3">
        <v>19.985088661080542</v>
      </c>
      <c r="B8908">
        <v>4.7874917427820458</v>
      </c>
      <c r="C8908">
        <v>3.4812400893356918</v>
      </c>
    </row>
    <row r="8909" spans="1:3" x14ac:dyDescent="0.25">
      <c r="A8909" s="3">
        <v>20.184546440673881</v>
      </c>
      <c r="B8909">
        <v>4.990432586778736</v>
      </c>
      <c r="C8909">
        <v>3.6888794541139363</v>
      </c>
    </row>
    <row r="8910" spans="1:3" ht="15.75" thickBot="1" x14ac:dyDescent="0.3">
      <c r="A8910" s="7">
        <v>20.478688773840432</v>
      </c>
      <c r="B8910" s="5">
        <v>5.2983173670000001</v>
      </c>
      <c r="C8910" s="5">
        <v>2.9957322739999999</v>
      </c>
    </row>
    <row r="8913" spans="1:3" ht="15.75" thickBot="1" x14ac:dyDescent="0.3"/>
    <row r="8914" spans="1:3" x14ac:dyDescent="0.25">
      <c r="A8914" s="1" t="s">
        <v>541</v>
      </c>
    </row>
    <row r="8915" spans="1:3" x14ac:dyDescent="0.25">
      <c r="A8915" s="2">
        <v>20.837197681154464</v>
      </c>
      <c r="B8915">
        <v>5.9914645471079817</v>
      </c>
      <c r="C8915">
        <v>4.6821312271242199</v>
      </c>
    </row>
    <row r="8916" spans="1:3" x14ac:dyDescent="0.25">
      <c r="A8916" s="3">
        <v>20.360234224388144</v>
      </c>
      <c r="B8916">
        <v>5.6167710976665717</v>
      </c>
      <c r="C8916">
        <v>2.9444389791664403</v>
      </c>
    </row>
    <row r="8917" spans="1:3" x14ac:dyDescent="0.25">
      <c r="A8917" s="3">
        <v>21.133424112621626</v>
      </c>
      <c r="B8917" s="8">
        <v>6.5510803350434044</v>
      </c>
      <c r="C8917" s="8">
        <v>5.4380793089231956</v>
      </c>
    </row>
    <row r="8918" spans="1:3" x14ac:dyDescent="0.25">
      <c r="A8918" s="3">
        <v>20.360234224388144</v>
      </c>
      <c r="B8918">
        <v>5.6167710976665717</v>
      </c>
      <c r="C8918">
        <v>2.9444389791664403</v>
      </c>
    </row>
    <row r="8919" spans="1:3" x14ac:dyDescent="0.25">
      <c r="A8919" s="3">
        <v>20.123189455653517</v>
      </c>
      <c r="B8919">
        <v>5.4806389233419912</v>
      </c>
      <c r="C8919">
        <v>3.0910424533583161</v>
      </c>
    </row>
    <row r="8920" spans="1:3" x14ac:dyDescent="0.25">
      <c r="A8920" s="3">
        <v>20.184546440673881</v>
      </c>
      <c r="B8920">
        <v>4.990432586778736</v>
      </c>
      <c r="C8920">
        <v>3.6888794541139363</v>
      </c>
    </row>
    <row r="8921" spans="1:3" x14ac:dyDescent="0.25">
      <c r="A8921" s="3">
        <v>20.837197681154464</v>
      </c>
      <c r="B8921">
        <v>5.9914645471079817</v>
      </c>
      <c r="C8921">
        <v>4.6821312271242199</v>
      </c>
    </row>
    <row r="8922" spans="1:3" x14ac:dyDescent="0.25">
      <c r="A8922" s="3">
        <v>20.837197681154464</v>
      </c>
      <c r="B8922">
        <v>5.9914645471079817</v>
      </c>
      <c r="C8922">
        <v>4.6821312271242199</v>
      </c>
    </row>
    <row r="8923" spans="1:3" x14ac:dyDescent="0.25">
      <c r="A8923" s="3">
        <v>20.837197681154464</v>
      </c>
      <c r="B8923">
        <v>5.9914645471079817</v>
      </c>
      <c r="C8923">
        <v>4.6821312271242199</v>
      </c>
    </row>
    <row r="8924" spans="1:3" x14ac:dyDescent="0.25">
      <c r="A8924" s="3">
        <v>20.478688773840432</v>
      </c>
      <c r="B8924" s="5">
        <v>5.2983173670000001</v>
      </c>
      <c r="C8924" s="5">
        <v>2.9957322739999999</v>
      </c>
    </row>
    <row r="8925" spans="1:3" x14ac:dyDescent="0.25">
      <c r="A8925" s="3">
        <v>20.837197681154464</v>
      </c>
      <c r="B8925">
        <v>5.9914645471079817</v>
      </c>
      <c r="C8925">
        <v>4.6821312271242199</v>
      </c>
    </row>
    <row r="8926" spans="1:3" x14ac:dyDescent="0.25">
      <c r="A8926" s="3">
        <v>20.097550585664155</v>
      </c>
      <c r="B8926">
        <v>5.0751738152338266</v>
      </c>
      <c r="C8926">
        <v>3.6109179126442243</v>
      </c>
    </row>
    <row r="8927" spans="1:3" ht="15.75" thickBot="1" x14ac:dyDescent="0.3">
      <c r="A8927" s="7">
        <v>20.837197681154464</v>
      </c>
      <c r="B8927" s="8">
        <v>5.9914645471079817</v>
      </c>
      <c r="C8927" s="8">
        <v>4.6821312271242199</v>
      </c>
    </row>
    <row r="8930" spans="1:3" ht="15.75" thickBot="1" x14ac:dyDescent="0.3"/>
    <row r="8931" spans="1:3" x14ac:dyDescent="0.25">
      <c r="A8931" s="1" t="s">
        <v>542</v>
      </c>
    </row>
    <row r="8932" spans="1:3" x14ac:dyDescent="0.25">
      <c r="A8932" s="2">
        <v>20.360234224388144</v>
      </c>
      <c r="B8932">
        <v>5.6167710976665717</v>
      </c>
      <c r="C8932">
        <v>2.9444389791664403</v>
      </c>
    </row>
    <row r="8933" spans="1:3" x14ac:dyDescent="0.25">
      <c r="A8933" s="3">
        <v>20.097550585664155</v>
      </c>
      <c r="B8933">
        <v>5.0751738152338266</v>
      </c>
      <c r="C8933">
        <v>3.6109179126442243</v>
      </c>
    </row>
    <row r="8934" spans="1:3" x14ac:dyDescent="0.25">
      <c r="A8934" s="3">
        <v>19.18195119767131</v>
      </c>
      <c r="B8934">
        <v>4.5747109785033828</v>
      </c>
      <c r="C8934">
        <v>3.6375861597263857</v>
      </c>
    </row>
    <row r="8935" spans="1:3" x14ac:dyDescent="0.25">
      <c r="A8935" s="3">
        <v>20.478688773840432</v>
      </c>
      <c r="B8935" s="5">
        <v>5.2983173670000001</v>
      </c>
      <c r="C8935" s="5">
        <v>2.9957322739999999</v>
      </c>
    </row>
    <row r="8936" spans="1:3" x14ac:dyDescent="0.25">
      <c r="A8936" s="3">
        <v>20.360234224388144</v>
      </c>
      <c r="B8936">
        <v>5.6167710976665717</v>
      </c>
      <c r="C8936">
        <v>2.9444389791664403</v>
      </c>
    </row>
    <row r="8937" spans="1:3" x14ac:dyDescent="0.25">
      <c r="A8937" s="3">
        <v>19.985088661080542</v>
      </c>
      <c r="B8937">
        <v>4.7874917427820458</v>
      </c>
      <c r="C8937">
        <v>3.4812400893356918</v>
      </c>
    </row>
    <row r="8938" spans="1:3" x14ac:dyDescent="0.25">
      <c r="A8938" s="3">
        <v>19.18195119767131</v>
      </c>
      <c r="B8938">
        <v>4.5747109785033828</v>
      </c>
      <c r="C8938">
        <v>3.6375861597263857</v>
      </c>
    </row>
    <row r="8939" spans="1:3" x14ac:dyDescent="0.25">
      <c r="A8939" s="3">
        <v>19.929145492307978</v>
      </c>
      <c r="B8939">
        <v>5.0106352940962555</v>
      </c>
      <c r="C8939">
        <v>2.9957322735539909</v>
      </c>
    </row>
    <row r="8940" spans="1:3" x14ac:dyDescent="0.25">
      <c r="A8940" s="3">
        <v>19.719292269758025</v>
      </c>
      <c r="B8940">
        <v>4.7874917430000004</v>
      </c>
      <c r="C8940">
        <v>3.091042453</v>
      </c>
    </row>
    <row r="8941" spans="1:3" x14ac:dyDescent="0.25">
      <c r="A8941" s="3">
        <v>19.18195119767131</v>
      </c>
      <c r="B8941">
        <v>4.5747109785033828</v>
      </c>
      <c r="C8941">
        <v>3.6375861597263857</v>
      </c>
    </row>
    <row r="8942" spans="1:3" x14ac:dyDescent="0.25">
      <c r="A8942" s="3">
        <v>20.478688773840432</v>
      </c>
      <c r="B8942" s="5">
        <v>5.2983173670000001</v>
      </c>
      <c r="C8942" s="5">
        <v>2.9957322739999999</v>
      </c>
    </row>
    <row r="8943" spans="1:3" x14ac:dyDescent="0.25">
      <c r="A8943" s="3">
        <v>20.123189455653517</v>
      </c>
      <c r="B8943">
        <v>5.4806389233419912</v>
      </c>
      <c r="C8943">
        <v>3.0910424533583161</v>
      </c>
    </row>
    <row r="8944" spans="1:3" ht="15.75" thickBot="1" x14ac:dyDescent="0.3">
      <c r="A8944" s="7">
        <v>20.123189455653517</v>
      </c>
      <c r="B8944">
        <v>5.4806389233419912</v>
      </c>
      <c r="C8944">
        <v>3.0910424533583161</v>
      </c>
    </row>
    <row r="8947" spans="1:3" ht="15.75" thickBot="1" x14ac:dyDescent="0.3"/>
    <row r="8948" spans="1:3" x14ac:dyDescent="0.25">
      <c r="A8948" s="1" t="s">
        <v>543</v>
      </c>
    </row>
    <row r="8949" spans="1:3" x14ac:dyDescent="0.25">
      <c r="A8949" s="2">
        <v>20.478688773840432</v>
      </c>
      <c r="B8949" s="5">
        <v>5.2983173670000001</v>
      </c>
      <c r="C8949" s="5">
        <v>2.9957322739999999</v>
      </c>
    </row>
    <row r="8950" spans="1:3" x14ac:dyDescent="0.25">
      <c r="A8950" s="3">
        <v>20.478688773840432</v>
      </c>
      <c r="B8950" s="5">
        <v>5.2983173670000001</v>
      </c>
      <c r="C8950" s="5">
        <v>2.9957322739999999</v>
      </c>
    </row>
    <row r="8951" spans="1:3" x14ac:dyDescent="0.25">
      <c r="A8951" s="3">
        <v>20.478688773840432</v>
      </c>
      <c r="B8951" s="5">
        <v>5.2983173670000001</v>
      </c>
      <c r="C8951" s="5">
        <v>2.9957322739999999</v>
      </c>
    </row>
    <row r="8952" spans="1:3" x14ac:dyDescent="0.25">
      <c r="A8952" s="3">
        <v>19.18195119767131</v>
      </c>
      <c r="B8952">
        <v>4.5747109785033828</v>
      </c>
      <c r="C8952">
        <v>3.6375861597263857</v>
      </c>
    </row>
    <row r="8953" spans="1:3" x14ac:dyDescent="0.25">
      <c r="A8953" s="3">
        <v>20.184546440673881</v>
      </c>
      <c r="B8953">
        <v>4.990432586778736</v>
      </c>
      <c r="C8953">
        <v>3.6888794541139363</v>
      </c>
    </row>
    <row r="8954" spans="1:3" x14ac:dyDescent="0.25">
      <c r="A8954" s="3">
        <v>19.985088661080542</v>
      </c>
      <c r="B8954">
        <v>4.7874917427820458</v>
      </c>
      <c r="C8954">
        <v>3.4812400893356918</v>
      </c>
    </row>
    <row r="8955" spans="1:3" x14ac:dyDescent="0.25">
      <c r="A8955" s="3">
        <v>19.18195119767131</v>
      </c>
      <c r="B8955">
        <v>4.5747109785033828</v>
      </c>
      <c r="C8955">
        <v>3.6375861597263857</v>
      </c>
    </row>
    <row r="8956" spans="1:3" x14ac:dyDescent="0.25">
      <c r="A8956" s="3">
        <v>20.184546440673881</v>
      </c>
      <c r="B8956">
        <v>4.990432586778736</v>
      </c>
      <c r="C8956">
        <v>3.6888794541139363</v>
      </c>
    </row>
    <row r="8957" spans="1:3" x14ac:dyDescent="0.25">
      <c r="A8957" s="3">
        <v>20.478688773840432</v>
      </c>
      <c r="B8957" s="5">
        <v>5.2983173670000001</v>
      </c>
      <c r="C8957" s="5">
        <v>2.9957322739999999</v>
      </c>
    </row>
    <row r="8958" spans="1:3" x14ac:dyDescent="0.25">
      <c r="A8958" s="3">
        <v>20.837197681154464</v>
      </c>
      <c r="B8958">
        <v>5.9914645471079817</v>
      </c>
      <c r="C8958">
        <v>4.6821312271242199</v>
      </c>
    </row>
    <row r="8959" spans="1:3" x14ac:dyDescent="0.25">
      <c r="A8959" s="3">
        <v>20.837197681154464</v>
      </c>
      <c r="B8959">
        <v>5.9914645471079817</v>
      </c>
      <c r="C8959">
        <v>4.6821312271242199</v>
      </c>
    </row>
    <row r="8960" spans="1:3" x14ac:dyDescent="0.25">
      <c r="A8960" s="3">
        <v>19.985088661080542</v>
      </c>
      <c r="B8960">
        <v>4.7874917427820458</v>
      </c>
      <c r="C8960">
        <v>3.4812400893356918</v>
      </c>
    </row>
    <row r="8961" spans="1:3" ht="15.75" thickBot="1" x14ac:dyDescent="0.3">
      <c r="A8961" s="7">
        <v>20.360234224388144</v>
      </c>
      <c r="B8961">
        <v>5.6167710976665717</v>
      </c>
      <c r="C8961">
        <v>2.9444389791664403</v>
      </c>
    </row>
    <row r="8964" spans="1:3" ht="15.75" thickBot="1" x14ac:dyDescent="0.3"/>
    <row r="8965" spans="1:3" x14ac:dyDescent="0.25">
      <c r="A8965" s="1" t="s">
        <v>544</v>
      </c>
    </row>
    <row r="8966" spans="1:3" x14ac:dyDescent="0.25">
      <c r="A8966" s="2">
        <v>19.18195119767131</v>
      </c>
      <c r="B8966">
        <v>4.5747109785033828</v>
      </c>
      <c r="C8966">
        <v>3.6375861597263857</v>
      </c>
    </row>
    <row r="8967" spans="1:3" x14ac:dyDescent="0.25">
      <c r="A8967" s="3">
        <v>19.719292269758025</v>
      </c>
      <c r="B8967">
        <v>4.7874917430000004</v>
      </c>
      <c r="C8967">
        <v>3.091042453</v>
      </c>
    </row>
    <row r="8968" spans="1:3" x14ac:dyDescent="0.25">
      <c r="A8968" s="3">
        <v>20.184546440673881</v>
      </c>
      <c r="B8968">
        <v>4.990432586778736</v>
      </c>
      <c r="C8968">
        <v>3.6888794541139363</v>
      </c>
    </row>
    <row r="8969" spans="1:3" x14ac:dyDescent="0.25">
      <c r="A8969" s="3">
        <v>20.097550585664155</v>
      </c>
      <c r="B8969">
        <v>5.0751738152338266</v>
      </c>
      <c r="C8969">
        <v>3.6109179126442243</v>
      </c>
    </row>
    <row r="8970" spans="1:3" x14ac:dyDescent="0.25">
      <c r="A8970" s="3">
        <v>20.027089777859604</v>
      </c>
      <c r="B8970">
        <v>4.9416424226093039</v>
      </c>
      <c r="C8970">
        <v>3.1135153092103742</v>
      </c>
    </row>
    <row r="8971" spans="1:3" x14ac:dyDescent="0.25">
      <c r="A8971" s="3">
        <v>20.027089777859604</v>
      </c>
      <c r="B8971">
        <v>4.9416424226093039</v>
      </c>
      <c r="C8971">
        <v>3.1135153092103742</v>
      </c>
    </row>
    <row r="8972" spans="1:3" x14ac:dyDescent="0.25">
      <c r="A8972" s="3">
        <v>20.163448315399307</v>
      </c>
      <c r="B8972">
        <v>5.5373342670185366</v>
      </c>
      <c r="C8972">
        <v>4.7004803657924166</v>
      </c>
    </row>
    <row r="8973" spans="1:3" x14ac:dyDescent="0.25">
      <c r="A8973" s="3">
        <v>19.985088661080542</v>
      </c>
      <c r="B8973">
        <v>4.7874917427820458</v>
      </c>
      <c r="C8973">
        <v>3.4812400893356918</v>
      </c>
    </row>
    <row r="8974" spans="1:3" x14ac:dyDescent="0.25">
      <c r="A8974" s="3">
        <v>19.985088661080542</v>
      </c>
      <c r="B8974">
        <v>4.7874917427820458</v>
      </c>
      <c r="C8974">
        <v>3.4812400893356918</v>
      </c>
    </row>
    <row r="8975" spans="1:3" x14ac:dyDescent="0.25">
      <c r="A8975" s="3">
        <v>20.360234224388144</v>
      </c>
      <c r="B8975">
        <v>5.6167710976665717</v>
      </c>
      <c r="C8975">
        <v>2.9444389791664403</v>
      </c>
    </row>
    <row r="8976" spans="1:3" x14ac:dyDescent="0.25">
      <c r="A8976" s="3">
        <v>20.123189455653517</v>
      </c>
      <c r="B8976">
        <v>5.4806389233419912</v>
      </c>
      <c r="C8976">
        <v>3.0910424533583161</v>
      </c>
    </row>
    <row r="8977" spans="1:3" x14ac:dyDescent="0.25">
      <c r="A8977" s="3">
        <v>20.027089777859604</v>
      </c>
      <c r="B8977">
        <v>4.9416424226093039</v>
      </c>
      <c r="C8977">
        <v>3.1135153092103742</v>
      </c>
    </row>
    <row r="8978" spans="1:3" ht="15.75" thickBot="1" x14ac:dyDescent="0.3">
      <c r="A8978" s="7">
        <v>19.719292269758025</v>
      </c>
      <c r="B8978">
        <v>4.7874917430000004</v>
      </c>
      <c r="C8978">
        <v>3.091042453</v>
      </c>
    </row>
    <row r="8981" spans="1:3" ht="15.75" thickBot="1" x14ac:dyDescent="0.3"/>
    <row r="8982" spans="1:3" x14ac:dyDescent="0.25">
      <c r="A8982" s="1" t="s">
        <v>545</v>
      </c>
    </row>
    <row r="8983" spans="1:3" x14ac:dyDescent="0.25">
      <c r="A8983" s="2">
        <v>20.027089777859604</v>
      </c>
      <c r="B8983">
        <v>4.9416424226093039</v>
      </c>
      <c r="C8983">
        <v>3.1135153092103742</v>
      </c>
    </row>
    <row r="8984" spans="1:3" x14ac:dyDescent="0.25">
      <c r="A8984" s="3">
        <v>20.478688773840432</v>
      </c>
      <c r="B8984" s="5">
        <v>5.2983173670000001</v>
      </c>
      <c r="C8984" s="5">
        <v>2.9957322739999999</v>
      </c>
    </row>
    <row r="8985" spans="1:3" x14ac:dyDescent="0.25">
      <c r="A8985" s="3">
        <v>20.163448315399307</v>
      </c>
      <c r="B8985">
        <v>5.5373342670185366</v>
      </c>
      <c r="C8985">
        <v>4.7004803657924166</v>
      </c>
    </row>
    <row r="8986" spans="1:3" x14ac:dyDescent="0.25">
      <c r="A8986" s="3">
        <v>20.478688773840432</v>
      </c>
      <c r="B8986" s="5">
        <v>5.2983173670000001</v>
      </c>
      <c r="C8986" s="5">
        <v>2.9957322739999999</v>
      </c>
    </row>
    <row r="8987" spans="1:3" x14ac:dyDescent="0.25">
      <c r="A8987" s="3">
        <v>20.184546440673881</v>
      </c>
      <c r="B8987">
        <v>4.990432586778736</v>
      </c>
      <c r="C8987">
        <v>3.6888794541139363</v>
      </c>
    </row>
    <row r="8988" spans="1:3" x14ac:dyDescent="0.25">
      <c r="A8988" s="3">
        <v>19.719292269758025</v>
      </c>
      <c r="B8988">
        <v>4.7874917430000004</v>
      </c>
      <c r="C8988">
        <v>3.091042453</v>
      </c>
    </row>
    <row r="8989" spans="1:3" x14ac:dyDescent="0.25">
      <c r="A8989" s="3">
        <v>19.18195119767131</v>
      </c>
      <c r="B8989">
        <v>4.5747109785033828</v>
      </c>
      <c r="C8989">
        <v>3.6375861597263857</v>
      </c>
    </row>
    <row r="8990" spans="1:3" x14ac:dyDescent="0.25">
      <c r="A8990" s="3">
        <v>19.985088661080542</v>
      </c>
      <c r="B8990">
        <v>4.7874917427820458</v>
      </c>
      <c r="C8990">
        <v>3.4812400893356918</v>
      </c>
    </row>
    <row r="8991" spans="1:3" x14ac:dyDescent="0.25">
      <c r="A8991" s="3">
        <v>19.929145492307978</v>
      </c>
      <c r="B8991">
        <v>5.0106352940962555</v>
      </c>
      <c r="C8991">
        <v>2.9957322735539909</v>
      </c>
    </row>
    <row r="8992" spans="1:3" x14ac:dyDescent="0.25">
      <c r="A8992" s="3">
        <v>20.027089777859604</v>
      </c>
      <c r="B8992">
        <v>4.9416424226093039</v>
      </c>
      <c r="C8992">
        <v>3.1135153092103742</v>
      </c>
    </row>
    <row r="8993" spans="1:3" x14ac:dyDescent="0.25">
      <c r="A8993" s="3">
        <v>19.929145492307978</v>
      </c>
      <c r="B8993">
        <v>5.0106352940962555</v>
      </c>
      <c r="C8993">
        <v>2.9957322735539909</v>
      </c>
    </row>
    <row r="8994" spans="1:3" x14ac:dyDescent="0.25">
      <c r="A8994" s="3">
        <v>20.184546440673881</v>
      </c>
      <c r="B8994">
        <v>4.990432586778736</v>
      </c>
      <c r="C8994">
        <v>3.6888794541139363</v>
      </c>
    </row>
    <row r="8995" spans="1:3" ht="15.75" thickBot="1" x14ac:dyDescent="0.3">
      <c r="A8995" s="7">
        <v>20.184546440673881</v>
      </c>
      <c r="B8995">
        <v>4.990432586778736</v>
      </c>
      <c r="C8995">
        <v>3.6888794541139363</v>
      </c>
    </row>
    <row r="8998" spans="1:3" ht="15.75" thickBot="1" x14ac:dyDescent="0.3"/>
    <row r="8999" spans="1:3" x14ac:dyDescent="0.25">
      <c r="A8999" s="1" t="s">
        <v>546</v>
      </c>
    </row>
    <row r="9000" spans="1:3" x14ac:dyDescent="0.25">
      <c r="A9000" s="2">
        <v>19.18195119767131</v>
      </c>
      <c r="B9000">
        <v>4.5747109785033828</v>
      </c>
      <c r="C9000">
        <v>3.6375861597263857</v>
      </c>
    </row>
    <row r="9001" spans="1:3" x14ac:dyDescent="0.25">
      <c r="A9001" s="3">
        <v>20.123189455653517</v>
      </c>
      <c r="B9001">
        <v>5.4806389233419912</v>
      </c>
      <c r="C9001">
        <v>3.0910424533583161</v>
      </c>
    </row>
    <row r="9002" spans="1:3" x14ac:dyDescent="0.25">
      <c r="A9002" s="3">
        <v>20.184546440673881</v>
      </c>
      <c r="B9002">
        <v>4.990432586778736</v>
      </c>
      <c r="C9002">
        <v>3.6888794541139363</v>
      </c>
    </row>
    <row r="9003" spans="1:3" x14ac:dyDescent="0.25">
      <c r="A9003" s="3">
        <v>20.027089777859604</v>
      </c>
      <c r="B9003">
        <v>4.9416424226093039</v>
      </c>
      <c r="C9003">
        <v>3.1135153092103742</v>
      </c>
    </row>
    <row r="9004" spans="1:3" x14ac:dyDescent="0.25">
      <c r="A9004" s="3">
        <v>19.985088661080542</v>
      </c>
      <c r="B9004">
        <v>4.7874917427820458</v>
      </c>
      <c r="C9004">
        <v>3.4812400893356918</v>
      </c>
    </row>
    <row r="9005" spans="1:3" x14ac:dyDescent="0.25">
      <c r="A9005" s="3">
        <v>19.719292269758025</v>
      </c>
      <c r="B9005">
        <v>4.7874917430000004</v>
      </c>
      <c r="C9005">
        <v>3.091042453</v>
      </c>
    </row>
    <row r="9006" spans="1:3" x14ac:dyDescent="0.25">
      <c r="A9006" s="3">
        <v>20.163448315399307</v>
      </c>
      <c r="B9006">
        <v>5.5373342670185366</v>
      </c>
      <c r="C9006">
        <v>4.7004803657924166</v>
      </c>
    </row>
    <row r="9007" spans="1:3" x14ac:dyDescent="0.25">
      <c r="A9007" s="3">
        <v>21.133424112621626</v>
      </c>
      <c r="B9007" s="8">
        <v>6.5510803350434044</v>
      </c>
      <c r="C9007" s="8">
        <v>5.4380793089231956</v>
      </c>
    </row>
    <row r="9008" spans="1:3" x14ac:dyDescent="0.25">
      <c r="A9008" s="3">
        <v>20.360234224388144</v>
      </c>
      <c r="B9008">
        <v>5.6167710976665717</v>
      </c>
      <c r="C9008">
        <v>2.9444389791664403</v>
      </c>
    </row>
    <row r="9009" spans="1:3" x14ac:dyDescent="0.25">
      <c r="A9009" s="3">
        <v>20.163448315399307</v>
      </c>
      <c r="B9009">
        <v>5.5373342670185366</v>
      </c>
      <c r="C9009">
        <v>4.7004803657924166</v>
      </c>
    </row>
    <row r="9010" spans="1:3" x14ac:dyDescent="0.25">
      <c r="A9010" s="3">
        <v>19.18195119767131</v>
      </c>
      <c r="B9010">
        <v>4.5747109785033828</v>
      </c>
      <c r="C9010">
        <v>3.6375861597263857</v>
      </c>
    </row>
    <row r="9011" spans="1:3" x14ac:dyDescent="0.25">
      <c r="A9011" s="3">
        <v>19.929145492307978</v>
      </c>
      <c r="B9011">
        <v>5.0106352940962555</v>
      </c>
      <c r="C9011">
        <v>2.9957322735539909</v>
      </c>
    </row>
    <row r="9012" spans="1:3" ht="15.75" thickBot="1" x14ac:dyDescent="0.3">
      <c r="A9012" s="7">
        <v>20.027089777859604</v>
      </c>
      <c r="B9012">
        <v>4.9416424226093039</v>
      </c>
      <c r="C9012">
        <v>3.1135153092103742</v>
      </c>
    </row>
    <row r="9015" spans="1:3" ht="15.75" thickBot="1" x14ac:dyDescent="0.3"/>
    <row r="9016" spans="1:3" x14ac:dyDescent="0.25">
      <c r="A9016" s="1" t="s">
        <v>547</v>
      </c>
    </row>
    <row r="9017" spans="1:3" x14ac:dyDescent="0.25">
      <c r="A9017" s="2">
        <v>20.360234224388144</v>
      </c>
      <c r="B9017">
        <v>5.6167710976665717</v>
      </c>
      <c r="C9017">
        <v>2.9444389791664403</v>
      </c>
    </row>
    <row r="9018" spans="1:3" x14ac:dyDescent="0.25">
      <c r="A9018" s="3">
        <v>20.027089777859604</v>
      </c>
      <c r="B9018">
        <v>4.9416424226093039</v>
      </c>
      <c r="C9018">
        <v>3.1135153092103742</v>
      </c>
    </row>
    <row r="9019" spans="1:3" x14ac:dyDescent="0.25">
      <c r="A9019" s="3">
        <v>21.133424112621626</v>
      </c>
      <c r="B9019" s="8">
        <v>6.5510803350434044</v>
      </c>
      <c r="C9019" s="8">
        <v>5.4380793089231956</v>
      </c>
    </row>
    <row r="9020" spans="1:3" x14ac:dyDescent="0.25">
      <c r="A9020" s="3">
        <v>20.478688773840432</v>
      </c>
      <c r="B9020" s="5">
        <v>5.2983173670000001</v>
      </c>
      <c r="C9020" s="5">
        <v>2.9957322739999999</v>
      </c>
    </row>
    <row r="9021" spans="1:3" x14ac:dyDescent="0.25">
      <c r="A9021" s="3">
        <v>20.163448315399307</v>
      </c>
      <c r="B9021">
        <v>5.5373342670185366</v>
      </c>
      <c r="C9021">
        <v>4.7004803657924166</v>
      </c>
    </row>
    <row r="9022" spans="1:3" x14ac:dyDescent="0.25">
      <c r="A9022" s="3">
        <v>20.360234224388144</v>
      </c>
      <c r="B9022">
        <v>5.6167710976665717</v>
      </c>
      <c r="C9022">
        <v>2.9444389791664403</v>
      </c>
    </row>
    <row r="9023" spans="1:3" x14ac:dyDescent="0.25">
      <c r="A9023" s="3">
        <v>20.184546440673881</v>
      </c>
      <c r="B9023">
        <v>4.990432586778736</v>
      </c>
      <c r="C9023">
        <v>3.6888794541139363</v>
      </c>
    </row>
    <row r="9024" spans="1:3" x14ac:dyDescent="0.25">
      <c r="A9024" s="3">
        <v>20.027089777859604</v>
      </c>
      <c r="B9024">
        <v>4.9416424226093039</v>
      </c>
      <c r="C9024">
        <v>3.1135153092103742</v>
      </c>
    </row>
    <row r="9025" spans="1:3" x14ac:dyDescent="0.25">
      <c r="A9025" s="3">
        <v>20.360234224388144</v>
      </c>
      <c r="B9025">
        <v>5.6167710976665717</v>
      </c>
      <c r="C9025">
        <v>2.9444389791664403</v>
      </c>
    </row>
    <row r="9026" spans="1:3" x14ac:dyDescent="0.25">
      <c r="A9026" s="3">
        <v>20.184546440673881</v>
      </c>
      <c r="B9026">
        <v>4.990432586778736</v>
      </c>
      <c r="C9026">
        <v>3.6888794541139363</v>
      </c>
    </row>
    <row r="9027" spans="1:3" x14ac:dyDescent="0.25">
      <c r="A9027" s="3">
        <v>21.133424112621626</v>
      </c>
      <c r="B9027" s="8">
        <v>6.5510803350434044</v>
      </c>
      <c r="C9027" s="8">
        <v>5.4380793089231956</v>
      </c>
    </row>
    <row r="9028" spans="1:3" x14ac:dyDescent="0.25">
      <c r="A9028" s="3">
        <v>20.478688773840432</v>
      </c>
      <c r="B9028" s="5">
        <v>5.2983173670000001</v>
      </c>
      <c r="C9028" s="5">
        <v>2.9957322739999999</v>
      </c>
    </row>
    <row r="9029" spans="1:3" ht="15.75" thickBot="1" x14ac:dyDescent="0.3">
      <c r="A9029" s="7">
        <v>20.163448315399307</v>
      </c>
      <c r="B9029">
        <v>5.5373342670185366</v>
      </c>
      <c r="C9029">
        <v>4.7004803657924166</v>
      </c>
    </row>
    <row r="9032" spans="1:3" ht="15.75" thickBot="1" x14ac:dyDescent="0.3"/>
    <row r="9033" spans="1:3" x14ac:dyDescent="0.25">
      <c r="A9033" s="1" t="s">
        <v>548</v>
      </c>
    </row>
    <row r="9034" spans="1:3" x14ac:dyDescent="0.25">
      <c r="A9034" s="2">
        <v>20.837197681154464</v>
      </c>
      <c r="B9034">
        <v>5.9914645471079817</v>
      </c>
      <c r="C9034">
        <v>4.6821312271242199</v>
      </c>
    </row>
    <row r="9035" spans="1:3" x14ac:dyDescent="0.25">
      <c r="A9035" s="3">
        <v>19.18195119767131</v>
      </c>
      <c r="B9035">
        <v>4.5747109785033828</v>
      </c>
      <c r="C9035">
        <v>3.6375861597263857</v>
      </c>
    </row>
    <row r="9036" spans="1:3" x14ac:dyDescent="0.25">
      <c r="A9036" s="3">
        <v>20.123189455653517</v>
      </c>
      <c r="B9036">
        <v>5.4806389233419912</v>
      </c>
      <c r="C9036">
        <v>3.0910424533583161</v>
      </c>
    </row>
    <row r="9037" spans="1:3" x14ac:dyDescent="0.25">
      <c r="A9037" s="3">
        <v>19.929145492307978</v>
      </c>
      <c r="B9037">
        <v>5.0106352940962555</v>
      </c>
      <c r="C9037">
        <v>2.9957322735539909</v>
      </c>
    </row>
    <row r="9038" spans="1:3" x14ac:dyDescent="0.25">
      <c r="A9038" s="3">
        <v>19.929145492307978</v>
      </c>
      <c r="B9038">
        <v>5.0106352940962555</v>
      </c>
      <c r="C9038">
        <v>2.9957322735539909</v>
      </c>
    </row>
    <row r="9039" spans="1:3" x14ac:dyDescent="0.25">
      <c r="A9039" s="3">
        <v>19.18195119767131</v>
      </c>
      <c r="B9039">
        <v>4.5747109785033828</v>
      </c>
      <c r="C9039">
        <v>3.6375861597263857</v>
      </c>
    </row>
    <row r="9040" spans="1:3" x14ac:dyDescent="0.25">
      <c r="A9040" s="3">
        <v>20.027089777859604</v>
      </c>
      <c r="B9040">
        <v>4.9416424226093039</v>
      </c>
      <c r="C9040">
        <v>3.1135153092103742</v>
      </c>
    </row>
    <row r="9041" spans="1:3" x14ac:dyDescent="0.25">
      <c r="A9041" s="3">
        <v>20.360234224388144</v>
      </c>
      <c r="B9041">
        <v>5.6167710976665717</v>
      </c>
      <c r="C9041">
        <v>2.9444389791664403</v>
      </c>
    </row>
    <row r="9042" spans="1:3" x14ac:dyDescent="0.25">
      <c r="A9042" s="3">
        <v>21.133424112621626</v>
      </c>
      <c r="B9042" s="8">
        <v>6.5510803350434044</v>
      </c>
      <c r="C9042" s="8">
        <v>5.4380793089231956</v>
      </c>
    </row>
    <row r="9043" spans="1:3" x14ac:dyDescent="0.25">
      <c r="A9043" s="3">
        <v>20.097550585664155</v>
      </c>
      <c r="B9043">
        <v>5.0751738152338266</v>
      </c>
      <c r="C9043">
        <v>3.6109179126442243</v>
      </c>
    </row>
    <row r="9044" spans="1:3" x14ac:dyDescent="0.25">
      <c r="A9044" s="3">
        <v>19.929145492307978</v>
      </c>
      <c r="B9044">
        <v>5.0106352940962555</v>
      </c>
      <c r="C9044">
        <v>2.9957322735539909</v>
      </c>
    </row>
    <row r="9045" spans="1:3" x14ac:dyDescent="0.25">
      <c r="A9045" s="3">
        <v>19.18195119767131</v>
      </c>
      <c r="B9045">
        <v>4.5747109785033828</v>
      </c>
      <c r="C9045">
        <v>3.6375861597263857</v>
      </c>
    </row>
    <row r="9046" spans="1:3" ht="15.75" thickBot="1" x14ac:dyDescent="0.3">
      <c r="A9046" s="7">
        <v>19.929145492307978</v>
      </c>
      <c r="B9046">
        <v>5.0106352940962555</v>
      </c>
      <c r="C9046">
        <v>2.9957322735539909</v>
      </c>
    </row>
    <row r="9049" spans="1:3" ht="15.75" thickBot="1" x14ac:dyDescent="0.3"/>
    <row r="9050" spans="1:3" x14ac:dyDescent="0.25">
      <c r="A9050" s="1" t="s">
        <v>549</v>
      </c>
    </row>
    <row r="9051" spans="1:3" x14ac:dyDescent="0.25">
      <c r="A9051" s="2">
        <v>20.027089777859604</v>
      </c>
      <c r="B9051">
        <v>4.9416424226093039</v>
      </c>
      <c r="C9051">
        <v>3.1135153092103742</v>
      </c>
    </row>
    <row r="9052" spans="1:3" x14ac:dyDescent="0.25">
      <c r="A9052" s="3">
        <v>20.360234224388144</v>
      </c>
      <c r="B9052">
        <v>5.6167710976665717</v>
      </c>
      <c r="C9052">
        <v>2.9444389791664403</v>
      </c>
    </row>
    <row r="9053" spans="1:3" x14ac:dyDescent="0.25">
      <c r="A9053" s="3">
        <v>20.184546440673881</v>
      </c>
      <c r="B9053">
        <v>4.990432586778736</v>
      </c>
      <c r="C9053">
        <v>3.6888794541139363</v>
      </c>
    </row>
    <row r="9054" spans="1:3" x14ac:dyDescent="0.25">
      <c r="A9054" s="3">
        <v>20.163448315399307</v>
      </c>
      <c r="B9054" s="8">
        <v>5.5373342670185366</v>
      </c>
      <c r="C9054" s="8">
        <v>4.7004803657924166</v>
      </c>
    </row>
    <row r="9055" spans="1:3" x14ac:dyDescent="0.25">
      <c r="A9055" s="3">
        <v>19.719292269758025</v>
      </c>
      <c r="B9055">
        <v>4.7874917430000004</v>
      </c>
      <c r="C9055">
        <v>3.091042453</v>
      </c>
    </row>
    <row r="9056" spans="1:3" x14ac:dyDescent="0.25">
      <c r="A9056" s="3">
        <v>19.18195119767131</v>
      </c>
      <c r="B9056">
        <v>4.5747109785033828</v>
      </c>
      <c r="C9056">
        <v>3.6375861597263857</v>
      </c>
    </row>
    <row r="9057" spans="1:3" x14ac:dyDescent="0.25">
      <c r="A9057" s="3">
        <v>19.929145492307978</v>
      </c>
      <c r="B9057">
        <v>5.0106352940962555</v>
      </c>
      <c r="C9057">
        <v>2.9957322735539909</v>
      </c>
    </row>
    <row r="9058" spans="1:3" x14ac:dyDescent="0.25">
      <c r="A9058" s="3">
        <v>20.097550585664155</v>
      </c>
      <c r="B9058">
        <v>5.0751738152338266</v>
      </c>
      <c r="C9058">
        <v>3.6109179126442243</v>
      </c>
    </row>
    <row r="9059" spans="1:3" x14ac:dyDescent="0.25">
      <c r="A9059" s="3">
        <v>19.18195119767131</v>
      </c>
      <c r="B9059">
        <v>4.5747109785033828</v>
      </c>
      <c r="C9059">
        <v>3.6375861597263857</v>
      </c>
    </row>
    <row r="9060" spans="1:3" x14ac:dyDescent="0.25">
      <c r="A9060" s="3">
        <v>20.478688773840432</v>
      </c>
      <c r="B9060" s="5">
        <v>5.2983173670000001</v>
      </c>
      <c r="C9060" s="5">
        <v>2.9957322739999999</v>
      </c>
    </row>
    <row r="9061" spans="1:3" x14ac:dyDescent="0.25">
      <c r="A9061" s="3">
        <v>21.133424112621626</v>
      </c>
      <c r="B9061" s="8">
        <v>6.5510803350434044</v>
      </c>
      <c r="C9061" s="8">
        <v>5.4380793089231956</v>
      </c>
    </row>
    <row r="9062" spans="1:3" x14ac:dyDescent="0.25">
      <c r="A9062" s="3">
        <v>19.985088661080542</v>
      </c>
      <c r="B9062">
        <v>4.7874917427820458</v>
      </c>
      <c r="C9062">
        <v>3.4812400893356918</v>
      </c>
    </row>
    <row r="9063" spans="1:3" ht="15.75" thickBot="1" x14ac:dyDescent="0.3">
      <c r="A9063" s="7">
        <v>20.478688773840432</v>
      </c>
      <c r="B9063" s="5">
        <v>5.2983173670000001</v>
      </c>
      <c r="C9063" s="5">
        <v>2.9957322739999999</v>
      </c>
    </row>
    <row r="9066" spans="1:3" ht="15.75" thickBot="1" x14ac:dyDescent="0.3"/>
    <row r="9067" spans="1:3" x14ac:dyDescent="0.25">
      <c r="A9067" s="1" t="s">
        <v>550</v>
      </c>
    </row>
    <row r="9068" spans="1:3" x14ac:dyDescent="0.25">
      <c r="A9068" s="2">
        <v>21.133424112621626</v>
      </c>
      <c r="B9068" s="8">
        <v>6.5510803350434044</v>
      </c>
      <c r="C9068" s="8">
        <v>5.4380793089231956</v>
      </c>
    </row>
    <row r="9069" spans="1:3" x14ac:dyDescent="0.25">
      <c r="A9069" s="3">
        <v>19.18195119767131</v>
      </c>
      <c r="B9069">
        <v>4.5747109785033828</v>
      </c>
      <c r="C9069">
        <v>3.6375861597263857</v>
      </c>
    </row>
    <row r="9070" spans="1:3" x14ac:dyDescent="0.25">
      <c r="A9070" s="3">
        <v>20.097550585664155</v>
      </c>
      <c r="B9070">
        <v>5.0751738152338266</v>
      </c>
      <c r="C9070">
        <v>3.6109179126442243</v>
      </c>
    </row>
    <row r="9071" spans="1:3" x14ac:dyDescent="0.25">
      <c r="A9071" s="3">
        <v>20.360234224388144</v>
      </c>
      <c r="B9071">
        <v>5.6167710976665717</v>
      </c>
      <c r="C9071">
        <v>2.9444389791664403</v>
      </c>
    </row>
    <row r="9072" spans="1:3" x14ac:dyDescent="0.25">
      <c r="A9072" s="3">
        <v>19.929145492307978</v>
      </c>
      <c r="B9072">
        <v>5.0106352940962555</v>
      </c>
      <c r="C9072">
        <v>2.9957322735539909</v>
      </c>
    </row>
    <row r="9073" spans="1:3" x14ac:dyDescent="0.25">
      <c r="A9073" s="3">
        <v>20.184546440673881</v>
      </c>
      <c r="B9073">
        <v>4.990432586778736</v>
      </c>
      <c r="C9073">
        <v>3.6888794541139363</v>
      </c>
    </row>
    <row r="9074" spans="1:3" x14ac:dyDescent="0.25">
      <c r="A9074" s="3">
        <v>20.360234224388144</v>
      </c>
      <c r="B9074">
        <v>5.6167710976665717</v>
      </c>
      <c r="C9074">
        <v>2.9444389791664403</v>
      </c>
    </row>
    <row r="9075" spans="1:3" x14ac:dyDescent="0.25">
      <c r="A9075" s="3">
        <v>20.123189455653517</v>
      </c>
      <c r="B9075">
        <v>5.4806389233419912</v>
      </c>
      <c r="C9075">
        <v>3.0910424533583161</v>
      </c>
    </row>
    <row r="9076" spans="1:3" x14ac:dyDescent="0.25">
      <c r="A9076" s="3">
        <v>19.719292269758025</v>
      </c>
      <c r="B9076">
        <v>4.7874917430000004</v>
      </c>
      <c r="C9076">
        <v>3.091042453</v>
      </c>
    </row>
    <row r="9077" spans="1:3" x14ac:dyDescent="0.25">
      <c r="A9077" s="3">
        <v>20.478688773840432</v>
      </c>
      <c r="B9077" s="5">
        <v>5.2983173670000001</v>
      </c>
      <c r="C9077" s="5">
        <v>2.9957322739999999</v>
      </c>
    </row>
    <row r="9078" spans="1:3" x14ac:dyDescent="0.25">
      <c r="A9078" s="3">
        <v>20.123189455653517</v>
      </c>
      <c r="B9078">
        <v>5.4806389233419912</v>
      </c>
      <c r="C9078">
        <v>3.0910424533583161</v>
      </c>
    </row>
    <row r="9079" spans="1:3" x14ac:dyDescent="0.25">
      <c r="A9079" s="3">
        <v>19.719292269758025</v>
      </c>
      <c r="B9079">
        <v>4.7874917430000004</v>
      </c>
      <c r="C9079">
        <v>3.091042453</v>
      </c>
    </row>
    <row r="9080" spans="1:3" ht="15.75" thickBot="1" x14ac:dyDescent="0.3">
      <c r="A9080" s="7">
        <v>20.123189455653517</v>
      </c>
      <c r="B9080">
        <v>5.4806389233419912</v>
      </c>
      <c r="C9080">
        <v>3.0910424533583161</v>
      </c>
    </row>
    <row r="9083" spans="1:3" ht="15.75" thickBot="1" x14ac:dyDescent="0.3"/>
    <row r="9084" spans="1:3" x14ac:dyDescent="0.25">
      <c r="A9084" s="1" t="s">
        <v>551</v>
      </c>
    </row>
    <row r="9085" spans="1:3" x14ac:dyDescent="0.25">
      <c r="A9085" s="2">
        <v>20.097550585664155</v>
      </c>
      <c r="B9085">
        <v>5.0751738152338266</v>
      </c>
      <c r="C9085">
        <v>3.6109179126442243</v>
      </c>
    </row>
    <row r="9086" spans="1:3" x14ac:dyDescent="0.25">
      <c r="A9086" s="3">
        <v>19.18195119767131</v>
      </c>
      <c r="B9086">
        <v>4.5747109785033828</v>
      </c>
      <c r="C9086">
        <v>3.6375861597263857</v>
      </c>
    </row>
    <row r="9087" spans="1:3" x14ac:dyDescent="0.25">
      <c r="A9087" s="3">
        <v>20.097550585664155</v>
      </c>
      <c r="B9087">
        <v>5.0751738152338266</v>
      </c>
      <c r="C9087">
        <v>3.6109179126442243</v>
      </c>
    </row>
    <row r="9088" spans="1:3" x14ac:dyDescent="0.25">
      <c r="A9088" s="3">
        <v>20.837197681154464</v>
      </c>
      <c r="B9088">
        <v>5.9914645471079817</v>
      </c>
      <c r="C9088">
        <v>4.6821312271242199</v>
      </c>
    </row>
    <row r="9089" spans="1:3" x14ac:dyDescent="0.25">
      <c r="A9089" s="3">
        <v>20.360234224388144</v>
      </c>
      <c r="B9089">
        <v>5.6167710976665717</v>
      </c>
      <c r="C9089">
        <v>2.9444389791664403</v>
      </c>
    </row>
    <row r="9090" spans="1:3" x14ac:dyDescent="0.25">
      <c r="A9090" s="3">
        <v>19.719292269758025</v>
      </c>
      <c r="B9090">
        <v>4.7874917430000004</v>
      </c>
      <c r="C9090">
        <v>3.091042453</v>
      </c>
    </row>
    <row r="9091" spans="1:3" x14ac:dyDescent="0.25">
      <c r="A9091" s="3">
        <v>20.097550585664155</v>
      </c>
      <c r="B9091">
        <v>5.0751738152338266</v>
      </c>
      <c r="C9091">
        <v>3.6109179126442243</v>
      </c>
    </row>
    <row r="9092" spans="1:3" x14ac:dyDescent="0.25">
      <c r="A9092" s="3">
        <v>20.837197681154464</v>
      </c>
      <c r="B9092">
        <v>5.9914645471079817</v>
      </c>
      <c r="C9092">
        <v>4.6821312271242199</v>
      </c>
    </row>
    <row r="9093" spans="1:3" x14ac:dyDescent="0.25">
      <c r="A9093" s="3">
        <v>20.478688773840432</v>
      </c>
      <c r="B9093" s="5">
        <v>5.2983173670000001</v>
      </c>
      <c r="C9093" s="5">
        <v>2.9957322739999999</v>
      </c>
    </row>
    <row r="9094" spans="1:3" x14ac:dyDescent="0.25">
      <c r="A9094" s="3">
        <v>19.985088661080542</v>
      </c>
      <c r="B9094">
        <v>4.7874917427820458</v>
      </c>
      <c r="C9094">
        <v>3.4812400893356918</v>
      </c>
    </row>
    <row r="9095" spans="1:3" x14ac:dyDescent="0.25">
      <c r="A9095" s="3">
        <v>21.133424112621626</v>
      </c>
      <c r="B9095" s="8">
        <v>6.5510803350434044</v>
      </c>
      <c r="C9095" s="8">
        <v>5.4380793089231956</v>
      </c>
    </row>
    <row r="9096" spans="1:3" x14ac:dyDescent="0.25">
      <c r="A9096" s="3">
        <v>19.719292269758025</v>
      </c>
      <c r="B9096" s="8">
        <v>4.7874917427820458</v>
      </c>
      <c r="C9096" s="8">
        <v>3.0910424533583161</v>
      </c>
    </row>
    <row r="9097" spans="1:3" ht="15.75" thickBot="1" x14ac:dyDescent="0.3">
      <c r="A9097" s="7">
        <v>19.985088661080542</v>
      </c>
      <c r="B9097">
        <v>4.7874917427820458</v>
      </c>
      <c r="C9097">
        <v>3.4812400893356918</v>
      </c>
    </row>
    <row r="9100" spans="1:3" ht="15.75" thickBot="1" x14ac:dyDescent="0.3"/>
    <row r="9101" spans="1:3" x14ac:dyDescent="0.25">
      <c r="A9101" s="1" t="s">
        <v>552</v>
      </c>
    </row>
    <row r="9102" spans="1:3" x14ac:dyDescent="0.25">
      <c r="A9102" s="2">
        <v>20.097550585664155</v>
      </c>
      <c r="B9102">
        <v>5.0751738152338266</v>
      </c>
      <c r="C9102">
        <v>3.6109179126442243</v>
      </c>
    </row>
    <row r="9103" spans="1:3" x14ac:dyDescent="0.25">
      <c r="A9103" s="3">
        <v>20.360234224388144</v>
      </c>
      <c r="B9103">
        <v>5.6167710976665717</v>
      </c>
      <c r="C9103">
        <v>2.9444389791664403</v>
      </c>
    </row>
    <row r="9104" spans="1:3" x14ac:dyDescent="0.25">
      <c r="A9104" s="3">
        <v>20.184546440673881</v>
      </c>
      <c r="B9104">
        <v>4.990432586778736</v>
      </c>
      <c r="C9104">
        <v>3.6888794541139363</v>
      </c>
    </row>
    <row r="9105" spans="1:3" x14ac:dyDescent="0.25">
      <c r="A9105" s="3">
        <v>19.985088661080542</v>
      </c>
      <c r="B9105">
        <v>4.7874917427820458</v>
      </c>
      <c r="C9105">
        <v>3.4812400893356918</v>
      </c>
    </row>
    <row r="9106" spans="1:3" x14ac:dyDescent="0.25">
      <c r="A9106" s="3">
        <v>20.163448315399307</v>
      </c>
      <c r="B9106">
        <v>5.5373342670185366</v>
      </c>
      <c r="C9106">
        <v>4.7004803657924166</v>
      </c>
    </row>
    <row r="9107" spans="1:3" x14ac:dyDescent="0.25">
      <c r="A9107" s="3">
        <v>20.184546440673881</v>
      </c>
      <c r="B9107">
        <v>4.990432586778736</v>
      </c>
      <c r="C9107">
        <v>3.6888794541139363</v>
      </c>
    </row>
    <row r="9108" spans="1:3" x14ac:dyDescent="0.25">
      <c r="A9108" s="3">
        <v>19.719292269758025</v>
      </c>
      <c r="B9108">
        <v>4.7874917430000004</v>
      </c>
      <c r="C9108">
        <v>3.091042453</v>
      </c>
    </row>
    <row r="9109" spans="1:3" x14ac:dyDescent="0.25">
      <c r="A9109" s="3">
        <v>20.097550585664155</v>
      </c>
      <c r="B9109">
        <v>5.0751738152338266</v>
      </c>
      <c r="C9109">
        <v>3.6109179126442243</v>
      </c>
    </row>
    <row r="9110" spans="1:3" x14ac:dyDescent="0.25">
      <c r="A9110" s="3">
        <v>20.478688773840432</v>
      </c>
      <c r="B9110" s="5">
        <v>5.2983173670000001</v>
      </c>
      <c r="C9110" s="5">
        <v>2.9957322739999999</v>
      </c>
    </row>
    <row r="9111" spans="1:3" x14ac:dyDescent="0.25">
      <c r="A9111" s="3">
        <v>20.163448315399307</v>
      </c>
      <c r="B9111">
        <v>5.5373342670185366</v>
      </c>
      <c r="C9111">
        <v>4.7004803657924166</v>
      </c>
    </row>
    <row r="9112" spans="1:3" x14ac:dyDescent="0.25">
      <c r="A9112" s="3">
        <v>20.123189455653517</v>
      </c>
      <c r="B9112">
        <v>5.4806389233419912</v>
      </c>
      <c r="C9112">
        <v>3.0910424533583161</v>
      </c>
    </row>
    <row r="9113" spans="1:3" x14ac:dyDescent="0.25">
      <c r="A9113" s="3">
        <v>20.360234224388144</v>
      </c>
      <c r="B9113">
        <v>5.6167710976665717</v>
      </c>
      <c r="C9113">
        <v>2.9444389791664403</v>
      </c>
    </row>
    <row r="9114" spans="1:3" ht="15.75" thickBot="1" x14ac:dyDescent="0.3">
      <c r="A9114" s="7">
        <v>20.360234224388144</v>
      </c>
      <c r="B9114">
        <v>5.6167710976665717</v>
      </c>
      <c r="C9114">
        <v>2.9444389791664403</v>
      </c>
    </row>
    <row r="9117" spans="1:3" ht="15.75" thickBot="1" x14ac:dyDescent="0.3"/>
    <row r="9118" spans="1:3" x14ac:dyDescent="0.25">
      <c r="A9118" s="1" t="s">
        <v>553</v>
      </c>
    </row>
    <row r="9119" spans="1:3" x14ac:dyDescent="0.25">
      <c r="A9119" s="2">
        <v>20.163448315399307</v>
      </c>
      <c r="B9119">
        <v>5.5373342670185366</v>
      </c>
      <c r="C9119">
        <v>4.7004803657924166</v>
      </c>
    </row>
    <row r="9120" spans="1:3" x14ac:dyDescent="0.25">
      <c r="A9120" s="3">
        <v>20.184546440673881</v>
      </c>
      <c r="B9120">
        <v>4.990432586778736</v>
      </c>
      <c r="C9120">
        <v>3.6888794541139363</v>
      </c>
    </row>
    <row r="9121" spans="1:3" x14ac:dyDescent="0.25">
      <c r="A9121" s="3">
        <v>20.184546440673881</v>
      </c>
      <c r="B9121">
        <v>4.990432586778736</v>
      </c>
      <c r="C9121">
        <v>3.6888794541139363</v>
      </c>
    </row>
    <row r="9122" spans="1:3" x14ac:dyDescent="0.25">
      <c r="A9122" s="3">
        <v>19.985088661080542</v>
      </c>
      <c r="B9122">
        <v>4.7874917427820458</v>
      </c>
      <c r="C9122">
        <v>3.4812400893356918</v>
      </c>
    </row>
    <row r="9123" spans="1:3" x14ac:dyDescent="0.25">
      <c r="A9123" s="3">
        <v>20.184546440673881</v>
      </c>
      <c r="B9123">
        <v>4.990432586778736</v>
      </c>
      <c r="C9123">
        <v>3.6888794541139363</v>
      </c>
    </row>
    <row r="9124" spans="1:3" x14ac:dyDescent="0.25">
      <c r="A9124" s="3">
        <v>19.929145492307978</v>
      </c>
      <c r="B9124">
        <v>5.0106352940962555</v>
      </c>
      <c r="C9124">
        <v>2.9957322735539909</v>
      </c>
    </row>
    <row r="9125" spans="1:3" x14ac:dyDescent="0.25">
      <c r="A9125" s="3">
        <v>19.18195119767131</v>
      </c>
      <c r="B9125">
        <v>4.5747109785033828</v>
      </c>
      <c r="C9125">
        <v>3.6375861597263857</v>
      </c>
    </row>
    <row r="9126" spans="1:3" x14ac:dyDescent="0.25">
      <c r="A9126" s="3">
        <v>20.163448315399307</v>
      </c>
      <c r="B9126">
        <v>5.5373342670185366</v>
      </c>
      <c r="C9126">
        <v>4.7004803657924166</v>
      </c>
    </row>
    <row r="9127" spans="1:3" x14ac:dyDescent="0.25">
      <c r="A9127" s="3">
        <v>19.985088661080542</v>
      </c>
      <c r="B9127">
        <v>4.7874917427820458</v>
      </c>
      <c r="C9127">
        <v>3.4812400893356918</v>
      </c>
    </row>
    <row r="9128" spans="1:3" x14ac:dyDescent="0.25">
      <c r="A9128" s="3">
        <v>20.027089777859604</v>
      </c>
      <c r="B9128">
        <v>4.9416424226093039</v>
      </c>
      <c r="C9128">
        <v>3.1135153092103742</v>
      </c>
    </row>
    <row r="9129" spans="1:3" x14ac:dyDescent="0.25">
      <c r="A9129" s="3">
        <v>20.097550585664155</v>
      </c>
      <c r="B9129">
        <v>5.0751738152338266</v>
      </c>
      <c r="C9129">
        <v>3.6109179126442243</v>
      </c>
    </row>
    <row r="9130" spans="1:3" x14ac:dyDescent="0.25">
      <c r="A9130" s="3">
        <v>20.184546440673881</v>
      </c>
      <c r="B9130">
        <v>4.990432586778736</v>
      </c>
      <c r="C9130">
        <v>3.6888794541139363</v>
      </c>
    </row>
    <row r="9131" spans="1:3" ht="15.75" thickBot="1" x14ac:dyDescent="0.3">
      <c r="A9131" s="7">
        <v>19.929145492307978</v>
      </c>
      <c r="B9131">
        <v>5.0106352940962555</v>
      </c>
      <c r="C9131">
        <v>2.9957322735539909</v>
      </c>
    </row>
    <row r="9134" spans="1:3" ht="15.75" thickBot="1" x14ac:dyDescent="0.3"/>
    <row r="9135" spans="1:3" x14ac:dyDescent="0.25">
      <c r="A9135" s="1" t="s">
        <v>554</v>
      </c>
    </row>
    <row r="9136" spans="1:3" x14ac:dyDescent="0.25">
      <c r="A9136" s="2">
        <v>21.133424112621626</v>
      </c>
      <c r="B9136" s="8">
        <v>6.5510803350434044</v>
      </c>
      <c r="C9136" s="8">
        <v>5.4380793089231956</v>
      </c>
    </row>
    <row r="9137" spans="1:3" x14ac:dyDescent="0.25">
      <c r="A9137" s="3">
        <v>20.184546440673881</v>
      </c>
      <c r="B9137">
        <v>4.990432586778736</v>
      </c>
      <c r="C9137">
        <v>3.6888794541139363</v>
      </c>
    </row>
    <row r="9138" spans="1:3" x14ac:dyDescent="0.25">
      <c r="A9138" s="3">
        <v>20.837197681154464</v>
      </c>
      <c r="B9138">
        <v>5.9914645471079817</v>
      </c>
      <c r="C9138">
        <v>4.6821312271242199</v>
      </c>
    </row>
    <row r="9139" spans="1:3" x14ac:dyDescent="0.25">
      <c r="A9139" s="3">
        <v>19.719292269758025</v>
      </c>
      <c r="B9139">
        <v>4.7874917430000004</v>
      </c>
      <c r="C9139">
        <v>3.091042453</v>
      </c>
    </row>
    <row r="9140" spans="1:3" x14ac:dyDescent="0.25">
      <c r="A9140" s="3">
        <v>19.985088661080542</v>
      </c>
      <c r="B9140">
        <v>4.7874917427820458</v>
      </c>
      <c r="C9140">
        <v>3.4812400893356918</v>
      </c>
    </row>
    <row r="9141" spans="1:3" x14ac:dyDescent="0.25">
      <c r="A9141" s="3">
        <v>19.929145492307978</v>
      </c>
      <c r="B9141">
        <v>5.0106352940962555</v>
      </c>
      <c r="C9141">
        <v>2.9957322735539909</v>
      </c>
    </row>
    <row r="9142" spans="1:3" x14ac:dyDescent="0.25">
      <c r="A9142" s="3">
        <v>19.719292269758025</v>
      </c>
      <c r="B9142">
        <v>4.7874917430000004</v>
      </c>
      <c r="C9142">
        <v>3.091042453</v>
      </c>
    </row>
    <row r="9143" spans="1:3" x14ac:dyDescent="0.25">
      <c r="A9143" s="3">
        <v>20.163448315399307</v>
      </c>
      <c r="B9143" s="8">
        <v>5.5373342670185366</v>
      </c>
      <c r="C9143" s="8">
        <v>4.7004803657924166</v>
      </c>
    </row>
    <row r="9144" spans="1:3" x14ac:dyDescent="0.25">
      <c r="A9144" s="3">
        <v>20.184546440673881</v>
      </c>
      <c r="B9144">
        <v>4.990432586778736</v>
      </c>
      <c r="C9144">
        <v>3.6888794541139363</v>
      </c>
    </row>
    <row r="9145" spans="1:3" x14ac:dyDescent="0.25">
      <c r="A9145" s="3">
        <v>20.027089777859604</v>
      </c>
      <c r="B9145">
        <v>4.9416424226093039</v>
      </c>
      <c r="C9145">
        <v>3.1135153092103742</v>
      </c>
    </row>
    <row r="9146" spans="1:3" x14ac:dyDescent="0.25">
      <c r="A9146" s="3">
        <v>20.097550585664155</v>
      </c>
      <c r="B9146">
        <v>5.0751738152338302</v>
      </c>
      <c r="C9146">
        <v>3.6109179126442243</v>
      </c>
    </row>
    <row r="9147" spans="1:3" x14ac:dyDescent="0.25">
      <c r="A9147" s="3">
        <v>20.163448315399307</v>
      </c>
      <c r="B9147">
        <v>5.5373342670185366</v>
      </c>
      <c r="C9147">
        <v>4.7004803657924166</v>
      </c>
    </row>
    <row r="9148" spans="1:3" ht="15.75" thickBot="1" x14ac:dyDescent="0.3">
      <c r="A9148" s="7">
        <v>20.184546440673881</v>
      </c>
      <c r="B9148">
        <v>4.990432586778736</v>
      </c>
      <c r="C9148">
        <v>3.6888794541139363</v>
      </c>
    </row>
    <row r="9151" spans="1:3" ht="15.75" thickBot="1" x14ac:dyDescent="0.3"/>
    <row r="9152" spans="1:3" x14ac:dyDescent="0.25">
      <c r="A9152" s="1" t="s">
        <v>555</v>
      </c>
    </row>
    <row r="9153" spans="1:3" x14ac:dyDescent="0.25">
      <c r="A9153" s="2">
        <v>20.478688773840432</v>
      </c>
      <c r="B9153" s="5">
        <v>5.2983173670000001</v>
      </c>
      <c r="C9153" s="5">
        <v>2.9957322739999999</v>
      </c>
    </row>
    <row r="9154" spans="1:3" x14ac:dyDescent="0.25">
      <c r="A9154" s="3">
        <v>21.133424112621626</v>
      </c>
      <c r="B9154" s="8">
        <v>6.5510803350434044</v>
      </c>
      <c r="C9154" s="8">
        <v>5.4380793089231956</v>
      </c>
    </row>
    <row r="9155" spans="1:3" x14ac:dyDescent="0.25">
      <c r="A9155" s="3">
        <v>20.837197681154464</v>
      </c>
      <c r="B9155">
        <v>5.9914645471079817</v>
      </c>
      <c r="C9155">
        <v>4.6821312271242199</v>
      </c>
    </row>
    <row r="9156" spans="1:3" x14ac:dyDescent="0.25">
      <c r="A9156" s="3">
        <v>20.837197681154464</v>
      </c>
      <c r="B9156">
        <v>5.9914645471079817</v>
      </c>
      <c r="C9156">
        <v>4.6821312271242199</v>
      </c>
    </row>
    <row r="9157" spans="1:3" x14ac:dyDescent="0.25">
      <c r="A9157" s="3">
        <v>19.985088661080542</v>
      </c>
      <c r="B9157">
        <v>4.7874917427820458</v>
      </c>
      <c r="C9157">
        <v>3.4812400893356918</v>
      </c>
    </row>
    <row r="9158" spans="1:3" x14ac:dyDescent="0.25">
      <c r="A9158" s="3">
        <v>20.027089777859604</v>
      </c>
      <c r="B9158">
        <v>4.9416424226093039</v>
      </c>
      <c r="C9158">
        <v>3.1135153092103742</v>
      </c>
    </row>
    <row r="9159" spans="1:3" x14ac:dyDescent="0.25">
      <c r="A9159" s="3">
        <v>20.097550585664155</v>
      </c>
      <c r="B9159">
        <v>5.0751738152338266</v>
      </c>
      <c r="C9159">
        <v>3.6109179126442243</v>
      </c>
    </row>
    <row r="9160" spans="1:3" x14ac:dyDescent="0.25">
      <c r="A9160" s="3">
        <v>19.985088661080542</v>
      </c>
      <c r="B9160">
        <v>4.7874917427820458</v>
      </c>
      <c r="C9160">
        <v>3.4812400893356918</v>
      </c>
    </row>
    <row r="9161" spans="1:3" x14ac:dyDescent="0.25">
      <c r="A9161" s="3">
        <v>19.18195119767131</v>
      </c>
      <c r="B9161">
        <v>4.5747109785033828</v>
      </c>
      <c r="C9161">
        <v>3.6375861597263857</v>
      </c>
    </row>
    <row r="9162" spans="1:3" x14ac:dyDescent="0.25">
      <c r="A9162" s="3">
        <v>20.184546440673881</v>
      </c>
      <c r="B9162">
        <v>4.990432586778736</v>
      </c>
      <c r="C9162">
        <v>3.6888794541139363</v>
      </c>
    </row>
    <row r="9163" spans="1:3" x14ac:dyDescent="0.25">
      <c r="A9163" s="3">
        <v>20.837197681154464</v>
      </c>
      <c r="B9163">
        <v>5.9914645471079817</v>
      </c>
      <c r="C9163">
        <v>4.6821312271242199</v>
      </c>
    </row>
    <row r="9164" spans="1:3" x14ac:dyDescent="0.25">
      <c r="A9164" s="3">
        <v>20.478688773840432</v>
      </c>
      <c r="B9164" s="5">
        <v>5.2983173670000001</v>
      </c>
      <c r="C9164" s="5">
        <v>2.9957322739999999</v>
      </c>
    </row>
    <row r="9165" spans="1:3" ht="15.75" thickBot="1" x14ac:dyDescent="0.3">
      <c r="A9165" s="7">
        <v>20.478688773840432</v>
      </c>
      <c r="B9165" s="5">
        <v>5.2983173670000001</v>
      </c>
      <c r="C9165" s="5">
        <v>2.9957322739999999</v>
      </c>
    </row>
    <row r="9168" spans="1:3" ht="15.75" thickBot="1" x14ac:dyDescent="0.3"/>
    <row r="9169" spans="1:3" x14ac:dyDescent="0.25">
      <c r="A9169" s="1" t="s">
        <v>556</v>
      </c>
    </row>
    <row r="9170" spans="1:3" x14ac:dyDescent="0.25">
      <c r="A9170" s="2">
        <v>20.184546440673881</v>
      </c>
      <c r="B9170">
        <v>4.990432586778736</v>
      </c>
      <c r="C9170">
        <v>3.6888794541139363</v>
      </c>
    </row>
    <row r="9171" spans="1:3" x14ac:dyDescent="0.25">
      <c r="A9171" s="3">
        <v>20.027089777859604</v>
      </c>
      <c r="B9171">
        <v>4.9416424226093039</v>
      </c>
      <c r="C9171">
        <v>3.1135153092103742</v>
      </c>
    </row>
    <row r="9172" spans="1:3" x14ac:dyDescent="0.25">
      <c r="A9172" s="3">
        <v>21.133424112621626</v>
      </c>
      <c r="B9172" s="8">
        <v>6.5510803350434044</v>
      </c>
      <c r="C9172" s="8">
        <v>5.4380793089231956</v>
      </c>
    </row>
    <row r="9173" spans="1:3" x14ac:dyDescent="0.25">
      <c r="A9173" s="3">
        <v>20.478688773840432</v>
      </c>
      <c r="B9173" s="5">
        <v>5.2983173670000001</v>
      </c>
      <c r="C9173" s="5">
        <v>2.9957322739999999</v>
      </c>
    </row>
    <row r="9174" spans="1:3" x14ac:dyDescent="0.25">
      <c r="A9174" s="3">
        <v>20.360234224388144</v>
      </c>
      <c r="B9174">
        <v>5.6167710976665717</v>
      </c>
      <c r="C9174">
        <v>2.9444389791664403</v>
      </c>
    </row>
    <row r="9175" spans="1:3" x14ac:dyDescent="0.25">
      <c r="A9175" s="3">
        <v>20.360234224388144</v>
      </c>
      <c r="B9175">
        <v>5.6167710976665717</v>
      </c>
      <c r="C9175">
        <v>2.9444389791664403</v>
      </c>
    </row>
    <row r="9176" spans="1:3" x14ac:dyDescent="0.25">
      <c r="A9176" s="3">
        <v>20.184546440673881</v>
      </c>
      <c r="B9176">
        <v>4.990432586778736</v>
      </c>
      <c r="C9176">
        <v>3.6888794541139363</v>
      </c>
    </row>
    <row r="9177" spans="1:3" x14ac:dyDescent="0.25">
      <c r="A9177" s="3">
        <v>19.18195119767131</v>
      </c>
      <c r="B9177">
        <v>4.5747109785033828</v>
      </c>
      <c r="C9177">
        <v>3.6375861597263857</v>
      </c>
    </row>
    <row r="9178" spans="1:3" x14ac:dyDescent="0.25">
      <c r="A9178" s="3">
        <v>20.163448315399307</v>
      </c>
      <c r="B9178">
        <v>5.5373342670185366</v>
      </c>
      <c r="C9178">
        <v>4.7004803657924166</v>
      </c>
    </row>
    <row r="9179" spans="1:3" x14ac:dyDescent="0.25">
      <c r="A9179" s="3">
        <v>19.929145492307978</v>
      </c>
      <c r="B9179">
        <v>5.0106352940962555</v>
      </c>
      <c r="C9179">
        <v>2.9957322735539909</v>
      </c>
    </row>
    <row r="9180" spans="1:3" x14ac:dyDescent="0.25">
      <c r="A9180" s="3">
        <v>20.360234224388144</v>
      </c>
      <c r="B9180">
        <v>5.6167710976665717</v>
      </c>
      <c r="C9180">
        <v>2.9444389791664403</v>
      </c>
    </row>
    <row r="9181" spans="1:3" x14ac:dyDescent="0.25">
      <c r="A9181" s="3">
        <v>20.163448315399307</v>
      </c>
      <c r="B9181">
        <v>5.5373342670185366</v>
      </c>
      <c r="C9181">
        <v>4.7004803657924166</v>
      </c>
    </row>
    <row r="9182" spans="1:3" ht="15.75" thickBot="1" x14ac:dyDescent="0.3">
      <c r="A9182" s="7">
        <v>20.097550585664155</v>
      </c>
      <c r="B9182">
        <v>5.0751738152338266</v>
      </c>
      <c r="C9182">
        <v>3.6109179126442243</v>
      </c>
    </row>
    <row r="9185" spans="1:3" ht="15.75" thickBot="1" x14ac:dyDescent="0.3"/>
    <row r="9186" spans="1:3" x14ac:dyDescent="0.25">
      <c r="A9186" s="1" t="s">
        <v>557</v>
      </c>
    </row>
    <row r="9187" spans="1:3" x14ac:dyDescent="0.25">
      <c r="A9187" s="2">
        <v>20.027089777859604</v>
      </c>
      <c r="B9187">
        <v>4.9416424226093039</v>
      </c>
      <c r="C9187">
        <v>3.1135153092103742</v>
      </c>
    </row>
    <row r="9188" spans="1:3" x14ac:dyDescent="0.25">
      <c r="A9188" s="3">
        <v>20.837197681154464</v>
      </c>
      <c r="B9188">
        <v>5.9914645471079817</v>
      </c>
      <c r="C9188">
        <v>4.6821312271242199</v>
      </c>
    </row>
    <row r="9189" spans="1:3" x14ac:dyDescent="0.25">
      <c r="A9189" s="3">
        <v>20.837197681154464</v>
      </c>
      <c r="B9189">
        <v>5.9914645471079817</v>
      </c>
      <c r="C9189">
        <v>4.6821312271242199</v>
      </c>
    </row>
    <row r="9190" spans="1:3" x14ac:dyDescent="0.25">
      <c r="A9190" s="3">
        <v>21.133424112621626</v>
      </c>
      <c r="B9190" s="8">
        <v>6.5510803350434044</v>
      </c>
      <c r="C9190" s="8">
        <v>5.4380793089231956</v>
      </c>
    </row>
    <row r="9191" spans="1:3" x14ac:dyDescent="0.25">
      <c r="A9191" s="3">
        <v>20.123189455653517</v>
      </c>
      <c r="B9191">
        <v>5.4806389233419912</v>
      </c>
      <c r="C9191">
        <v>3.0910424533583161</v>
      </c>
    </row>
    <row r="9192" spans="1:3" x14ac:dyDescent="0.25">
      <c r="A9192" s="3">
        <v>20.123189455653517</v>
      </c>
      <c r="B9192">
        <v>5.4806389233419912</v>
      </c>
      <c r="C9192">
        <v>3.0910424533583161</v>
      </c>
    </row>
    <row r="9193" spans="1:3" x14ac:dyDescent="0.25">
      <c r="A9193" s="3">
        <v>20.360234224388144</v>
      </c>
      <c r="B9193">
        <v>5.6167710976665717</v>
      </c>
      <c r="C9193">
        <v>2.9444389791664403</v>
      </c>
    </row>
    <row r="9194" spans="1:3" x14ac:dyDescent="0.25">
      <c r="A9194" s="3">
        <v>19.719292269758025</v>
      </c>
      <c r="B9194">
        <v>4.7874917430000004</v>
      </c>
      <c r="C9194">
        <v>3.091042453</v>
      </c>
    </row>
    <row r="9195" spans="1:3" x14ac:dyDescent="0.25">
      <c r="A9195" s="3">
        <v>21.133424112621626</v>
      </c>
      <c r="B9195" s="8">
        <v>6.5510803350434044</v>
      </c>
      <c r="C9195" s="8">
        <v>5.4380793089231956</v>
      </c>
    </row>
    <row r="9196" spans="1:3" x14ac:dyDescent="0.25">
      <c r="A9196" s="3">
        <v>20.027089777859604</v>
      </c>
      <c r="B9196">
        <v>4.9416424226093039</v>
      </c>
      <c r="C9196">
        <v>3.1135153092103742</v>
      </c>
    </row>
    <row r="9197" spans="1:3" x14ac:dyDescent="0.25">
      <c r="A9197" s="3">
        <v>19.18195119767131</v>
      </c>
      <c r="B9197">
        <v>4.5747109785033828</v>
      </c>
      <c r="C9197">
        <v>3.6375861597263857</v>
      </c>
    </row>
    <row r="9198" spans="1:3" x14ac:dyDescent="0.25">
      <c r="A9198" s="3">
        <v>21.133424112621626</v>
      </c>
      <c r="B9198" s="8">
        <v>6.5510803350434044</v>
      </c>
      <c r="C9198" s="8">
        <v>5.4380793089231956</v>
      </c>
    </row>
    <row r="9199" spans="1:3" ht="15.75" thickBot="1" x14ac:dyDescent="0.3">
      <c r="A9199" s="7">
        <v>20.097550585664155</v>
      </c>
      <c r="B9199">
        <v>5.0751738152338266</v>
      </c>
      <c r="C9199">
        <v>3.6109179126442243</v>
      </c>
    </row>
    <row r="9202" spans="1:3" ht="15.75" thickBot="1" x14ac:dyDescent="0.3"/>
    <row r="9203" spans="1:3" x14ac:dyDescent="0.25">
      <c r="A9203" s="1" t="s">
        <v>558</v>
      </c>
    </row>
    <row r="9204" spans="1:3" x14ac:dyDescent="0.25">
      <c r="A9204" s="2">
        <v>20.478688773840432</v>
      </c>
      <c r="B9204" s="5">
        <v>5.2983173670000001</v>
      </c>
      <c r="C9204" s="5">
        <v>2.9957322739999999</v>
      </c>
    </row>
    <row r="9205" spans="1:3" x14ac:dyDescent="0.25">
      <c r="A9205" s="3">
        <v>20.163448315399307</v>
      </c>
      <c r="B9205">
        <v>5.5373342670185366</v>
      </c>
      <c r="C9205">
        <v>4.7004803657924166</v>
      </c>
    </row>
    <row r="9206" spans="1:3" x14ac:dyDescent="0.25">
      <c r="A9206" s="3">
        <v>20.123189455653517</v>
      </c>
      <c r="B9206">
        <v>5.4806389233419912</v>
      </c>
      <c r="C9206">
        <v>3.0910424533583161</v>
      </c>
    </row>
    <row r="9207" spans="1:3" x14ac:dyDescent="0.25">
      <c r="A9207" s="3">
        <v>20.123189455653517</v>
      </c>
      <c r="B9207">
        <v>5.4806389233419912</v>
      </c>
      <c r="C9207">
        <v>3.0910424533583161</v>
      </c>
    </row>
    <row r="9208" spans="1:3" x14ac:dyDescent="0.25">
      <c r="A9208" s="3">
        <v>19.719292269758025</v>
      </c>
      <c r="B9208">
        <v>4.7874917430000004</v>
      </c>
      <c r="C9208">
        <v>3.091042453</v>
      </c>
    </row>
    <row r="9209" spans="1:3" x14ac:dyDescent="0.25">
      <c r="A9209" s="3">
        <v>20.837197681154464</v>
      </c>
      <c r="B9209">
        <v>5.9914645471079817</v>
      </c>
      <c r="C9209">
        <v>4.6821312271242199</v>
      </c>
    </row>
    <row r="9210" spans="1:3" x14ac:dyDescent="0.25">
      <c r="A9210" s="3">
        <v>20.123189455653517</v>
      </c>
      <c r="B9210">
        <v>5.4806389233419912</v>
      </c>
      <c r="C9210">
        <v>3.0910424533583161</v>
      </c>
    </row>
    <row r="9211" spans="1:3" x14ac:dyDescent="0.25">
      <c r="A9211" s="3">
        <v>21.133424112621626</v>
      </c>
      <c r="B9211" s="8">
        <v>6.5510803350434044</v>
      </c>
      <c r="C9211" s="8">
        <v>5.4380793089231956</v>
      </c>
    </row>
    <row r="9212" spans="1:3" x14ac:dyDescent="0.25">
      <c r="A9212" s="3">
        <v>20.360234224388144</v>
      </c>
      <c r="B9212">
        <v>5.6167710976665717</v>
      </c>
      <c r="C9212">
        <v>2.9444389791664403</v>
      </c>
    </row>
    <row r="9213" spans="1:3" x14ac:dyDescent="0.25">
      <c r="A9213" s="3">
        <v>20.184546440673881</v>
      </c>
      <c r="B9213">
        <v>4.990432586778736</v>
      </c>
      <c r="C9213">
        <v>3.6888794541139363</v>
      </c>
    </row>
    <row r="9214" spans="1:3" x14ac:dyDescent="0.25">
      <c r="A9214" s="3">
        <v>20.478688773840432</v>
      </c>
      <c r="B9214" s="5">
        <v>5.2983173670000001</v>
      </c>
      <c r="C9214" s="5">
        <v>2.9957322739999999</v>
      </c>
    </row>
    <row r="9215" spans="1:3" x14ac:dyDescent="0.25">
      <c r="A9215" s="3">
        <v>19.985088661080542</v>
      </c>
      <c r="B9215">
        <v>4.7874917427820458</v>
      </c>
      <c r="C9215">
        <v>3.4812400893356918</v>
      </c>
    </row>
    <row r="9216" spans="1:3" ht="15.75" thickBot="1" x14ac:dyDescent="0.3">
      <c r="A9216" s="7">
        <v>19.929145492307978</v>
      </c>
      <c r="B9216">
        <v>5.0106352940962555</v>
      </c>
      <c r="C9216">
        <v>2.9957322735539909</v>
      </c>
    </row>
    <row r="9219" spans="1:3" ht="15.75" thickBot="1" x14ac:dyDescent="0.3"/>
    <row r="9220" spans="1:3" x14ac:dyDescent="0.25">
      <c r="A9220" s="1" t="s">
        <v>559</v>
      </c>
    </row>
    <row r="9221" spans="1:3" x14ac:dyDescent="0.25">
      <c r="A9221" s="2">
        <v>19.18195119767131</v>
      </c>
      <c r="B9221">
        <v>4.5747109785033828</v>
      </c>
      <c r="C9221">
        <v>3.6375861597263857</v>
      </c>
    </row>
    <row r="9222" spans="1:3" x14ac:dyDescent="0.25">
      <c r="A9222" s="3">
        <v>19.719292269758025</v>
      </c>
      <c r="B9222">
        <v>4.7874917430000004</v>
      </c>
      <c r="C9222">
        <v>3.091042453</v>
      </c>
    </row>
    <row r="9223" spans="1:3" x14ac:dyDescent="0.25">
      <c r="A9223" s="3">
        <v>20.360234224388144</v>
      </c>
      <c r="B9223">
        <v>5.6167710976665717</v>
      </c>
      <c r="C9223">
        <v>2.9444389791664403</v>
      </c>
    </row>
    <row r="9224" spans="1:3" x14ac:dyDescent="0.25">
      <c r="A9224" s="3">
        <v>19.929145492307978</v>
      </c>
      <c r="B9224">
        <v>5.0106352940962555</v>
      </c>
      <c r="C9224">
        <v>2.9957322735539909</v>
      </c>
    </row>
    <row r="9225" spans="1:3" x14ac:dyDescent="0.25">
      <c r="A9225" s="3">
        <v>20.478688773840432</v>
      </c>
      <c r="B9225" s="5">
        <v>5.2983173670000001</v>
      </c>
      <c r="C9225" s="5">
        <v>2.9957322739999999</v>
      </c>
    </row>
    <row r="9226" spans="1:3" x14ac:dyDescent="0.25">
      <c r="A9226" s="3">
        <v>19.929145492307978</v>
      </c>
      <c r="B9226">
        <v>5.0106352940962555</v>
      </c>
      <c r="C9226">
        <v>2.9957322735539909</v>
      </c>
    </row>
    <row r="9227" spans="1:3" x14ac:dyDescent="0.25">
      <c r="A9227" s="3">
        <v>21.133424112621626</v>
      </c>
      <c r="B9227" s="8">
        <v>6.5510803350434044</v>
      </c>
      <c r="C9227" s="8">
        <v>5.4380793089231956</v>
      </c>
    </row>
    <row r="9228" spans="1:3" x14ac:dyDescent="0.25">
      <c r="A9228" s="3">
        <v>19.985088661080542</v>
      </c>
      <c r="B9228">
        <v>4.7874917427820458</v>
      </c>
      <c r="C9228">
        <v>3.4812400893356918</v>
      </c>
    </row>
    <row r="9229" spans="1:3" x14ac:dyDescent="0.25">
      <c r="A9229" s="3">
        <v>20.097550585664155</v>
      </c>
      <c r="B9229">
        <v>5.0751738152338266</v>
      </c>
      <c r="C9229">
        <v>3.6109179126442243</v>
      </c>
    </row>
    <row r="9230" spans="1:3" x14ac:dyDescent="0.25">
      <c r="A9230" s="3">
        <v>20.478688773840432</v>
      </c>
      <c r="B9230" s="5">
        <v>5.2983173670000001</v>
      </c>
      <c r="C9230" s="5">
        <v>2.9957322739999999</v>
      </c>
    </row>
    <row r="9231" spans="1:3" x14ac:dyDescent="0.25">
      <c r="A9231" s="3">
        <v>19.929145492307978</v>
      </c>
      <c r="B9231">
        <v>5.0106352940962555</v>
      </c>
      <c r="C9231">
        <v>2.9957322735539909</v>
      </c>
    </row>
    <row r="9232" spans="1:3" x14ac:dyDescent="0.25">
      <c r="A9232" s="3">
        <v>20.837197681154464</v>
      </c>
      <c r="B9232">
        <v>5.9914645471079817</v>
      </c>
      <c r="C9232">
        <v>4.6821312271242199</v>
      </c>
    </row>
    <row r="9233" spans="1:3" ht="15.75" thickBot="1" x14ac:dyDescent="0.3">
      <c r="A9233" s="7">
        <v>20.478688773840432</v>
      </c>
      <c r="B9233" s="5">
        <v>5.2983173670000001</v>
      </c>
      <c r="C9233" s="5">
        <v>2.9957322739999999</v>
      </c>
    </row>
    <row r="9236" spans="1:3" ht="15.75" thickBot="1" x14ac:dyDescent="0.3"/>
    <row r="9237" spans="1:3" x14ac:dyDescent="0.25">
      <c r="A9237" s="1" t="s">
        <v>560</v>
      </c>
    </row>
    <row r="9238" spans="1:3" x14ac:dyDescent="0.25">
      <c r="A9238" s="2">
        <v>19.719292269758025</v>
      </c>
      <c r="B9238">
        <v>4.7874917430000004</v>
      </c>
      <c r="C9238">
        <v>3.091042453</v>
      </c>
    </row>
    <row r="9239" spans="1:3" x14ac:dyDescent="0.25">
      <c r="A9239" s="3">
        <v>19.929145492307978</v>
      </c>
      <c r="B9239">
        <v>5.0106352940962555</v>
      </c>
      <c r="C9239">
        <v>2.9957322735539909</v>
      </c>
    </row>
    <row r="9240" spans="1:3" x14ac:dyDescent="0.25">
      <c r="A9240" s="3">
        <v>20.837197681154464</v>
      </c>
      <c r="B9240">
        <v>5.9914645471079817</v>
      </c>
      <c r="C9240">
        <v>4.6821312271242199</v>
      </c>
    </row>
    <row r="9241" spans="1:3" x14ac:dyDescent="0.25">
      <c r="A9241" s="3">
        <v>19.719292269758025</v>
      </c>
      <c r="B9241">
        <v>4.7874917430000004</v>
      </c>
      <c r="C9241">
        <v>3.091042453</v>
      </c>
    </row>
    <row r="9242" spans="1:3" x14ac:dyDescent="0.25">
      <c r="A9242" s="3">
        <v>19.985088661080542</v>
      </c>
      <c r="B9242">
        <v>4.7874917427820458</v>
      </c>
      <c r="C9242">
        <v>3.4812400893356918</v>
      </c>
    </row>
    <row r="9243" spans="1:3" x14ac:dyDescent="0.25">
      <c r="A9243" s="3">
        <v>20.360234224388144</v>
      </c>
      <c r="B9243">
        <v>5.6167710976665717</v>
      </c>
      <c r="C9243">
        <v>2.9444389791664403</v>
      </c>
    </row>
    <row r="9244" spans="1:3" x14ac:dyDescent="0.25">
      <c r="A9244" s="3">
        <v>20.163448315399307</v>
      </c>
      <c r="B9244">
        <v>5.5373342670185366</v>
      </c>
      <c r="C9244">
        <v>4.7004803657924166</v>
      </c>
    </row>
    <row r="9245" spans="1:3" x14ac:dyDescent="0.25">
      <c r="A9245" s="3">
        <v>20.478688773840432</v>
      </c>
      <c r="B9245" s="5">
        <v>5.2983173670000001</v>
      </c>
      <c r="C9245" s="5">
        <v>2.9957322739999999</v>
      </c>
    </row>
    <row r="9246" spans="1:3" x14ac:dyDescent="0.25">
      <c r="A9246" s="3">
        <v>20.837197681154464</v>
      </c>
      <c r="B9246">
        <v>5.9914645471079817</v>
      </c>
      <c r="C9246">
        <v>4.6821312271242199</v>
      </c>
    </row>
    <row r="9247" spans="1:3" x14ac:dyDescent="0.25">
      <c r="A9247" s="3">
        <v>20.837197681154464</v>
      </c>
      <c r="B9247">
        <v>5.9914645471079817</v>
      </c>
      <c r="C9247">
        <v>4.6821312271242199</v>
      </c>
    </row>
    <row r="9248" spans="1:3" x14ac:dyDescent="0.25">
      <c r="A9248" s="3">
        <v>20.027089777859604</v>
      </c>
      <c r="B9248">
        <v>4.9416424226093039</v>
      </c>
      <c r="C9248">
        <v>3.1135153092103742</v>
      </c>
    </row>
    <row r="9249" spans="1:3" x14ac:dyDescent="0.25">
      <c r="A9249" s="3">
        <v>20.027089777859604</v>
      </c>
      <c r="B9249">
        <v>4.9416424226093039</v>
      </c>
      <c r="C9249">
        <v>3.1135153092103742</v>
      </c>
    </row>
    <row r="9250" spans="1:3" ht="15.75" thickBot="1" x14ac:dyDescent="0.3">
      <c r="A9250" s="7">
        <v>20.163448315399307</v>
      </c>
      <c r="B9250">
        <v>5.5373342670185366</v>
      </c>
      <c r="C9250">
        <v>4.7004803657924166</v>
      </c>
    </row>
    <row r="9252" spans="1:3" ht="15.75" thickBot="1" x14ac:dyDescent="0.3"/>
    <row r="9253" spans="1:3" x14ac:dyDescent="0.25">
      <c r="A9253" s="1" t="s">
        <v>561</v>
      </c>
    </row>
    <row r="9254" spans="1:3" x14ac:dyDescent="0.25">
      <c r="A9254" s="2">
        <v>20.837197681154464</v>
      </c>
      <c r="B9254">
        <v>5.9914645471079817</v>
      </c>
      <c r="C9254">
        <v>4.6821312271242199</v>
      </c>
    </row>
    <row r="9255" spans="1:3" x14ac:dyDescent="0.25">
      <c r="A9255" s="3">
        <v>20.027089777859604</v>
      </c>
      <c r="B9255">
        <v>4.9416424226093039</v>
      </c>
      <c r="C9255">
        <v>3.1135153092103742</v>
      </c>
    </row>
    <row r="9256" spans="1:3" x14ac:dyDescent="0.25">
      <c r="A9256" s="3">
        <v>19.985088661080542</v>
      </c>
      <c r="B9256">
        <v>4.7874917427820458</v>
      </c>
      <c r="C9256">
        <v>3.4812400893356918</v>
      </c>
    </row>
    <row r="9257" spans="1:3" x14ac:dyDescent="0.25">
      <c r="A9257" s="3">
        <v>20.360234224388144</v>
      </c>
      <c r="B9257">
        <v>5.6167710976665717</v>
      </c>
      <c r="C9257">
        <v>2.9444389791664403</v>
      </c>
    </row>
    <row r="9258" spans="1:3" x14ac:dyDescent="0.25">
      <c r="A9258" s="3">
        <v>20.478688773840432</v>
      </c>
      <c r="B9258" s="5">
        <v>5.2983173670000001</v>
      </c>
      <c r="C9258" s="5">
        <v>2.9957322739999999</v>
      </c>
    </row>
    <row r="9259" spans="1:3" x14ac:dyDescent="0.25">
      <c r="A9259" s="3">
        <v>20.027089777859604</v>
      </c>
      <c r="B9259">
        <v>4.9416424226093039</v>
      </c>
      <c r="C9259">
        <v>3.1135153092103742</v>
      </c>
    </row>
    <row r="9260" spans="1:3" x14ac:dyDescent="0.25">
      <c r="A9260" s="3">
        <v>20.360234224388144</v>
      </c>
      <c r="B9260">
        <v>5.6167710976665717</v>
      </c>
      <c r="C9260">
        <v>2.9444389791664403</v>
      </c>
    </row>
    <row r="9261" spans="1:3" x14ac:dyDescent="0.25">
      <c r="A9261" s="3">
        <v>19.929145492307978</v>
      </c>
      <c r="B9261">
        <v>5.0106352940962555</v>
      </c>
      <c r="C9261">
        <v>2.9957322735539909</v>
      </c>
    </row>
    <row r="9262" spans="1:3" x14ac:dyDescent="0.25">
      <c r="A9262" s="3">
        <v>20.184546440673881</v>
      </c>
      <c r="B9262">
        <v>4.990432586778736</v>
      </c>
      <c r="C9262">
        <v>3.6888794541139363</v>
      </c>
    </row>
    <row r="9263" spans="1:3" x14ac:dyDescent="0.25">
      <c r="A9263" s="3">
        <v>20.123189455653517</v>
      </c>
      <c r="B9263">
        <v>5.4806389233419912</v>
      </c>
      <c r="C9263">
        <v>3.0910424533583161</v>
      </c>
    </row>
    <row r="9264" spans="1:3" x14ac:dyDescent="0.25">
      <c r="A9264" s="3">
        <v>20.360234224388144</v>
      </c>
      <c r="B9264">
        <v>5.6167710976665717</v>
      </c>
      <c r="C9264">
        <v>2.9444389791664403</v>
      </c>
    </row>
    <row r="9265" spans="1:3" x14ac:dyDescent="0.25">
      <c r="A9265" s="3">
        <v>19.719292269758025</v>
      </c>
      <c r="B9265">
        <v>4.7874917430000004</v>
      </c>
      <c r="C9265">
        <v>3.091042453</v>
      </c>
    </row>
    <row r="9266" spans="1:3" ht="15.75" thickBot="1" x14ac:dyDescent="0.3">
      <c r="A9266" s="7">
        <v>20.360234224388144</v>
      </c>
      <c r="B9266">
        <v>5.6167710976665717</v>
      </c>
      <c r="C9266">
        <v>2.9444389791664403</v>
      </c>
    </row>
    <row r="9269" spans="1:3" ht="15.75" thickBot="1" x14ac:dyDescent="0.3"/>
    <row r="9270" spans="1:3" x14ac:dyDescent="0.25">
      <c r="A9270" s="1" t="s">
        <v>562</v>
      </c>
    </row>
    <row r="9271" spans="1:3" x14ac:dyDescent="0.25">
      <c r="A9271" s="2">
        <v>19.985088661080542</v>
      </c>
      <c r="B9271">
        <v>4.7874917427820458</v>
      </c>
      <c r="C9271">
        <v>3.4812400893356918</v>
      </c>
    </row>
    <row r="9272" spans="1:3" x14ac:dyDescent="0.25">
      <c r="A9272" s="3">
        <v>19.929145492307978</v>
      </c>
      <c r="B9272">
        <v>5.0106352940962555</v>
      </c>
      <c r="C9272">
        <v>2.9957322735539909</v>
      </c>
    </row>
    <row r="9273" spans="1:3" x14ac:dyDescent="0.25">
      <c r="A9273" s="3">
        <v>20.123189455653517</v>
      </c>
      <c r="B9273">
        <v>5.4806389233419912</v>
      </c>
      <c r="C9273">
        <v>3.0910424533583161</v>
      </c>
    </row>
    <row r="9274" spans="1:3" x14ac:dyDescent="0.25">
      <c r="A9274" s="3">
        <v>20.478688773840432</v>
      </c>
      <c r="B9274" s="5">
        <v>5.2983173670000001</v>
      </c>
      <c r="C9274" s="5">
        <v>2.9957322739999999</v>
      </c>
    </row>
    <row r="9275" spans="1:3" x14ac:dyDescent="0.25">
      <c r="A9275" s="3">
        <v>20.360234224388144</v>
      </c>
      <c r="B9275">
        <v>5.6167710976665717</v>
      </c>
      <c r="C9275">
        <v>2.9444389791664403</v>
      </c>
    </row>
    <row r="9276" spans="1:3" x14ac:dyDescent="0.25">
      <c r="A9276" s="3">
        <v>20.360234224388144</v>
      </c>
      <c r="B9276">
        <v>5.6167710976665717</v>
      </c>
      <c r="C9276">
        <v>2.9444389791664403</v>
      </c>
    </row>
    <row r="9277" spans="1:3" x14ac:dyDescent="0.25">
      <c r="A9277" s="3">
        <v>19.929145492307978</v>
      </c>
      <c r="B9277">
        <v>5.0106352940962555</v>
      </c>
      <c r="C9277">
        <v>2.9957322735539909</v>
      </c>
    </row>
    <row r="9278" spans="1:3" x14ac:dyDescent="0.25">
      <c r="A9278" s="3">
        <v>19.719292269758025</v>
      </c>
      <c r="B9278">
        <v>4.7874917430000004</v>
      </c>
      <c r="C9278">
        <v>3.091042453</v>
      </c>
    </row>
    <row r="9279" spans="1:3" x14ac:dyDescent="0.25">
      <c r="A9279" s="3">
        <v>20.097550585664155</v>
      </c>
      <c r="B9279">
        <v>5.0751738152338266</v>
      </c>
      <c r="C9279">
        <v>3.6109179126442243</v>
      </c>
    </row>
    <row r="9280" spans="1:3" x14ac:dyDescent="0.25">
      <c r="A9280" s="3">
        <v>20.478688773840432</v>
      </c>
      <c r="B9280" s="5">
        <v>5.2983173670000001</v>
      </c>
      <c r="C9280" s="5">
        <v>2.9957322739999999</v>
      </c>
    </row>
    <row r="9281" spans="1:3" x14ac:dyDescent="0.25">
      <c r="A9281" s="3">
        <v>20.027089777859604</v>
      </c>
      <c r="B9281">
        <v>4.9416424226093039</v>
      </c>
      <c r="C9281">
        <v>3.1135153092103742</v>
      </c>
    </row>
    <row r="9282" spans="1:3" x14ac:dyDescent="0.25">
      <c r="A9282" s="3">
        <v>21.133424112621626</v>
      </c>
      <c r="B9282" s="8">
        <v>6.5510803350434044</v>
      </c>
      <c r="C9282" s="8">
        <v>5.4380793089231956</v>
      </c>
    </row>
    <row r="9283" spans="1:3" ht="15.75" thickBot="1" x14ac:dyDescent="0.3">
      <c r="A9283" s="7">
        <v>20.184546440673881</v>
      </c>
      <c r="B9283">
        <v>4.990432586778736</v>
      </c>
      <c r="C9283">
        <v>3.6888794541139363</v>
      </c>
    </row>
    <row r="9286" spans="1:3" ht="15.75" thickBot="1" x14ac:dyDescent="0.3"/>
    <row r="9287" spans="1:3" x14ac:dyDescent="0.25">
      <c r="A9287" s="1" t="s">
        <v>563</v>
      </c>
    </row>
    <row r="9288" spans="1:3" x14ac:dyDescent="0.25">
      <c r="A9288" s="2">
        <v>20.123189455653517</v>
      </c>
      <c r="B9288">
        <v>5.4806389233419912</v>
      </c>
      <c r="C9288">
        <v>3.0910424533583161</v>
      </c>
    </row>
    <row r="9289" spans="1:3" x14ac:dyDescent="0.25">
      <c r="A9289" s="3">
        <v>20.360234224388144</v>
      </c>
      <c r="B9289">
        <v>5.6167710976665717</v>
      </c>
      <c r="C9289">
        <v>2.9444389791664403</v>
      </c>
    </row>
    <row r="9290" spans="1:3" x14ac:dyDescent="0.25">
      <c r="A9290" s="3">
        <v>20.123189455653517</v>
      </c>
      <c r="B9290">
        <v>5.4806389233419912</v>
      </c>
      <c r="C9290">
        <v>3.0910424533583161</v>
      </c>
    </row>
    <row r="9291" spans="1:3" x14ac:dyDescent="0.25">
      <c r="A9291" s="3">
        <v>20.097550585664155</v>
      </c>
      <c r="B9291">
        <v>5.0751738152338266</v>
      </c>
      <c r="C9291">
        <v>3.6109179126442243</v>
      </c>
    </row>
    <row r="9292" spans="1:3" x14ac:dyDescent="0.25">
      <c r="A9292" s="3">
        <v>19.985088661080542</v>
      </c>
      <c r="B9292">
        <v>4.7874917427820458</v>
      </c>
      <c r="C9292">
        <v>3.4812400893356918</v>
      </c>
    </row>
    <row r="9293" spans="1:3" x14ac:dyDescent="0.25">
      <c r="A9293" s="3">
        <v>20.163448315399307</v>
      </c>
      <c r="B9293">
        <v>5.5373342670185366</v>
      </c>
      <c r="C9293">
        <v>4.7004803657924166</v>
      </c>
    </row>
    <row r="9294" spans="1:3" x14ac:dyDescent="0.25">
      <c r="A9294" s="3">
        <v>20.360234224388144</v>
      </c>
      <c r="B9294">
        <v>5.6167710976665717</v>
      </c>
      <c r="C9294">
        <v>2.9444389791664403</v>
      </c>
    </row>
    <row r="9295" spans="1:3" x14ac:dyDescent="0.25">
      <c r="A9295" s="3">
        <v>20.478688773840432</v>
      </c>
      <c r="B9295" s="5">
        <v>5.2983173670000001</v>
      </c>
      <c r="C9295" s="5">
        <v>2.9957322739999999</v>
      </c>
    </row>
    <row r="9296" spans="1:3" x14ac:dyDescent="0.25">
      <c r="A9296" s="3">
        <v>20.478688773840432</v>
      </c>
      <c r="B9296" s="5">
        <v>5.2983173670000001</v>
      </c>
      <c r="C9296" s="5">
        <v>2.9957322739999999</v>
      </c>
    </row>
    <row r="9297" spans="1:3" x14ac:dyDescent="0.25">
      <c r="A9297" s="3">
        <v>19.985088661080542</v>
      </c>
      <c r="B9297">
        <v>4.7874917427820458</v>
      </c>
      <c r="C9297">
        <v>3.4812400893356918</v>
      </c>
    </row>
    <row r="9298" spans="1:3" x14ac:dyDescent="0.25">
      <c r="A9298" s="3">
        <v>19.18195119767131</v>
      </c>
      <c r="B9298">
        <v>4.5747109785033828</v>
      </c>
      <c r="C9298">
        <v>3.6375861597263857</v>
      </c>
    </row>
    <row r="9299" spans="1:3" x14ac:dyDescent="0.25">
      <c r="A9299" s="3">
        <v>20.027089777859604</v>
      </c>
      <c r="B9299">
        <v>4.9416424226093039</v>
      </c>
      <c r="C9299">
        <v>3.1135153092103742</v>
      </c>
    </row>
    <row r="9300" spans="1:3" ht="15.75" thickBot="1" x14ac:dyDescent="0.3">
      <c r="A9300" s="7">
        <v>21.133424112621626</v>
      </c>
      <c r="B9300" s="8">
        <v>6.5510803350434044</v>
      </c>
      <c r="C9300" s="8">
        <v>5.4380793089231956</v>
      </c>
    </row>
    <row r="9303" spans="1:3" ht="15.75" thickBot="1" x14ac:dyDescent="0.3"/>
    <row r="9304" spans="1:3" x14ac:dyDescent="0.25">
      <c r="A9304" s="1" t="s">
        <v>564</v>
      </c>
    </row>
    <row r="9305" spans="1:3" x14ac:dyDescent="0.25">
      <c r="A9305" s="2">
        <v>20.360234224388144</v>
      </c>
      <c r="B9305">
        <v>5.6167710976665717</v>
      </c>
      <c r="C9305">
        <v>2.9444389791664403</v>
      </c>
    </row>
    <row r="9306" spans="1:3" x14ac:dyDescent="0.25">
      <c r="A9306" s="3">
        <v>20.184546440673881</v>
      </c>
      <c r="B9306">
        <v>4.990432586778736</v>
      </c>
      <c r="C9306">
        <v>3.6888794541139363</v>
      </c>
    </row>
    <row r="9307" spans="1:3" x14ac:dyDescent="0.25">
      <c r="A9307" s="3">
        <v>19.985088661080542</v>
      </c>
      <c r="B9307">
        <v>4.7874917427820458</v>
      </c>
      <c r="C9307">
        <v>3.4812400893356918</v>
      </c>
    </row>
    <row r="9308" spans="1:3" x14ac:dyDescent="0.25">
      <c r="A9308" s="3">
        <v>20.123189455653517</v>
      </c>
      <c r="B9308">
        <v>5.4806389233419912</v>
      </c>
      <c r="C9308">
        <v>3.0910424533583161</v>
      </c>
    </row>
    <row r="9309" spans="1:3" x14ac:dyDescent="0.25">
      <c r="A9309" s="3">
        <v>19.18195119767131</v>
      </c>
      <c r="B9309">
        <v>4.5747109785033828</v>
      </c>
      <c r="C9309">
        <v>3.6375861597263857</v>
      </c>
    </row>
    <row r="9310" spans="1:3" x14ac:dyDescent="0.25">
      <c r="A9310" s="3">
        <v>20.184546440673881</v>
      </c>
      <c r="B9310">
        <v>4.990432586778736</v>
      </c>
      <c r="C9310">
        <v>3.6888794541139363</v>
      </c>
    </row>
    <row r="9311" spans="1:3" x14ac:dyDescent="0.25">
      <c r="A9311" s="3">
        <v>19.18195119767131</v>
      </c>
      <c r="B9311">
        <v>4.5747109785033828</v>
      </c>
      <c r="C9311">
        <v>3.6375861597263857</v>
      </c>
    </row>
    <row r="9312" spans="1:3" x14ac:dyDescent="0.25">
      <c r="A9312" s="3">
        <v>20.163448315399307</v>
      </c>
      <c r="B9312">
        <v>5.5373342670185366</v>
      </c>
      <c r="C9312">
        <v>4.7004803657924166</v>
      </c>
    </row>
    <row r="9313" spans="1:3" x14ac:dyDescent="0.25">
      <c r="A9313" s="3">
        <v>20.360234224388144</v>
      </c>
      <c r="B9313">
        <v>5.6167710976665717</v>
      </c>
      <c r="C9313">
        <v>2.9444389791664403</v>
      </c>
    </row>
    <row r="9314" spans="1:3" x14ac:dyDescent="0.25">
      <c r="A9314" s="3">
        <v>19.985088661080542</v>
      </c>
      <c r="B9314">
        <v>4.7874917427820458</v>
      </c>
      <c r="C9314">
        <v>3.4812400893356918</v>
      </c>
    </row>
    <row r="9315" spans="1:3" x14ac:dyDescent="0.25">
      <c r="A9315" s="3">
        <v>20.123189455653517</v>
      </c>
      <c r="B9315">
        <v>5.4806389233419912</v>
      </c>
      <c r="C9315">
        <v>3.0910424533583161</v>
      </c>
    </row>
    <row r="9316" spans="1:3" x14ac:dyDescent="0.25">
      <c r="A9316" s="3">
        <v>20.837197681154464</v>
      </c>
      <c r="B9316">
        <v>5.9914645471079817</v>
      </c>
      <c r="C9316">
        <v>4.6821312271242199</v>
      </c>
    </row>
    <row r="9317" spans="1:3" ht="15.75" thickBot="1" x14ac:dyDescent="0.3">
      <c r="A9317" s="7">
        <v>19.719292269758025</v>
      </c>
      <c r="B9317">
        <v>4.7874917430000004</v>
      </c>
      <c r="C9317">
        <v>3.091042453</v>
      </c>
    </row>
    <row r="9320" spans="1:3" ht="15.75" thickBot="1" x14ac:dyDescent="0.3"/>
    <row r="9321" spans="1:3" x14ac:dyDescent="0.25">
      <c r="A9321" s="1" t="s">
        <v>565</v>
      </c>
    </row>
    <row r="9322" spans="1:3" x14ac:dyDescent="0.25">
      <c r="A9322" s="2">
        <v>20.360234224388144</v>
      </c>
      <c r="B9322">
        <v>5.6167710976665717</v>
      </c>
      <c r="C9322">
        <v>2.9444389791664403</v>
      </c>
    </row>
    <row r="9323" spans="1:3" x14ac:dyDescent="0.25">
      <c r="A9323" s="3">
        <v>20.097550585664155</v>
      </c>
      <c r="B9323">
        <v>5.0751738152338266</v>
      </c>
      <c r="C9323">
        <v>3.6109179126442243</v>
      </c>
    </row>
    <row r="9324" spans="1:3" x14ac:dyDescent="0.25">
      <c r="A9324" s="3">
        <v>19.929145492307978</v>
      </c>
      <c r="B9324">
        <v>5.0106352940962555</v>
      </c>
      <c r="C9324">
        <v>2.9957322735539909</v>
      </c>
    </row>
    <row r="9325" spans="1:3" x14ac:dyDescent="0.25">
      <c r="A9325" s="3">
        <v>20.837197681154464</v>
      </c>
      <c r="B9325">
        <v>5.9914645471079817</v>
      </c>
      <c r="C9325">
        <v>4.6821312271242199</v>
      </c>
    </row>
    <row r="9326" spans="1:3" x14ac:dyDescent="0.25">
      <c r="A9326" s="3">
        <v>20.123189455653517</v>
      </c>
      <c r="B9326">
        <v>5.4806389233419912</v>
      </c>
      <c r="C9326">
        <v>3.0910424533583161</v>
      </c>
    </row>
    <row r="9327" spans="1:3" x14ac:dyDescent="0.25">
      <c r="A9327" s="3">
        <v>19.929145492307978</v>
      </c>
      <c r="B9327">
        <v>5.0106352940962555</v>
      </c>
      <c r="C9327">
        <v>2.9957322735539909</v>
      </c>
    </row>
    <row r="9328" spans="1:3" x14ac:dyDescent="0.25">
      <c r="A9328" s="3">
        <v>19.929145492307978</v>
      </c>
      <c r="B9328">
        <v>5.0106352940962555</v>
      </c>
      <c r="C9328">
        <v>2.9957322735539909</v>
      </c>
    </row>
    <row r="9329" spans="1:3" x14ac:dyDescent="0.25">
      <c r="A9329" s="3">
        <v>21.133424112621626</v>
      </c>
      <c r="B9329" s="8">
        <v>6.5510803350434044</v>
      </c>
      <c r="C9329" s="8">
        <v>5.4380793089231956</v>
      </c>
    </row>
    <row r="9330" spans="1:3" x14ac:dyDescent="0.25">
      <c r="A9330" s="3">
        <v>19.929145492307978</v>
      </c>
      <c r="B9330">
        <v>5.0106352940962555</v>
      </c>
      <c r="C9330">
        <v>2.9957322735539909</v>
      </c>
    </row>
    <row r="9331" spans="1:3" x14ac:dyDescent="0.25">
      <c r="A9331" s="3">
        <v>20.478688773840432</v>
      </c>
      <c r="B9331" s="5">
        <v>5.2983173670000001</v>
      </c>
      <c r="C9331" s="5">
        <v>2.9957322739999999</v>
      </c>
    </row>
    <row r="9332" spans="1:3" x14ac:dyDescent="0.25">
      <c r="A9332" s="3">
        <v>20.097550585664155</v>
      </c>
      <c r="B9332">
        <v>5.0751738152338266</v>
      </c>
      <c r="C9332">
        <v>3.6109179126442243</v>
      </c>
    </row>
    <row r="9333" spans="1:3" x14ac:dyDescent="0.25">
      <c r="A9333" s="3">
        <v>19.719292269758025</v>
      </c>
      <c r="B9333">
        <v>4.7874917430000004</v>
      </c>
      <c r="C9333">
        <v>3.091042453</v>
      </c>
    </row>
    <row r="9334" spans="1:3" ht="15.75" thickBot="1" x14ac:dyDescent="0.3">
      <c r="A9334" s="7">
        <v>21.133424112621626</v>
      </c>
      <c r="B9334" s="8">
        <v>6.5510803350434044</v>
      </c>
      <c r="C9334" s="8">
        <v>5.4380793089231956</v>
      </c>
    </row>
    <row r="9337" spans="1:3" ht="15.75" thickBot="1" x14ac:dyDescent="0.3"/>
    <row r="9338" spans="1:3" x14ac:dyDescent="0.25">
      <c r="A9338" s="1" t="s">
        <v>566</v>
      </c>
    </row>
    <row r="9339" spans="1:3" x14ac:dyDescent="0.25">
      <c r="A9339" s="2">
        <v>20.123189455653517</v>
      </c>
      <c r="B9339">
        <v>5.4806389233419912</v>
      </c>
      <c r="C9339">
        <v>3.0910424533583161</v>
      </c>
    </row>
    <row r="9340" spans="1:3" x14ac:dyDescent="0.25">
      <c r="A9340" s="3">
        <v>21.133424112621626</v>
      </c>
      <c r="B9340" s="8">
        <v>6.5510803350434044</v>
      </c>
      <c r="C9340" s="8">
        <v>5.4380793089231956</v>
      </c>
    </row>
    <row r="9341" spans="1:3" x14ac:dyDescent="0.25">
      <c r="A9341" s="3">
        <v>20.360234224388144</v>
      </c>
      <c r="B9341">
        <v>5.6167710976665717</v>
      </c>
      <c r="C9341">
        <v>2.9444389791664403</v>
      </c>
    </row>
    <row r="9342" spans="1:3" x14ac:dyDescent="0.25">
      <c r="A9342" s="3">
        <v>21.133424112621626</v>
      </c>
      <c r="B9342" s="8">
        <v>6.5510803350434044</v>
      </c>
      <c r="C9342" s="8">
        <v>5.4380793089231956</v>
      </c>
    </row>
    <row r="9343" spans="1:3" x14ac:dyDescent="0.25">
      <c r="A9343" s="3">
        <v>20.027089777859604</v>
      </c>
      <c r="B9343">
        <v>4.9416424226093039</v>
      </c>
      <c r="C9343">
        <v>3.1135153092103742</v>
      </c>
    </row>
    <row r="9344" spans="1:3" x14ac:dyDescent="0.25">
      <c r="A9344" s="3">
        <v>20.837197681154464</v>
      </c>
      <c r="B9344">
        <v>5.9914645471079817</v>
      </c>
      <c r="C9344">
        <v>4.6821312271242199</v>
      </c>
    </row>
    <row r="9345" spans="1:3" x14ac:dyDescent="0.25">
      <c r="A9345" s="3">
        <v>20.163448315399307</v>
      </c>
      <c r="B9345">
        <v>5.5373342670185366</v>
      </c>
      <c r="C9345">
        <v>4.7004803657924166</v>
      </c>
    </row>
    <row r="9346" spans="1:3" x14ac:dyDescent="0.25">
      <c r="A9346" s="3">
        <v>20.097550585664155</v>
      </c>
      <c r="B9346">
        <v>5.0751738152338266</v>
      </c>
      <c r="C9346">
        <v>3.6109179126442243</v>
      </c>
    </row>
    <row r="9347" spans="1:3" x14ac:dyDescent="0.25">
      <c r="A9347" s="3">
        <v>19.985088661080542</v>
      </c>
      <c r="B9347">
        <v>4.7874917427820458</v>
      </c>
      <c r="C9347">
        <v>3.4812400893356918</v>
      </c>
    </row>
    <row r="9348" spans="1:3" x14ac:dyDescent="0.25">
      <c r="A9348" s="3">
        <v>19.18195119767131</v>
      </c>
      <c r="B9348">
        <v>4.5747109785033828</v>
      </c>
      <c r="C9348">
        <v>3.6375861597263857</v>
      </c>
    </row>
    <row r="9349" spans="1:3" x14ac:dyDescent="0.25">
      <c r="A9349" s="3">
        <v>20.184546440673881</v>
      </c>
      <c r="B9349">
        <v>4.990432586778736</v>
      </c>
      <c r="C9349">
        <v>3.6888794541139363</v>
      </c>
    </row>
    <row r="9350" spans="1:3" x14ac:dyDescent="0.25">
      <c r="A9350" s="3">
        <v>20.163448315399307</v>
      </c>
      <c r="B9350">
        <v>5.5373342670185366</v>
      </c>
      <c r="C9350">
        <v>4.7004803657924166</v>
      </c>
    </row>
    <row r="9351" spans="1:3" ht="15.75" thickBot="1" x14ac:dyDescent="0.3">
      <c r="A9351" s="7">
        <v>20.478688773840432</v>
      </c>
      <c r="B9351" s="5">
        <v>5.2983173670000001</v>
      </c>
      <c r="C9351" s="5">
        <v>2.9957322739999999</v>
      </c>
    </row>
    <row r="9354" spans="1:3" ht="15.75" thickBot="1" x14ac:dyDescent="0.3"/>
    <row r="9355" spans="1:3" x14ac:dyDescent="0.25">
      <c r="A9355" s="1" t="s">
        <v>567</v>
      </c>
    </row>
    <row r="9356" spans="1:3" x14ac:dyDescent="0.25">
      <c r="A9356" s="2">
        <v>19.929145492307978</v>
      </c>
      <c r="B9356">
        <v>5.0106352940962555</v>
      </c>
      <c r="C9356">
        <v>2.9957322735539909</v>
      </c>
    </row>
    <row r="9357" spans="1:3" x14ac:dyDescent="0.25">
      <c r="A9357" s="3">
        <v>19.719292269758025</v>
      </c>
      <c r="B9357">
        <v>4.7874917430000004</v>
      </c>
      <c r="C9357">
        <v>3.091042453</v>
      </c>
    </row>
    <row r="9358" spans="1:3" x14ac:dyDescent="0.25">
      <c r="A9358" s="3">
        <v>21.133424112621626</v>
      </c>
      <c r="B9358" s="8">
        <v>6.5510803350434044</v>
      </c>
      <c r="C9358" s="8">
        <v>5.4380793089231956</v>
      </c>
    </row>
    <row r="9359" spans="1:3" x14ac:dyDescent="0.25">
      <c r="A9359" s="3">
        <v>19.929145492307978</v>
      </c>
      <c r="B9359">
        <v>5.0106352940962555</v>
      </c>
      <c r="C9359">
        <v>2.9957322735539909</v>
      </c>
    </row>
    <row r="9360" spans="1:3" x14ac:dyDescent="0.25">
      <c r="A9360" s="3">
        <v>19.929145492307978</v>
      </c>
      <c r="B9360">
        <v>5.0106352940962555</v>
      </c>
      <c r="C9360">
        <v>2.9957322735539909</v>
      </c>
    </row>
    <row r="9361" spans="1:3" x14ac:dyDescent="0.25">
      <c r="A9361" s="3">
        <v>20.360234224388144</v>
      </c>
      <c r="B9361">
        <v>5.6167710976665717</v>
      </c>
      <c r="C9361">
        <v>2.9444389791664403</v>
      </c>
    </row>
    <row r="9362" spans="1:3" x14ac:dyDescent="0.25">
      <c r="A9362" s="3">
        <v>20.837197681154464</v>
      </c>
      <c r="B9362">
        <v>5.9914645471079817</v>
      </c>
      <c r="C9362">
        <v>4.6821312271242199</v>
      </c>
    </row>
    <row r="9363" spans="1:3" x14ac:dyDescent="0.25">
      <c r="A9363" s="3">
        <v>20.184546440673881</v>
      </c>
      <c r="B9363" s="8">
        <v>4.990432586778736</v>
      </c>
      <c r="C9363" s="8">
        <v>3.6888794541139363</v>
      </c>
    </row>
    <row r="9364" spans="1:3" x14ac:dyDescent="0.25">
      <c r="A9364" s="3">
        <v>19.985088661080542</v>
      </c>
      <c r="B9364">
        <v>4.7874917427820458</v>
      </c>
      <c r="C9364">
        <v>3.4812400893356918</v>
      </c>
    </row>
    <row r="9365" spans="1:3" x14ac:dyDescent="0.25">
      <c r="A9365" s="3">
        <v>20.360234224388144</v>
      </c>
      <c r="B9365">
        <v>5.6167710976665717</v>
      </c>
      <c r="C9365">
        <v>2.9444389791664403</v>
      </c>
    </row>
    <row r="9366" spans="1:3" x14ac:dyDescent="0.25">
      <c r="A9366" s="3">
        <v>20.360234224388144</v>
      </c>
      <c r="B9366">
        <v>5.6167710976665717</v>
      </c>
      <c r="C9366">
        <v>2.9444389791664403</v>
      </c>
    </row>
    <row r="9367" spans="1:3" x14ac:dyDescent="0.25">
      <c r="A9367" s="3">
        <v>19.985088661080542</v>
      </c>
      <c r="B9367">
        <v>4.7874917427820458</v>
      </c>
      <c r="C9367">
        <v>3.4812400893356918</v>
      </c>
    </row>
    <row r="9368" spans="1:3" ht="15.75" thickBot="1" x14ac:dyDescent="0.3">
      <c r="A9368" s="7">
        <v>20.123189455653517</v>
      </c>
      <c r="B9368">
        <v>5.4806389233419912</v>
      </c>
      <c r="C9368">
        <v>3.0910424533583161</v>
      </c>
    </row>
    <row r="9371" spans="1:3" ht="15.75" thickBot="1" x14ac:dyDescent="0.3"/>
    <row r="9372" spans="1:3" x14ac:dyDescent="0.25">
      <c r="A9372" s="1" t="s">
        <v>568</v>
      </c>
    </row>
    <row r="9373" spans="1:3" x14ac:dyDescent="0.25">
      <c r="A9373" s="2">
        <v>21.133424112621626</v>
      </c>
      <c r="B9373" s="8">
        <v>6.5510803350434044</v>
      </c>
      <c r="C9373" s="8">
        <v>5.4380793089231956</v>
      </c>
    </row>
    <row r="9374" spans="1:3" x14ac:dyDescent="0.25">
      <c r="A9374" s="3">
        <v>19.18195119767131</v>
      </c>
      <c r="B9374">
        <v>4.5747109785033828</v>
      </c>
      <c r="C9374">
        <v>3.6375861597263857</v>
      </c>
    </row>
    <row r="9375" spans="1:3" x14ac:dyDescent="0.25">
      <c r="A9375" s="3">
        <v>19.985088661080542</v>
      </c>
      <c r="B9375">
        <v>4.7874917427820458</v>
      </c>
      <c r="C9375">
        <v>3.4812400893356918</v>
      </c>
    </row>
    <row r="9376" spans="1:3" x14ac:dyDescent="0.25">
      <c r="A9376" s="3">
        <v>21.133424112621626</v>
      </c>
      <c r="B9376" s="8">
        <v>6.5510803350434044</v>
      </c>
      <c r="C9376" s="8">
        <v>5.4380793089231956</v>
      </c>
    </row>
    <row r="9377" spans="1:3" x14ac:dyDescent="0.25">
      <c r="A9377" s="3">
        <v>21.133424112621626</v>
      </c>
      <c r="B9377" s="8">
        <v>6.5510803350434044</v>
      </c>
      <c r="C9377" s="8">
        <v>5.4380793089231956</v>
      </c>
    </row>
    <row r="9378" spans="1:3" x14ac:dyDescent="0.25">
      <c r="A9378" s="3">
        <v>20.478688773840432</v>
      </c>
      <c r="B9378" s="5">
        <v>5.2983173670000001</v>
      </c>
      <c r="C9378" s="5">
        <v>2.9957322739999999</v>
      </c>
    </row>
    <row r="9379" spans="1:3" x14ac:dyDescent="0.25">
      <c r="A9379" s="3">
        <v>20.123189455653517</v>
      </c>
      <c r="B9379">
        <v>5.4806389233419912</v>
      </c>
      <c r="C9379">
        <v>3.0910424533583161</v>
      </c>
    </row>
    <row r="9380" spans="1:3" x14ac:dyDescent="0.25">
      <c r="A9380" s="3">
        <v>20.184546440673881</v>
      </c>
      <c r="B9380">
        <v>4.990432586778736</v>
      </c>
      <c r="C9380">
        <v>3.6888794541139363</v>
      </c>
    </row>
    <row r="9381" spans="1:3" x14ac:dyDescent="0.25">
      <c r="A9381" s="3">
        <v>21.133424112621626</v>
      </c>
      <c r="B9381" s="8">
        <v>6.5510803350434044</v>
      </c>
      <c r="C9381" s="8">
        <v>5.4380793089231956</v>
      </c>
    </row>
    <row r="9382" spans="1:3" x14ac:dyDescent="0.25">
      <c r="A9382" s="3">
        <v>20.184546440673881</v>
      </c>
      <c r="B9382">
        <v>4.990432586778736</v>
      </c>
      <c r="C9382">
        <v>3.6888794541139363</v>
      </c>
    </row>
    <row r="9383" spans="1:3" x14ac:dyDescent="0.25">
      <c r="A9383" s="3">
        <v>20.163448315399307</v>
      </c>
      <c r="B9383">
        <v>5.5373342670185366</v>
      </c>
      <c r="C9383">
        <v>4.7004803657924166</v>
      </c>
    </row>
    <row r="9384" spans="1:3" x14ac:dyDescent="0.25">
      <c r="A9384" s="3">
        <v>21.133424112621626</v>
      </c>
      <c r="B9384" s="8">
        <v>6.5510803350434044</v>
      </c>
      <c r="C9384" s="8">
        <v>5.4380793089231956</v>
      </c>
    </row>
    <row r="9385" spans="1:3" ht="15.75" thickBot="1" x14ac:dyDescent="0.3">
      <c r="A9385" s="7">
        <v>21.133424112621626</v>
      </c>
      <c r="B9385" s="8">
        <v>6.5510803350434044</v>
      </c>
      <c r="C9385" s="8">
        <v>5.4380793089231956</v>
      </c>
    </row>
    <row r="9388" spans="1:3" ht="15.75" thickBot="1" x14ac:dyDescent="0.3"/>
    <row r="9389" spans="1:3" x14ac:dyDescent="0.25">
      <c r="A9389" s="1" t="s">
        <v>569</v>
      </c>
    </row>
    <row r="9390" spans="1:3" x14ac:dyDescent="0.25">
      <c r="A9390" s="2">
        <v>20.163448315399307</v>
      </c>
      <c r="B9390">
        <v>5.5373342670185366</v>
      </c>
      <c r="C9390">
        <v>4.7004803657924166</v>
      </c>
    </row>
    <row r="9391" spans="1:3" x14ac:dyDescent="0.25">
      <c r="A9391" s="3">
        <v>20.123189455653517</v>
      </c>
      <c r="B9391">
        <v>5.4806389233419912</v>
      </c>
      <c r="C9391">
        <v>3.0910424533583161</v>
      </c>
    </row>
    <row r="9392" spans="1:3" x14ac:dyDescent="0.25">
      <c r="A9392" s="3">
        <v>20.123189455653517</v>
      </c>
      <c r="B9392">
        <v>5.4806389233419912</v>
      </c>
      <c r="C9392">
        <v>3.0910424533583161</v>
      </c>
    </row>
    <row r="9393" spans="1:3" x14ac:dyDescent="0.25">
      <c r="A9393" s="3">
        <v>21.133424112621626</v>
      </c>
      <c r="B9393" s="8">
        <v>6.5510803350434044</v>
      </c>
      <c r="C9393" s="8">
        <v>5.4380793089231956</v>
      </c>
    </row>
    <row r="9394" spans="1:3" x14ac:dyDescent="0.25">
      <c r="A9394" s="3">
        <v>20.097550585664155</v>
      </c>
      <c r="B9394">
        <v>5.0751738152338266</v>
      </c>
      <c r="C9394">
        <v>3.6109179126442243</v>
      </c>
    </row>
    <row r="9395" spans="1:3" x14ac:dyDescent="0.25">
      <c r="A9395" s="3">
        <v>20.097550585664155</v>
      </c>
      <c r="B9395">
        <v>5.0751738152338266</v>
      </c>
      <c r="C9395">
        <v>3.6109179126442243</v>
      </c>
    </row>
    <row r="9396" spans="1:3" x14ac:dyDescent="0.25">
      <c r="A9396" s="3">
        <v>20.027089777859604</v>
      </c>
      <c r="B9396">
        <v>4.9416424226093039</v>
      </c>
      <c r="C9396">
        <v>3.1135153092103742</v>
      </c>
    </row>
    <row r="9397" spans="1:3" x14ac:dyDescent="0.25">
      <c r="A9397" s="3">
        <v>20.097550585664155</v>
      </c>
      <c r="B9397">
        <v>5.0751738152338266</v>
      </c>
      <c r="C9397">
        <v>3.6109179126442243</v>
      </c>
    </row>
    <row r="9398" spans="1:3" x14ac:dyDescent="0.25">
      <c r="A9398" s="3">
        <v>20.123189455653517</v>
      </c>
      <c r="B9398">
        <v>5.4806389233419912</v>
      </c>
      <c r="C9398">
        <v>3.0910424533583161</v>
      </c>
    </row>
    <row r="9399" spans="1:3" x14ac:dyDescent="0.25">
      <c r="A9399" s="3">
        <v>20.360234224388144</v>
      </c>
      <c r="B9399">
        <v>5.6167710976665717</v>
      </c>
      <c r="C9399">
        <v>2.9444389791664403</v>
      </c>
    </row>
    <row r="9400" spans="1:3" x14ac:dyDescent="0.25">
      <c r="A9400" s="3">
        <v>20.027089777859604</v>
      </c>
      <c r="B9400">
        <v>4.9416424226093039</v>
      </c>
      <c r="C9400">
        <v>3.1135153092103742</v>
      </c>
    </row>
    <row r="9401" spans="1:3" x14ac:dyDescent="0.25">
      <c r="A9401" s="3">
        <v>20.478688773840432</v>
      </c>
      <c r="B9401" s="5">
        <v>5.2983173670000001</v>
      </c>
      <c r="C9401" s="5">
        <v>2.9957322739999999</v>
      </c>
    </row>
    <row r="9402" spans="1:3" ht="15.75" thickBot="1" x14ac:dyDescent="0.3">
      <c r="A9402" s="7">
        <v>19.18195119767131</v>
      </c>
      <c r="B9402">
        <v>4.5747109785033828</v>
      </c>
      <c r="C9402">
        <v>3.6375861597263857</v>
      </c>
    </row>
    <row r="9405" spans="1:3" ht="15.75" thickBot="1" x14ac:dyDescent="0.3"/>
    <row r="9406" spans="1:3" x14ac:dyDescent="0.25">
      <c r="A9406" s="1" t="s">
        <v>570</v>
      </c>
    </row>
    <row r="9407" spans="1:3" x14ac:dyDescent="0.25">
      <c r="A9407" s="2">
        <v>20.097550585664155</v>
      </c>
      <c r="B9407">
        <v>5.0751738152338266</v>
      </c>
      <c r="C9407">
        <v>3.6109179126442243</v>
      </c>
    </row>
    <row r="9408" spans="1:3" x14ac:dyDescent="0.25">
      <c r="A9408" s="3">
        <v>19.719292269758025</v>
      </c>
      <c r="B9408">
        <v>4.7874917430000004</v>
      </c>
      <c r="C9408">
        <v>3.091042453</v>
      </c>
    </row>
    <row r="9409" spans="1:3" x14ac:dyDescent="0.25">
      <c r="A9409" s="3">
        <v>20.478688773840432</v>
      </c>
      <c r="B9409" s="5">
        <v>5.2983173670000001</v>
      </c>
      <c r="C9409" s="5">
        <v>2.9957322739999999</v>
      </c>
    </row>
    <row r="9410" spans="1:3" x14ac:dyDescent="0.25">
      <c r="A9410" s="3">
        <v>19.985088661080542</v>
      </c>
      <c r="B9410">
        <v>4.7874917427820458</v>
      </c>
      <c r="C9410">
        <v>3.4812400893356918</v>
      </c>
    </row>
    <row r="9411" spans="1:3" x14ac:dyDescent="0.25">
      <c r="A9411" s="3">
        <v>19.985088661080542</v>
      </c>
      <c r="B9411">
        <v>4.7874917427820458</v>
      </c>
      <c r="C9411">
        <v>3.4812400893356918</v>
      </c>
    </row>
    <row r="9412" spans="1:3" x14ac:dyDescent="0.25">
      <c r="A9412" s="3">
        <v>20.478688773840432</v>
      </c>
      <c r="B9412" s="5">
        <v>5.2983173670000001</v>
      </c>
      <c r="C9412" s="5">
        <v>2.9957322739999999</v>
      </c>
    </row>
    <row r="9413" spans="1:3" x14ac:dyDescent="0.25">
      <c r="A9413" s="3">
        <v>20.097550585664155</v>
      </c>
      <c r="B9413">
        <v>5.0751738152338266</v>
      </c>
      <c r="C9413">
        <v>3.6109179126442243</v>
      </c>
    </row>
    <row r="9414" spans="1:3" x14ac:dyDescent="0.25">
      <c r="A9414" s="3">
        <v>20.123189455653517</v>
      </c>
      <c r="B9414">
        <v>5.4806389233419912</v>
      </c>
      <c r="C9414">
        <v>3.0910424533583161</v>
      </c>
    </row>
    <row r="9415" spans="1:3" x14ac:dyDescent="0.25">
      <c r="A9415" s="3">
        <v>20.027089777859604</v>
      </c>
      <c r="B9415">
        <v>4.9416424226093039</v>
      </c>
      <c r="C9415">
        <v>3.1135153092103742</v>
      </c>
    </row>
    <row r="9416" spans="1:3" x14ac:dyDescent="0.25">
      <c r="A9416" s="3">
        <v>19.929145492307978</v>
      </c>
      <c r="B9416">
        <v>5.0106352940962555</v>
      </c>
      <c r="C9416">
        <v>2.9957322735539909</v>
      </c>
    </row>
    <row r="9417" spans="1:3" x14ac:dyDescent="0.25">
      <c r="A9417" s="3">
        <v>20.478688773840432</v>
      </c>
      <c r="B9417" s="5">
        <v>5.2983173670000001</v>
      </c>
      <c r="C9417" s="5">
        <v>2.9957322739999999</v>
      </c>
    </row>
    <row r="9418" spans="1:3" x14ac:dyDescent="0.25">
      <c r="A9418" s="3">
        <v>20.184546440673881</v>
      </c>
      <c r="B9418">
        <v>4.990432586778736</v>
      </c>
      <c r="C9418">
        <v>3.6888794541139363</v>
      </c>
    </row>
    <row r="9419" spans="1:3" ht="15.75" thickBot="1" x14ac:dyDescent="0.3">
      <c r="A9419" s="7">
        <v>20.097550585664155</v>
      </c>
      <c r="B9419">
        <v>5.0751738152338266</v>
      </c>
      <c r="C9419">
        <v>3.6109179126442243</v>
      </c>
    </row>
    <row r="9422" spans="1:3" ht="15.75" thickBot="1" x14ac:dyDescent="0.3"/>
    <row r="9423" spans="1:3" x14ac:dyDescent="0.25">
      <c r="A9423" s="1" t="s">
        <v>571</v>
      </c>
    </row>
    <row r="9424" spans="1:3" x14ac:dyDescent="0.25">
      <c r="A9424" s="2">
        <v>21.133424112621626</v>
      </c>
      <c r="B9424" s="8">
        <v>6.5510803350434044</v>
      </c>
      <c r="C9424" s="8">
        <v>5.4380793089231956</v>
      </c>
    </row>
    <row r="9425" spans="1:3" x14ac:dyDescent="0.25">
      <c r="A9425" s="3">
        <v>20.123189455653517</v>
      </c>
      <c r="B9425">
        <v>5.4806389233419912</v>
      </c>
      <c r="C9425">
        <v>3.0910424533583161</v>
      </c>
    </row>
    <row r="9426" spans="1:3" x14ac:dyDescent="0.25">
      <c r="A9426" s="3">
        <v>20.360234224388144</v>
      </c>
      <c r="B9426">
        <v>5.6167710976665717</v>
      </c>
      <c r="C9426">
        <v>2.9444389791664403</v>
      </c>
    </row>
    <row r="9427" spans="1:3" x14ac:dyDescent="0.25">
      <c r="A9427" s="3">
        <v>20.478688773840432</v>
      </c>
      <c r="B9427" s="5">
        <v>5.2983173670000001</v>
      </c>
      <c r="C9427" s="5">
        <v>2.9957322739999999</v>
      </c>
    </row>
    <row r="9428" spans="1:3" x14ac:dyDescent="0.25">
      <c r="A9428" s="3">
        <v>19.18195119767131</v>
      </c>
      <c r="B9428">
        <v>4.5747109785033828</v>
      </c>
      <c r="C9428">
        <v>3.6375861597263857</v>
      </c>
    </row>
    <row r="9429" spans="1:3" x14ac:dyDescent="0.25">
      <c r="A9429" s="3">
        <v>21.133424112621626</v>
      </c>
      <c r="B9429" s="8">
        <v>6.5510803350434044</v>
      </c>
      <c r="C9429" s="8">
        <v>5.4380793089231956</v>
      </c>
    </row>
    <row r="9430" spans="1:3" x14ac:dyDescent="0.25">
      <c r="A9430" s="3">
        <v>19.985088661080542</v>
      </c>
      <c r="B9430">
        <v>4.7874917427820458</v>
      </c>
      <c r="C9430">
        <v>3.4812400893356918</v>
      </c>
    </row>
    <row r="9431" spans="1:3" x14ac:dyDescent="0.25">
      <c r="A9431" s="3">
        <v>20.163448315399307</v>
      </c>
      <c r="B9431">
        <v>5.5373342670185366</v>
      </c>
      <c r="C9431">
        <v>4.7004803657924166</v>
      </c>
    </row>
    <row r="9432" spans="1:3" x14ac:dyDescent="0.25">
      <c r="A9432" s="3">
        <v>20.097550585664155</v>
      </c>
      <c r="B9432">
        <v>5.0751738152338266</v>
      </c>
      <c r="C9432">
        <v>3.6109179126442243</v>
      </c>
    </row>
    <row r="9433" spans="1:3" x14ac:dyDescent="0.25">
      <c r="A9433" s="3">
        <v>20.163448315399307</v>
      </c>
      <c r="B9433">
        <v>5.5373342670185366</v>
      </c>
      <c r="C9433">
        <v>4.7004803657924166</v>
      </c>
    </row>
    <row r="9434" spans="1:3" x14ac:dyDescent="0.25">
      <c r="A9434" s="3">
        <v>20.837197681154464</v>
      </c>
      <c r="B9434">
        <v>5.9914645471079817</v>
      </c>
      <c r="C9434">
        <v>4.6821312271242199</v>
      </c>
    </row>
    <row r="9435" spans="1:3" x14ac:dyDescent="0.25">
      <c r="A9435" s="3">
        <v>20.360234224388144</v>
      </c>
      <c r="B9435">
        <v>5.6167710976665717</v>
      </c>
      <c r="C9435">
        <v>2.9444389791664403</v>
      </c>
    </row>
    <row r="9436" spans="1:3" ht="15.75" thickBot="1" x14ac:dyDescent="0.3">
      <c r="A9436" s="7">
        <v>19.929145492307978</v>
      </c>
      <c r="B9436">
        <v>5.0106352940962555</v>
      </c>
      <c r="C9436">
        <v>2.9957322735539909</v>
      </c>
    </row>
    <row r="9439" spans="1:3" ht="15.75" thickBot="1" x14ac:dyDescent="0.3"/>
    <row r="9440" spans="1:3" x14ac:dyDescent="0.25">
      <c r="A9440" s="1" t="s">
        <v>572</v>
      </c>
    </row>
    <row r="9441" spans="1:3" x14ac:dyDescent="0.25">
      <c r="A9441" s="2">
        <v>19.929145492307978</v>
      </c>
      <c r="B9441">
        <v>5.0106352940962555</v>
      </c>
      <c r="C9441">
        <v>2.9957322735539909</v>
      </c>
    </row>
    <row r="9442" spans="1:3" x14ac:dyDescent="0.25">
      <c r="A9442" s="3">
        <v>20.123189455653517</v>
      </c>
      <c r="B9442">
        <v>5.4806389233419912</v>
      </c>
      <c r="C9442">
        <v>3.0910424533583161</v>
      </c>
    </row>
    <row r="9443" spans="1:3" x14ac:dyDescent="0.25">
      <c r="A9443" s="3">
        <v>20.184546440673881</v>
      </c>
      <c r="B9443">
        <v>4.990432586778736</v>
      </c>
      <c r="C9443">
        <v>3.6888794541139363</v>
      </c>
    </row>
    <row r="9444" spans="1:3" x14ac:dyDescent="0.25">
      <c r="A9444" s="3">
        <v>19.929145492307978</v>
      </c>
      <c r="B9444">
        <v>5.0106352940962555</v>
      </c>
      <c r="C9444">
        <v>2.9957322735539909</v>
      </c>
    </row>
    <row r="9445" spans="1:3" x14ac:dyDescent="0.25">
      <c r="A9445" s="3">
        <v>20.184546440673881</v>
      </c>
      <c r="B9445">
        <v>4.990432586778736</v>
      </c>
      <c r="C9445">
        <v>3.6888794541139363</v>
      </c>
    </row>
    <row r="9446" spans="1:3" x14ac:dyDescent="0.25">
      <c r="A9446" s="3">
        <v>19.929145492307978</v>
      </c>
      <c r="B9446">
        <v>5.0106352940962555</v>
      </c>
      <c r="C9446">
        <v>2.9957322735539909</v>
      </c>
    </row>
    <row r="9447" spans="1:3" x14ac:dyDescent="0.25">
      <c r="A9447" s="3">
        <v>20.478688773840432</v>
      </c>
      <c r="B9447" s="5">
        <v>5.2983173670000001</v>
      </c>
      <c r="C9447" s="5">
        <v>2.9957322739999999</v>
      </c>
    </row>
    <row r="9448" spans="1:3" x14ac:dyDescent="0.25">
      <c r="A9448" s="3">
        <v>19.18195119767131</v>
      </c>
      <c r="B9448">
        <v>4.5747109785033828</v>
      </c>
      <c r="C9448">
        <v>3.6375861597263857</v>
      </c>
    </row>
    <row r="9449" spans="1:3" x14ac:dyDescent="0.25">
      <c r="A9449" s="3">
        <v>20.027089777859604</v>
      </c>
      <c r="B9449">
        <v>4.9416424226093039</v>
      </c>
      <c r="C9449">
        <v>3.1135153092103742</v>
      </c>
    </row>
    <row r="9450" spans="1:3" x14ac:dyDescent="0.25">
      <c r="A9450" s="3">
        <v>19.985088661080542</v>
      </c>
      <c r="B9450" s="8">
        <v>4.7874917427820458</v>
      </c>
      <c r="C9450" s="8">
        <v>3.4812400893356918</v>
      </c>
    </row>
    <row r="9451" spans="1:3" x14ac:dyDescent="0.25">
      <c r="A9451" s="3">
        <v>20.027089777859604</v>
      </c>
      <c r="B9451">
        <v>4.9416424226093039</v>
      </c>
      <c r="C9451">
        <v>3.1135153092103742</v>
      </c>
    </row>
    <row r="9452" spans="1:3" x14ac:dyDescent="0.25">
      <c r="A9452" s="3">
        <v>19.719292269758025</v>
      </c>
      <c r="B9452">
        <v>4.7874917430000004</v>
      </c>
      <c r="C9452">
        <v>3.091042453</v>
      </c>
    </row>
    <row r="9453" spans="1:3" ht="15.75" thickBot="1" x14ac:dyDescent="0.3">
      <c r="A9453" s="7">
        <v>20.027089777859604</v>
      </c>
      <c r="B9453">
        <v>4.9416424226093039</v>
      </c>
      <c r="C9453">
        <v>3.1135153092103742</v>
      </c>
    </row>
    <row r="9456" spans="1:3" ht="15.75" thickBot="1" x14ac:dyDescent="0.3"/>
    <row r="9457" spans="1:3" x14ac:dyDescent="0.25">
      <c r="A9457" s="1" t="s">
        <v>573</v>
      </c>
    </row>
    <row r="9458" spans="1:3" x14ac:dyDescent="0.25">
      <c r="A9458" s="2">
        <v>20.027089777859604</v>
      </c>
      <c r="B9458">
        <v>4.9416424226093039</v>
      </c>
      <c r="C9458">
        <v>3.1135153092103742</v>
      </c>
    </row>
    <row r="9459" spans="1:3" x14ac:dyDescent="0.25">
      <c r="A9459" s="3">
        <v>21.133424112621626</v>
      </c>
      <c r="B9459" s="8">
        <v>6.5510803350434044</v>
      </c>
      <c r="C9459" s="8">
        <v>5.4380793089231956</v>
      </c>
    </row>
    <row r="9460" spans="1:3" x14ac:dyDescent="0.25">
      <c r="A9460" s="3">
        <v>19.719292269758025</v>
      </c>
      <c r="B9460">
        <v>4.7874917430000004</v>
      </c>
      <c r="C9460">
        <v>3.091042453</v>
      </c>
    </row>
    <row r="9461" spans="1:3" x14ac:dyDescent="0.25">
      <c r="A9461" s="3">
        <v>21.133424112621626</v>
      </c>
      <c r="B9461" s="8">
        <v>6.5510803350434044</v>
      </c>
      <c r="C9461" s="8">
        <v>5.4380793089231956</v>
      </c>
    </row>
    <row r="9462" spans="1:3" x14ac:dyDescent="0.25">
      <c r="A9462" s="3">
        <v>21.133424112621626</v>
      </c>
      <c r="B9462" s="8">
        <v>6.5510803350434044</v>
      </c>
      <c r="C9462" s="8">
        <v>5.4380793089231956</v>
      </c>
    </row>
    <row r="9463" spans="1:3" x14ac:dyDescent="0.25">
      <c r="A9463" s="3">
        <v>19.719292269758025</v>
      </c>
      <c r="B9463">
        <v>4.7874917430000004</v>
      </c>
      <c r="C9463">
        <v>3.091042453</v>
      </c>
    </row>
    <row r="9464" spans="1:3" x14ac:dyDescent="0.25">
      <c r="A9464" s="3">
        <v>20.837197681154464</v>
      </c>
      <c r="B9464">
        <v>5.9914645471079817</v>
      </c>
      <c r="C9464">
        <v>4.6821312271242199</v>
      </c>
    </row>
    <row r="9465" spans="1:3" x14ac:dyDescent="0.25">
      <c r="A9465" s="3">
        <v>19.929145492307978</v>
      </c>
      <c r="B9465">
        <v>5.0106352940962555</v>
      </c>
      <c r="C9465">
        <v>2.9957322735539909</v>
      </c>
    </row>
    <row r="9466" spans="1:3" x14ac:dyDescent="0.25">
      <c r="A9466" s="3">
        <v>19.719292269758025</v>
      </c>
      <c r="B9466">
        <v>4.7874917430000004</v>
      </c>
      <c r="C9466">
        <v>3.091042453</v>
      </c>
    </row>
    <row r="9467" spans="1:3" x14ac:dyDescent="0.25">
      <c r="A9467" s="3">
        <v>20.360234224388144</v>
      </c>
      <c r="B9467">
        <v>5.6167710976665717</v>
      </c>
      <c r="C9467">
        <v>2.9444389791664403</v>
      </c>
    </row>
    <row r="9468" spans="1:3" x14ac:dyDescent="0.25">
      <c r="A9468" s="3">
        <v>20.184546440673881</v>
      </c>
      <c r="B9468">
        <v>4.990432586778736</v>
      </c>
      <c r="C9468">
        <v>3.6888794541139363</v>
      </c>
    </row>
    <row r="9469" spans="1:3" x14ac:dyDescent="0.25">
      <c r="A9469" s="3">
        <v>20.837197681154464</v>
      </c>
      <c r="B9469">
        <v>5.9914645471079817</v>
      </c>
      <c r="C9469">
        <v>4.6821312271242199</v>
      </c>
    </row>
    <row r="9470" spans="1:3" ht="15.75" thickBot="1" x14ac:dyDescent="0.3">
      <c r="A9470" s="7">
        <v>19.719292269758025</v>
      </c>
      <c r="B9470">
        <v>4.7874917430000004</v>
      </c>
      <c r="C9470">
        <v>3.091042453</v>
      </c>
    </row>
    <row r="9472" spans="1:3" ht="15.75" thickBot="1" x14ac:dyDescent="0.3"/>
    <row r="9473" spans="1:3" x14ac:dyDescent="0.25">
      <c r="A9473" s="1" t="s">
        <v>574</v>
      </c>
    </row>
    <row r="9474" spans="1:3" x14ac:dyDescent="0.25">
      <c r="A9474" s="2">
        <v>20.027089777859604</v>
      </c>
      <c r="B9474">
        <v>4.9416424226093039</v>
      </c>
      <c r="C9474">
        <v>3.1135153092103742</v>
      </c>
    </row>
    <row r="9475" spans="1:3" x14ac:dyDescent="0.25">
      <c r="A9475" s="3">
        <v>20.123189455653517</v>
      </c>
      <c r="B9475">
        <v>5.4806389233419912</v>
      </c>
      <c r="C9475">
        <v>3.0910424533583161</v>
      </c>
    </row>
    <row r="9476" spans="1:3" x14ac:dyDescent="0.25">
      <c r="A9476" s="3">
        <v>21.133424112621626</v>
      </c>
      <c r="B9476" s="8">
        <v>6.5510803350434044</v>
      </c>
      <c r="C9476" s="8">
        <v>5.4380793089231956</v>
      </c>
    </row>
    <row r="9477" spans="1:3" x14ac:dyDescent="0.25">
      <c r="A9477" s="3">
        <v>20.097550585664155</v>
      </c>
      <c r="B9477">
        <v>5.0751738152338266</v>
      </c>
      <c r="C9477">
        <v>3.6109179126442243</v>
      </c>
    </row>
    <row r="9478" spans="1:3" x14ac:dyDescent="0.25">
      <c r="A9478" s="3">
        <v>20.123189455653517</v>
      </c>
      <c r="B9478">
        <v>5.4806389233419912</v>
      </c>
      <c r="C9478">
        <v>3.0910424533583161</v>
      </c>
    </row>
    <row r="9479" spans="1:3" x14ac:dyDescent="0.25">
      <c r="A9479" s="3">
        <v>19.18195119767131</v>
      </c>
      <c r="B9479">
        <v>4.5747109785033828</v>
      </c>
      <c r="C9479">
        <v>3.6375861597263857</v>
      </c>
    </row>
    <row r="9480" spans="1:3" x14ac:dyDescent="0.25">
      <c r="A9480" s="3">
        <v>20.027089777859604</v>
      </c>
      <c r="B9480">
        <v>4.9416424226093039</v>
      </c>
      <c r="C9480">
        <v>3.1135153092103742</v>
      </c>
    </row>
    <row r="9481" spans="1:3" x14ac:dyDescent="0.25">
      <c r="A9481" s="3">
        <v>20.027089777859604</v>
      </c>
      <c r="B9481">
        <v>4.9416424226093039</v>
      </c>
      <c r="C9481">
        <v>3.1135153092103742</v>
      </c>
    </row>
    <row r="9482" spans="1:3" x14ac:dyDescent="0.25">
      <c r="A9482" s="3">
        <v>20.478688773840432</v>
      </c>
      <c r="B9482" s="5">
        <v>5.2983173670000001</v>
      </c>
      <c r="C9482" s="5">
        <v>2.9957322739999999</v>
      </c>
    </row>
    <row r="9483" spans="1:3" x14ac:dyDescent="0.25">
      <c r="A9483" s="3">
        <v>20.478688773840432</v>
      </c>
      <c r="B9483" s="5">
        <v>5.2983173670000001</v>
      </c>
      <c r="C9483" s="5">
        <v>2.9957322739999999</v>
      </c>
    </row>
    <row r="9484" spans="1:3" x14ac:dyDescent="0.25">
      <c r="A9484" s="3">
        <v>20.097550585664155</v>
      </c>
      <c r="B9484">
        <v>5.0751738152338266</v>
      </c>
      <c r="C9484">
        <v>3.6109179126442243</v>
      </c>
    </row>
    <row r="9485" spans="1:3" x14ac:dyDescent="0.25">
      <c r="A9485" s="3">
        <v>20.184546440673881</v>
      </c>
      <c r="B9485">
        <v>4.990432586778736</v>
      </c>
      <c r="C9485">
        <v>3.6888794541139363</v>
      </c>
    </row>
    <row r="9486" spans="1:3" ht="15.75" thickBot="1" x14ac:dyDescent="0.3">
      <c r="A9486" s="7">
        <v>20.360234224388144</v>
      </c>
      <c r="B9486">
        <v>5.6167710976665717</v>
      </c>
      <c r="C9486">
        <v>2.9444389791664403</v>
      </c>
    </row>
    <row r="9489" spans="1:3" ht="15.75" thickBot="1" x14ac:dyDescent="0.3"/>
    <row r="9490" spans="1:3" x14ac:dyDescent="0.25">
      <c r="A9490" s="1" t="s">
        <v>575</v>
      </c>
    </row>
    <row r="9491" spans="1:3" x14ac:dyDescent="0.25">
      <c r="A9491" s="2">
        <v>21.133424112621626</v>
      </c>
      <c r="B9491" s="8">
        <v>6.5510803350434044</v>
      </c>
      <c r="C9491" s="8">
        <v>5.4380793089231956</v>
      </c>
    </row>
    <row r="9492" spans="1:3" x14ac:dyDescent="0.25">
      <c r="A9492" s="3">
        <v>20.123189455653517</v>
      </c>
      <c r="B9492">
        <v>5.4806389233419912</v>
      </c>
      <c r="C9492">
        <v>3.0910424533583161</v>
      </c>
    </row>
    <row r="9493" spans="1:3" x14ac:dyDescent="0.25">
      <c r="A9493" s="3">
        <v>20.123189455653517</v>
      </c>
      <c r="B9493">
        <v>5.4806389233419912</v>
      </c>
      <c r="C9493">
        <v>3.0910424533583161</v>
      </c>
    </row>
    <row r="9494" spans="1:3" x14ac:dyDescent="0.25">
      <c r="A9494" s="3">
        <v>20.360234224388144</v>
      </c>
      <c r="B9494">
        <v>5.6167710976665717</v>
      </c>
      <c r="C9494">
        <v>2.9444389791664403</v>
      </c>
    </row>
    <row r="9495" spans="1:3" x14ac:dyDescent="0.25">
      <c r="A9495" s="3">
        <v>20.123189455653517</v>
      </c>
      <c r="B9495">
        <v>5.4806389233419912</v>
      </c>
      <c r="C9495">
        <v>3.0910424533583161</v>
      </c>
    </row>
    <row r="9496" spans="1:3" x14ac:dyDescent="0.25">
      <c r="A9496" s="3">
        <v>19.719292269758025</v>
      </c>
      <c r="B9496">
        <v>4.7874917430000004</v>
      </c>
      <c r="C9496">
        <v>3.091042453</v>
      </c>
    </row>
    <row r="9497" spans="1:3" x14ac:dyDescent="0.25">
      <c r="A9497" s="3">
        <v>20.184546440673881</v>
      </c>
      <c r="B9497">
        <v>4.990432586778736</v>
      </c>
      <c r="C9497">
        <v>3.6888794541139363</v>
      </c>
    </row>
    <row r="9498" spans="1:3" x14ac:dyDescent="0.25">
      <c r="A9498" s="3">
        <v>19.985088661080542</v>
      </c>
      <c r="B9498">
        <v>4.7874917427820458</v>
      </c>
      <c r="C9498">
        <v>3.4812400893356918</v>
      </c>
    </row>
    <row r="9499" spans="1:3" x14ac:dyDescent="0.25">
      <c r="A9499" s="3">
        <v>20.360234224388144</v>
      </c>
      <c r="B9499">
        <v>5.6167710976665717</v>
      </c>
      <c r="C9499">
        <v>2.9444389791664403</v>
      </c>
    </row>
    <row r="9500" spans="1:3" x14ac:dyDescent="0.25">
      <c r="A9500" s="3">
        <v>20.478688773840432</v>
      </c>
      <c r="B9500" s="5">
        <v>5.2983173670000001</v>
      </c>
      <c r="C9500" s="5">
        <v>2.9957322739999999</v>
      </c>
    </row>
    <row r="9501" spans="1:3" x14ac:dyDescent="0.25">
      <c r="A9501" s="3">
        <v>20.478688773840432</v>
      </c>
      <c r="B9501" s="5">
        <v>5.2983173670000001</v>
      </c>
      <c r="C9501" s="5">
        <v>2.9957322739999999</v>
      </c>
    </row>
    <row r="9502" spans="1:3" x14ac:dyDescent="0.25">
      <c r="A9502" s="3">
        <v>19.719292269758025</v>
      </c>
      <c r="B9502">
        <v>4.7874917430000004</v>
      </c>
      <c r="C9502">
        <v>3.091042453</v>
      </c>
    </row>
    <row r="9503" spans="1:3" ht="15.75" thickBot="1" x14ac:dyDescent="0.3">
      <c r="A9503" s="7">
        <v>20.184546440673881</v>
      </c>
      <c r="B9503">
        <v>4.990432586778736</v>
      </c>
      <c r="C9503">
        <v>3.6888794541139363</v>
      </c>
    </row>
    <row r="9506" spans="1:3" ht="15.75" thickBot="1" x14ac:dyDescent="0.3"/>
    <row r="9507" spans="1:3" x14ac:dyDescent="0.25">
      <c r="A9507" s="1" t="s">
        <v>576</v>
      </c>
    </row>
    <row r="9508" spans="1:3" x14ac:dyDescent="0.25">
      <c r="A9508" s="2">
        <v>20.123189455653517</v>
      </c>
      <c r="B9508">
        <v>5.4806389233419912</v>
      </c>
      <c r="C9508">
        <v>3.0910424533583161</v>
      </c>
    </row>
    <row r="9509" spans="1:3" x14ac:dyDescent="0.25">
      <c r="A9509" s="3">
        <v>20.163448315399307</v>
      </c>
      <c r="B9509">
        <v>5.5373342670185366</v>
      </c>
      <c r="C9509">
        <v>4.7004803657924166</v>
      </c>
    </row>
    <row r="9510" spans="1:3" x14ac:dyDescent="0.25">
      <c r="A9510" s="3">
        <v>20.837197681154464</v>
      </c>
      <c r="B9510" s="8">
        <v>5.9914645471079817</v>
      </c>
      <c r="C9510" s="8">
        <v>4.6821312271242199</v>
      </c>
    </row>
    <row r="9511" spans="1:3" x14ac:dyDescent="0.25">
      <c r="A9511" s="3">
        <v>19.18195119767131</v>
      </c>
      <c r="B9511">
        <v>4.5747109785033828</v>
      </c>
      <c r="C9511">
        <v>3.6375861597263857</v>
      </c>
    </row>
    <row r="9512" spans="1:3" x14ac:dyDescent="0.25">
      <c r="A9512" s="3">
        <v>19.18195119767131</v>
      </c>
      <c r="B9512">
        <v>4.5747109785033828</v>
      </c>
      <c r="C9512">
        <v>3.6375861597263857</v>
      </c>
    </row>
    <row r="9513" spans="1:3" x14ac:dyDescent="0.25">
      <c r="A9513" s="3">
        <v>20.123189455653517</v>
      </c>
      <c r="B9513">
        <v>5.4806389233419912</v>
      </c>
      <c r="C9513">
        <v>3.0910424533583161</v>
      </c>
    </row>
    <row r="9514" spans="1:3" x14ac:dyDescent="0.25">
      <c r="A9514" s="3">
        <v>21.133424112621626</v>
      </c>
      <c r="B9514" s="8">
        <v>6.5510803350434044</v>
      </c>
      <c r="C9514" s="8">
        <v>5.4380793089231956</v>
      </c>
    </row>
    <row r="9515" spans="1:3" x14ac:dyDescent="0.25">
      <c r="A9515" s="3">
        <v>19.719292269758025</v>
      </c>
      <c r="B9515">
        <v>4.7874917430000004</v>
      </c>
      <c r="C9515">
        <v>3.091042453</v>
      </c>
    </row>
    <row r="9516" spans="1:3" x14ac:dyDescent="0.25">
      <c r="A9516" s="3">
        <v>20.478688773840432</v>
      </c>
      <c r="B9516" s="5">
        <v>5.2983173670000001</v>
      </c>
      <c r="C9516" s="5">
        <v>2.9957322739999999</v>
      </c>
    </row>
    <row r="9517" spans="1:3" x14ac:dyDescent="0.25">
      <c r="A9517" s="3">
        <v>20.123189455653517</v>
      </c>
      <c r="B9517">
        <v>5.4806389233419912</v>
      </c>
      <c r="C9517">
        <v>3.0910424533583161</v>
      </c>
    </row>
    <row r="9518" spans="1:3" x14ac:dyDescent="0.25">
      <c r="A9518" s="3">
        <v>20.184546440673881</v>
      </c>
      <c r="B9518">
        <v>4.990432586778736</v>
      </c>
      <c r="C9518">
        <v>3.6888794541139363</v>
      </c>
    </row>
    <row r="9519" spans="1:3" x14ac:dyDescent="0.25">
      <c r="A9519" s="3">
        <v>19.719292269758025</v>
      </c>
      <c r="B9519">
        <v>4.7874917430000004</v>
      </c>
      <c r="C9519">
        <v>3.091042453</v>
      </c>
    </row>
    <row r="9520" spans="1:3" ht="15.75" thickBot="1" x14ac:dyDescent="0.3">
      <c r="A9520" s="7">
        <v>19.719292269758025</v>
      </c>
      <c r="B9520">
        <v>4.7874917430000004</v>
      </c>
      <c r="C9520">
        <v>3.091042453</v>
      </c>
    </row>
    <row r="9523" spans="1:3" ht="15.75" thickBot="1" x14ac:dyDescent="0.3"/>
    <row r="9524" spans="1:3" x14ac:dyDescent="0.25">
      <c r="A9524" s="1" t="s">
        <v>577</v>
      </c>
    </row>
    <row r="9525" spans="1:3" x14ac:dyDescent="0.25">
      <c r="A9525" s="2">
        <v>21.133424112621626</v>
      </c>
      <c r="B9525" s="8">
        <v>6.5510803350434044</v>
      </c>
      <c r="C9525" s="8">
        <v>5.4380793089231956</v>
      </c>
    </row>
    <row r="9526" spans="1:3" x14ac:dyDescent="0.25">
      <c r="A9526" s="3">
        <v>19.719292269758025</v>
      </c>
      <c r="B9526">
        <v>4.7874917430000004</v>
      </c>
      <c r="C9526">
        <v>3.091042453</v>
      </c>
    </row>
    <row r="9527" spans="1:3" x14ac:dyDescent="0.25">
      <c r="A9527" s="3">
        <v>20.184546440673881</v>
      </c>
      <c r="B9527">
        <v>4.990432586778736</v>
      </c>
      <c r="C9527">
        <v>3.6888794541139363</v>
      </c>
    </row>
    <row r="9528" spans="1:3" x14ac:dyDescent="0.25">
      <c r="A9528" s="3">
        <v>20.163448315399307</v>
      </c>
      <c r="B9528">
        <v>5.5373342670185366</v>
      </c>
      <c r="C9528">
        <v>4.7004803657924166</v>
      </c>
    </row>
    <row r="9529" spans="1:3" x14ac:dyDescent="0.25">
      <c r="A9529" s="3">
        <v>20.123189455653517</v>
      </c>
      <c r="B9529">
        <v>5.4806389233419912</v>
      </c>
      <c r="C9529">
        <v>3.0910424533583161</v>
      </c>
    </row>
    <row r="9530" spans="1:3" x14ac:dyDescent="0.25">
      <c r="A9530" s="3">
        <v>20.837197681154464</v>
      </c>
      <c r="B9530">
        <v>5.9914645471079817</v>
      </c>
      <c r="C9530">
        <v>4.6821312271242199</v>
      </c>
    </row>
    <row r="9531" spans="1:3" x14ac:dyDescent="0.25">
      <c r="A9531" s="3">
        <v>20.478688773840432</v>
      </c>
      <c r="B9531" s="5">
        <v>5.2983173670000001</v>
      </c>
      <c r="C9531" s="5">
        <v>2.9957322739999999</v>
      </c>
    </row>
    <row r="9532" spans="1:3" x14ac:dyDescent="0.25">
      <c r="A9532" s="3">
        <v>20.123189455653517</v>
      </c>
      <c r="B9532">
        <v>5.4806389233419912</v>
      </c>
      <c r="C9532">
        <v>3.0910424533583161</v>
      </c>
    </row>
    <row r="9533" spans="1:3" x14ac:dyDescent="0.25">
      <c r="A9533" s="3">
        <v>20.123189455653517</v>
      </c>
      <c r="B9533">
        <v>5.4806389233419912</v>
      </c>
      <c r="C9533">
        <v>3.0910424533583161</v>
      </c>
    </row>
    <row r="9534" spans="1:3" x14ac:dyDescent="0.25">
      <c r="A9534" s="3">
        <v>20.163448315399307</v>
      </c>
      <c r="B9534">
        <v>5.5373342670185366</v>
      </c>
      <c r="C9534">
        <v>4.7004803657924166</v>
      </c>
    </row>
    <row r="9535" spans="1:3" x14ac:dyDescent="0.25">
      <c r="A9535" s="3">
        <v>20.097550585664155</v>
      </c>
      <c r="B9535">
        <v>5.0751738152338266</v>
      </c>
      <c r="C9535">
        <v>3.6109179126442243</v>
      </c>
    </row>
    <row r="9536" spans="1:3" x14ac:dyDescent="0.25">
      <c r="A9536" s="3">
        <v>19.929145492307978</v>
      </c>
      <c r="B9536">
        <v>5.0106352940962555</v>
      </c>
      <c r="C9536">
        <v>2.9957322735539909</v>
      </c>
    </row>
    <row r="9537" spans="1:3" ht="15.75" thickBot="1" x14ac:dyDescent="0.3">
      <c r="A9537" s="7">
        <v>19.985088661080542</v>
      </c>
      <c r="B9537">
        <v>4.7874917427820458</v>
      </c>
      <c r="C9537">
        <v>3.4812400893356918</v>
      </c>
    </row>
    <row r="9540" spans="1:3" ht="15.75" thickBot="1" x14ac:dyDescent="0.3"/>
    <row r="9541" spans="1:3" x14ac:dyDescent="0.25">
      <c r="A9541" s="1" t="s">
        <v>578</v>
      </c>
    </row>
    <row r="9542" spans="1:3" x14ac:dyDescent="0.25">
      <c r="A9542" s="2">
        <v>19.985088661080542</v>
      </c>
      <c r="B9542">
        <v>4.7874917427820458</v>
      </c>
      <c r="C9542">
        <v>3.4812400893356918</v>
      </c>
    </row>
    <row r="9543" spans="1:3" x14ac:dyDescent="0.25">
      <c r="A9543" s="3">
        <v>19.18195119767131</v>
      </c>
      <c r="B9543">
        <v>4.5747109785033828</v>
      </c>
      <c r="C9543">
        <v>3.6375861597263857</v>
      </c>
    </row>
    <row r="9544" spans="1:3" x14ac:dyDescent="0.25">
      <c r="A9544" s="3">
        <v>20.184546440673881</v>
      </c>
      <c r="B9544">
        <v>4.990432586778736</v>
      </c>
      <c r="C9544">
        <v>3.6888794541139363</v>
      </c>
    </row>
    <row r="9545" spans="1:3" x14ac:dyDescent="0.25">
      <c r="A9545" s="3">
        <v>19.985088661080542</v>
      </c>
      <c r="B9545">
        <v>4.7874917427820458</v>
      </c>
      <c r="C9545">
        <v>3.4812400893356918</v>
      </c>
    </row>
    <row r="9546" spans="1:3" x14ac:dyDescent="0.25">
      <c r="A9546" s="3">
        <v>19.719292269758025</v>
      </c>
      <c r="B9546">
        <v>4.7874917430000004</v>
      </c>
      <c r="C9546">
        <v>3.091042453</v>
      </c>
    </row>
    <row r="9547" spans="1:3" x14ac:dyDescent="0.25">
      <c r="A9547" s="3">
        <v>20.097550585664155</v>
      </c>
      <c r="B9547">
        <v>5.0751738152338266</v>
      </c>
      <c r="C9547">
        <v>3.6109179126442243</v>
      </c>
    </row>
    <row r="9548" spans="1:3" x14ac:dyDescent="0.25">
      <c r="A9548" s="3">
        <v>19.18195119767131</v>
      </c>
      <c r="B9548">
        <v>4.5747109785033828</v>
      </c>
      <c r="C9548">
        <v>3.6375861597263857</v>
      </c>
    </row>
    <row r="9549" spans="1:3" x14ac:dyDescent="0.25">
      <c r="A9549" s="3">
        <v>19.719292269758025</v>
      </c>
      <c r="B9549">
        <v>4.7874917430000004</v>
      </c>
      <c r="C9549">
        <v>3.091042453</v>
      </c>
    </row>
    <row r="9550" spans="1:3" x14ac:dyDescent="0.25">
      <c r="A9550" s="3">
        <v>19.929145492307978</v>
      </c>
      <c r="B9550">
        <v>5.0106352940962555</v>
      </c>
      <c r="C9550">
        <v>2.9957322735539909</v>
      </c>
    </row>
    <row r="9551" spans="1:3" x14ac:dyDescent="0.25">
      <c r="A9551" s="3">
        <v>20.478688773840432</v>
      </c>
      <c r="B9551" s="5">
        <v>5.2983173670000001</v>
      </c>
      <c r="C9551" s="5">
        <v>2.9957322739999999</v>
      </c>
    </row>
    <row r="9552" spans="1:3" x14ac:dyDescent="0.25">
      <c r="A9552" s="3">
        <v>20.478688773840432</v>
      </c>
      <c r="B9552" s="5">
        <v>5.2983173670000001</v>
      </c>
      <c r="C9552" s="5">
        <v>2.9957322739999999</v>
      </c>
    </row>
    <row r="9553" spans="1:3" x14ac:dyDescent="0.25">
      <c r="A9553" s="3">
        <v>20.184546440673881</v>
      </c>
      <c r="B9553">
        <v>4.990432586778736</v>
      </c>
      <c r="C9553">
        <v>3.6888794541139363</v>
      </c>
    </row>
    <row r="9554" spans="1:3" ht="15.75" thickBot="1" x14ac:dyDescent="0.3">
      <c r="A9554" s="7">
        <v>21.133424112621626</v>
      </c>
      <c r="B9554" s="8">
        <v>6.5510803350434044</v>
      </c>
      <c r="C9554" s="8">
        <v>5.4380793089231956</v>
      </c>
    </row>
    <row r="9557" spans="1:3" ht="15.75" thickBot="1" x14ac:dyDescent="0.3"/>
    <row r="9558" spans="1:3" x14ac:dyDescent="0.25">
      <c r="A9558" s="1" t="s">
        <v>579</v>
      </c>
    </row>
    <row r="9559" spans="1:3" x14ac:dyDescent="0.25">
      <c r="A9559" s="2">
        <v>20.837197681154464</v>
      </c>
      <c r="B9559">
        <v>5.9914645471079817</v>
      </c>
      <c r="C9559">
        <v>4.6821312271242199</v>
      </c>
    </row>
    <row r="9560" spans="1:3" x14ac:dyDescent="0.25">
      <c r="A9560" s="3">
        <v>20.837197681154464</v>
      </c>
      <c r="B9560">
        <v>5.9914645471079817</v>
      </c>
      <c r="C9560">
        <v>4.6821312271242199</v>
      </c>
    </row>
    <row r="9561" spans="1:3" x14ac:dyDescent="0.25">
      <c r="A9561" s="3">
        <v>20.360234224388144</v>
      </c>
      <c r="B9561">
        <v>5.6167710976665717</v>
      </c>
      <c r="C9561">
        <v>2.9444389791664403</v>
      </c>
    </row>
    <row r="9562" spans="1:3" x14ac:dyDescent="0.25">
      <c r="A9562" s="3">
        <v>20.478688773840432</v>
      </c>
      <c r="B9562" s="5">
        <v>5.2983173670000001</v>
      </c>
      <c r="C9562" s="5">
        <v>2.9957322739999999</v>
      </c>
    </row>
    <row r="9563" spans="1:3" x14ac:dyDescent="0.25">
      <c r="A9563" s="3">
        <v>21.133424112621626</v>
      </c>
      <c r="B9563" s="8">
        <v>6.5510803350434044</v>
      </c>
      <c r="C9563" s="8">
        <v>5.4380793089231956</v>
      </c>
    </row>
    <row r="9564" spans="1:3" x14ac:dyDescent="0.25">
      <c r="A9564" s="3">
        <v>19.18195119767131</v>
      </c>
      <c r="B9564">
        <v>4.5747109785033828</v>
      </c>
      <c r="C9564">
        <v>3.6375861597263857</v>
      </c>
    </row>
    <row r="9565" spans="1:3" x14ac:dyDescent="0.25">
      <c r="A9565" s="3">
        <v>20.027089777859604</v>
      </c>
      <c r="B9565">
        <v>4.9416424226093039</v>
      </c>
      <c r="C9565">
        <v>3.1135153092103742</v>
      </c>
    </row>
    <row r="9566" spans="1:3" x14ac:dyDescent="0.25">
      <c r="A9566" s="3">
        <v>20.360234224388144</v>
      </c>
      <c r="B9566">
        <v>5.6167710976665717</v>
      </c>
      <c r="C9566">
        <v>2.9444389791664403</v>
      </c>
    </row>
    <row r="9567" spans="1:3" x14ac:dyDescent="0.25">
      <c r="A9567" s="3">
        <v>19.985088661080542</v>
      </c>
      <c r="B9567">
        <v>4.7874917427820458</v>
      </c>
      <c r="C9567">
        <v>3.4812400893356918</v>
      </c>
    </row>
    <row r="9568" spans="1:3" x14ac:dyDescent="0.25">
      <c r="A9568" s="3">
        <v>20.163448315399307</v>
      </c>
      <c r="B9568">
        <v>5.5373342670185366</v>
      </c>
      <c r="C9568">
        <v>4.7004803657924166</v>
      </c>
    </row>
    <row r="9569" spans="1:3" x14ac:dyDescent="0.25">
      <c r="A9569" s="3">
        <v>20.097550585664155</v>
      </c>
      <c r="B9569">
        <v>5.0751738152338266</v>
      </c>
      <c r="C9569">
        <v>3.6109179126442243</v>
      </c>
    </row>
    <row r="9570" spans="1:3" x14ac:dyDescent="0.25">
      <c r="A9570" s="3">
        <v>20.027089777859604</v>
      </c>
      <c r="B9570">
        <v>4.9416424226093039</v>
      </c>
      <c r="C9570">
        <v>3.1135153092103742</v>
      </c>
    </row>
    <row r="9571" spans="1:3" ht="15.75" thickBot="1" x14ac:dyDescent="0.3">
      <c r="A9571" s="7">
        <v>20.837197681154464</v>
      </c>
      <c r="B9571">
        <v>5.9914645471079817</v>
      </c>
      <c r="C9571">
        <v>4.6821312271242199</v>
      </c>
    </row>
    <row r="9574" spans="1:3" ht="15.75" thickBot="1" x14ac:dyDescent="0.3"/>
    <row r="9575" spans="1:3" x14ac:dyDescent="0.25">
      <c r="A9575" s="1" t="s">
        <v>580</v>
      </c>
    </row>
    <row r="9576" spans="1:3" x14ac:dyDescent="0.25">
      <c r="A9576" s="2">
        <v>20.478688773840432</v>
      </c>
      <c r="B9576" s="5">
        <v>5.2983173670000001</v>
      </c>
      <c r="C9576" s="5">
        <v>2.9957322739999999</v>
      </c>
    </row>
    <row r="9577" spans="1:3" x14ac:dyDescent="0.25">
      <c r="A9577" s="3">
        <v>20.097550585664155</v>
      </c>
      <c r="B9577">
        <v>5.0751738152338266</v>
      </c>
      <c r="C9577">
        <v>3.6109179126442243</v>
      </c>
    </row>
    <row r="9578" spans="1:3" x14ac:dyDescent="0.25">
      <c r="A9578" s="3">
        <v>19.18195119767131</v>
      </c>
      <c r="B9578">
        <v>4.5747109785033828</v>
      </c>
      <c r="C9578">
        <v>3.6375861597263857</v>
      </c>
    </row>
    <row r="9579" spans="1:3" x14ac:dyDescent="0.25">
      <c r="A9579" s="3">
        <v>20.184546440673881</v>
      </c>
      <c r="B9579">
        <v>4.990432586778736</v>
      </c>
      <c r="C9579">
        <v>3.6888794541139363</v>
      </c>
    </row>
    <row r="9580" spans="1:3" x14ac:dyDescent="0.25">
      <c r="A9580" s="3">
        <v>20.027089777859604</v>
      </c>
      <c r="B9580">
        <v>4.9416424226093039</v>
      </c>
      <c r="C9580">
        <v>3.1135153092103742</v>
      </c>
    </row>
    <row r="9581" spans="1:3" x14ac:dyDescent="0.25">
      <c r="A9581" s="3">
        <v>19.929145492307978</v>
      </c>
      <c r="B9581">
        <v>5.0106352940962555</v>
      </c>
      <c r="C9581">
        <v>2.9957322735539909</v>
      </c>
    </row>
    <row r="9582" spans="1:3" x14ac:dyDescent="0.25">
      <c r="A9582" s="3">
        <v>20.360234224388144</v>
      </c>
      <c r="B9582">
        <v>5.6167710976665717</v>
      </c>
      <c r="C9582">
        <v>2.9444389791664403</v>
      </c>
    </row>
    <row r="9583" spans="1:3" x14ac:dyDescent="0.25">
      <c r="A9583" s="3">
        <v>19.719292269758025</v>
      </c>
      <c r="B9583">
        <v>4.7874917430000004</v>
      </c>
      <c r="C9583">
        <v>3.091042453</v>
      </c>
    </row>
    <row r="9584" spans="1:3" x14ac:dyDescent="0.25">
      <c r="A9584" s="3">
        <v>19.719292269758025</v>
      </c>
      <c r="B9584">
        <v>4.7874917430000004</v>
      </c>
      <c r="C9584">
        <v>3.091042453</v>
      </c>
    </row>
    <row r="9585" spans="1:3" x14ac:dyDescent="0.25">
      <c r="A9585" s="3">
        <v>20.478688773840432</v>
      </c>
      <c r="B9585" s="5">
        <v>5.2983173670000001</v>
      </c>
      <c r="C9585" s="5">
        <v>2.9957322739999999</v>
      </c>
    </row>
    <row r="9586" spans="1:3" x14ac:dyDescent="0.25">
      <c r="A9586" s="3">
        <v>19.719292269758025</v>
      </c>
      <c r="B9586">
        <v>4.7874917430000004</v>
      </c>
      <c r="C9586">
        <v>3.091042453</v>
      </c>
    </row>
    <row r="9587" spans="1:3" x14ac:dyDescent="0.25">
      <c r="A9587" s="3">
        <v>20.360234224388144</v>
      </c>
      <c r="B9587" s="8">
        <v>5.6167710976665717</v>
      </c>
      <c r="C9587" s="8">
        <v>2.9444389791664403</v>
      </c>
    </row>
    <row r="9588" spans="1:3" ht="15.75" thickBot="1" x14ac:dyDescent="0.3">
      <c r="A9588" s="7">
        <v>20.184546440673881</v>
      </c>
      <c r="B9588">
        <v>4.990432586778736</v>
      </c>
      <c r="C9588">
        <v>3.6888794541139363</v>
      </c>
    </row>
    <row r="9591" spans="1:3" ht="15.75" thickBot="1" x14ac:dyDescent="0.3"/>
    <row r="9592" spans="1:3" x14ac:dyDescent="0.25">
      <c r="A9592" s="1" t="s">
        <v>581</v>
      </c>
    </row>
    <row r="9593" spans="1:3" x14ac:dyDescent="0.25">
      <c r="A9593" s="2">
        <v>20.837197681154464</v>
      </c>
      <c r="B9593">
        <v>5.9914645471079817</v>
      </c>
      <c r="C9593">
        <v>4.6821312271242199</v>
      </c>
    </row>
    <row r="9594" spans="1:3" x14ac:dyDescent="0.25">
      <c r="A9594" s="3">
        <v>20.163448315399307</v>
      </c>
      <c r="B9594">
        <v>5.5373342670185366</v>
      </c>
      <c r="C9594">
        <v>4.7004803657924166</v>
      </c>
    </row>
    <row r="9595" spans="1:3" x14ac:dyDescent="0.25">
      <c r="A9595" s="3">
        <v>20.097550585664155</v>
      </c>
      <c r="B9595">
        <v>5.0751738152338266</v>
      </c>
      <c r="C9595">
        <v>3.6109179126442243</v>
      </c>
    </row>
    <row r="9596" spans="1:3" x14ac:dyDescent="0.25">
      <c r="A9596" s="3">
        <v>20.478688773840432</v>
      </c>
      <c r="B9596" s="5">
        <v>5.2983173670000001</v>
      </c>
      <c r="C9596" s="5">
        <v>2.9957322739999999</v>
      </c>
    </row>
    <row r="9597" spans="1:3" x14ac:dyDescent="0.25">
      <c r="A9597" s="3">
        <v>20.027089777859604</v>
      </c>
      <c r="B9597">
        <v>4.9416424226093039</v>
      </c>
      <c r="C9597">
        <v>3.1135153092103742</v>
      </c>
    </row>
    <row r="9598" spans="1:3" x14ac:dyDescent="0.25">
      <c r="A9598" s="3">
        <v>19.18195119767131</v>
      </c>
      <c r="B9598">
        <v>4.5747109785033828</v>
      </c>
      <c r="C9598">
        <v>3.6375861597263857</v>
      </c>
    </row>
    <row r="9599" spans="1:3" x14ac:dyDescent="0.25">
      <c r="A9599" s="3">
        <v>20.837197681154464</v>
      </c>
      <c r="B9599">
        <v>5.9914645471079817</v>
      </c>
      <c r="C9599">
        <v>4.6821312271242199</v>
      </c>
    </row>
    <row r="9600" spans="1:3" x14ac:dyDescent="0.25">
      <c r="A9600" s="3">
        <v>20.027089777859604</v>
      </c>
      <c r="B9600">
        <v>4.9416424226093039</v>
      </c>
      <c r="C9600">
        <v>3.1135153092103742</v>
      </c>
    </row>
    <row r="9601" spans="1:3" x14ac:dyDescent="0.25">
      <c r="A9601" s="3">
        <v>19.719292269758025</v>
      </c>
      <c r="B9601">
        <v>4.7874917430000004</v>
      </c>
      <c r="C9601">
        <v>3.091042453</v>
      </c>
    </row>
    <row r="9602" spans="1:3" x14ac:dyDescent="0.25">
      <c r="A9602" s="3">
        <v>20.027089777859604</v>
      </c>
      <c r="B9602">
        <v>4.9416424226093039</v>
      </c>
      <c r="C9602">
        <v>3.1135153092103742</v>
      </c>
    </row>
    <row r="9603" spans="1:3" x14ac:dyDescent="0.25">
      <c r="A9603" s="3">
        <v>19.985088661080542</v>
      </c>
      <c r="B9603">
        <v>4.7874917427820458</v>
      </c>
      <c r="C9603">
        <v>3.4812400893356918</v>
      </c>
    </row>
    <row r="9604" spans="1:3" x14ac:dyDescent="0.25">
      <c r="A9604" s="3">
        <v>20.360234224388144</v>
      </c>
      <c r="B9604">
        <v>5.6167710976665717</v>
      </c>
      <c r="C9604">
        <v>2.9444389791664403</v>
      </c>
    </row>
    <row r="9605" spans="1:3" ht="15.75" thickBot="1" x14ac:dyDescent="0.3">
      <c r="A9605" s="7">
        <v>20.184546440673881</v>
      </c>
      <c r="B9605">
        <v>4.990432586778736</v>
      </c>
      <c r="C9605">
        <v>3.6888794541139363</v>
      </c>
    </row>
    <row r="9608" spans="1:3" ht="15.75" thickBot="1" x14ac:dyDescent="0.3"/>
    <row r="9609" spans="1:3" x14ac:dyDescent="0.25">
      <c r="A9609" s="1" t="s">
        <v>582</v>
      </c>
    </row>
    <row r="9610" spans="1:3" x14ac:dyDescent="0.25">
      <c r="A9610" s="2">
        <v>21.133424112621626</v>
      </c>
      <c r="B9610" s="8">
        <v>6.5510803350434044</v>
      </c>
      <c r="C9610" s="8">
        <v>5.4380793089231956</v>
      </c>
    </row>
    <row r="9611" spans="1:3" x14ac:dyDescent="0.25">
      <c r="A9611" s="3">
        <v>20.837197681154464</v>
      </c>
      <c r="B9611">
        <v>5.9914645471079817</v>
      </c>
      <c r="C9611">
        <v>4.6821312271242199</v>
      </c>
    </row>
    <row r="9612" spans="1:3" x14ac:dyDescent="0.25">
      <c r="A9612" s="3">
        <v>20.123189455653517</v>
      </c>
      <c r="B9612">
        <v>5.4806389233419912</v>
      </c>
      <c r="C9612">
        <v>3.0910424533583161</v>
      </c>
    </row>
    <row r="9613" spans="1:3" x14ac:dyDescent="0.25">
      <c r="A9613" s="3">
        <v>20.837197681154464</v>
      </c>
      <c r="B9613">
        <v>5.9914645471079817</v>
      </c>
      <c r="C9613">
        <v>4.6821312271242199</v>
      </c>
    </row>
    <row r="9614" spans="1:3" x14ac:dyDescent="0.25">
      <c r="A9614" s="3">
        <v>19.18195119767131</v>
      </c>
      <c r="B9614">
        <v>4.5747109785033828</v>
      </c>
      <c r="C9614">
        <v>3.6375861597263857</v>
      </c>
    </row>
    <row r="9615" spans="1:3" x14ac:dyDescent="0.25">
      <c r="A9615" s="3">
        <v>21.133424112621626</v>
      </c>
      <c r="B9615" s="8">
        <v>6.5510803350434044</v>
      </c>
      <c r="C9615" s="8">
        <v>5.4380793089231956</v>
      </c>
    </row>
    <row r="9616" spans="1:3" x14ac:dyDescent="0.25">
      <c r="A9616" s="3">
        <v>20.097550585664155</v>
      </c>
      <c r="B9616">
        <v>5.0751738152338266</v>
      </c>
      <c r="C9616">
        <v>3.6109179126442243</v>
      </c>
    </row>
    <row r="9617" spans="1:3" x14ac:dyDescent="0.25">
      <c r="A9617" s="3">
        <v>20.123189455653517</v>
      </c>
      <c r="B9617">
        <v>5.4806389233419912</v>
      </c>
      <c r="C9617">
        <v>3.0910424533583161</v>
      </c>
    </row>
    <row r="9618" spans="1:3" x14ac:dyDescent="0.25">
      <c r="A9618" s="3">
        <v>20.097550585664155</v>
      </c>
      <c r="B9618">
        <v>5.0751738152338266</v>
      </c>
      <c r="C9618">
        <v>3.6109179126442243</v>
      </c>
    </row>
    <row r="9619" spans="1:3" x14ac:dyDescent="0.25">
      <c r="A9619" s="3">
        <v>20.027089777859604</v>
      </c>
      <c r="B9619">
        <v>4.9416424226093039</v>
      </c>
      <c r="C9619">
        <v>3.1135153092103742</v>
      </c>
    </row>
    <row r="9620" spans="1:3" x14ac:dyDescent="0.25">
      <c r="A9620" s="3">
        <v>21.133424112621626</v>
      </c>
      <c r="B9620" s="8">
        <v>6.5510803350434044</v>
      </c>
      <c r="C9620" s="8">
        <v>5.4380793089231956</v>
      </c>
    </row>
    <row r="9621" spans="1:3" x14ac:dyDescent="0.25">
      <c r="A9621" s="3">
        <v>20.184546440673881</v>
      </c>
      <c r="B9621">
        <v>4.990432586778736</v>
      </c>
      <c r="C9621">
        <v>3.6888794541139363</v>
      </c>
    </row>
    <row r="9622" spans="1:3" ht="15.75" thickBot="1" x14ac:dyDescent="0.3">
      <c r="A9622" s="7">
        <v>19.18195119767131</v>
      </c>
      <c r="B9622">
        <v>4.5747109785033828</v>
      </c>
      <c r="C9622">
        <v>3.6375861597263857</v>
      </c>
    </row>
    <row r="9625" spans="1:3" ht="15.75" thickBot="1" x14ac:dyDescent="0.3"/>
    <row r="9626" spans="1:3" x14ac:dyDescent="0.25">
      <c r="A9626" s="1" t="s">
        <v>583</v>
      </c>
    </row>
    <row r="9627" spans="1:3" x14ac:dyDescent="0.25">
      <c r="A9627" s="2">
        <v>20.027089777859604</v>
      </c>
      <c r="B9627">
        <v>4.9416424226093039</v>
      </c>
      <c r="C9627">
        <v>3.1135153092103742</v>
      </c>
    </row>
    <row r="9628" spans="1:3" x14ac:dyDescent="0.25">
      <c r="A9628" s="3">
        <v>20.027089777859604</v>
      </c>
      <c r="B9628">
        <v>4.9416424226093039</v>
      </c>
      <c r="C9628">
        <v>3.1135153092103742</v>
      </c>
    </row>
    <row r="9629" spans="1:3" x14ac:dyDescent="0.25">
      <c r="A9629" s="3">
        <v>21.133424112621626</v>
      </c>
      <c r="B9629" s="8">
        <v>6.5510803350434044</v>
      </c>
      <c r="C9629" s="8">
        <v>5.4380793089231956</v>
      </c>
    </row>
    <row r="9630" spans="1:3" x14ac:dyDescent="0.25">
      <c r="A9630" s="3">
        <v>20.097550585664155</v>
      </c>
      <c r="B9630">
        <v>5.0751738152338266</v>
      </c>
      <c r="C9630">
        <v>3.6109179126442243</v>
      </c>
    </row>
    <row r="9631" spans="1:3" x14ac:dyDescent="0.25">
      <c r="A9631" s="3">
        <v>20.478688773840432</v>
      </c>
      <c r="B9631" s="5">
        <v>5.2983173670000001</v>
      </c>
      <c r="C9631" s="5">
        <v>2.9957322739999999</v>
      </c>
    </row>
    <row r="9632" spans="1:3" x14ac:dyDescent="0.25">
      <c r="A9632" s="3">
        <v>19.719292269758025</v>
      </c>
      <c r="B9632">
        <v>4.7874917430000004</v>
      </c>
      <c r="C9632">
        <v>3.091042453</v>
      </c>
    </row>
    <row r="9633" spans="1:3" x14ac:dyDescent="0.25">
      <c r="A9633" s="3">
        <v>19.985088661080542</v>
      </c>
      <c r="B9633">
        <v>4.7874917427820458</v>
      </c>
      <c r="C9633">
        <v>3.4812400893356918</v>
      </c>
    </row>
    <row r="9634" spans="1:3" x14ac:dyDescent="0.25">
      <c r="A9634" s="3">
        <v>21.133424112621626</v>
      </c>
      <c r="B9634" s="8">
        <v>6.5510803350434044</v>
      </c>
      <c r="C9634" s="8">
        <v>5.4380793089231956</v>
      </c>
    </row>
    <row r="9635" spans="1:3" x14ac:dyDescent="0.25">
      <c r="A9635" s="3">
        <v>20.097550585664155</v>
      </c>
      <c r="B9635">
        <v>5.0751738152338266</v>
      </c>
      <c r="C9635">
        <v>3.6109179126442243</v>
      </c>
    </row>
    <row r="9636" spans="1:3" x14ac:dyDescent="0.25">
      <c r="A9636" s="3">
        <v>20.360234224388144</v>
      </c>
      <c r="B9636">
        <v>5.6167710976665717</v>
      </c>
      <c r="C9636">
        <v>2.9444389791664403</v>
      </c>
    </row>
    <row r="9637" spans="1:3" x14ac:dyDescent="0.25">
      <c r="A9637" s="3">
        <v>20.360234224388144</v>
      </c>
      <c r="B9637">
        <v>5.6167710976665717</v>
      </c>
      <c r="C9637">
        <v>2.9444389791664403</v>
      </c>
    </row>
    <row r="9638" spans="1:3" x14ac:dyDescent="0.25">
      <c r="A9638" s="3">
        <v>20.097550585664155</v>
      </c>
      <c r="B9638">
        <v>5.0751738152338266</v>
      </c>
      <c r="C9638">
        <v>3.6109179126442243</v>
      </c>
    </row>
    <row r="9639" spans="1:3" ht="15.75" thickBot="1" x14ac:dyDescent="0.3">
      <c r="A9639" s="7">
        <v>19.985088661080542</v>
      </c>
      <c r="B9639">
        <v>4.7874917427820458</v>
      </c>
      <c r="C9639">
        <v>3.4812400893356918</v>
      </c>
    </row>
    <row r="9642" spans="1:3" ht="15.75" thickBot="1" x14ac:dyDescent="0.3"/>
    <row r="9643" spans="1:3" x14ac:dyDescent="0.25">
      <c r="A9643" s="1" t="s">
        <v>584</v>
      </c>
    </row>
    <row r="9644" spans="1:3" x14ac:dyDescent="0.25">
      <c r="A9644" s="2">
        <v>20.360234224388144</v>
      </c>
      <c r="B9644">
        <v>5.6167710976665717</v>
      </c>
      <c r="C9644">
        <v>2.9444389791664403</v>
      </c>
    </row>
    <row r="9645" spans="1:3" x14ac:dyDescent="0.25">
      <c r="A9645" s="3">
        <v>20.123189455653517</v>
      </c>
      <c r="B9645">
        <v>5.4806389233419912</v>
      </c>
      <c r="C9645">
        <v>3.0910424533583161</v>
      </c>
    </row>
    <row r="9646" spans="1:3" x14ac:dyDescent="0.25">
      <c r="A9646" s="3">
        <v>20.360234224388144</v>
      </c>
      <c r="B9646">
        <v>5.6167710976665717</v>
      </c>
      <c r="C9646">
        <v>2.9444389791664403</v>
      </c>
    </row>
    <row r="9647" spans="1:3" x14ac:dyDescent="0.25">
      <c r="A9647" s="3">
        <v>19.719292269758025</v>
      </c>
      <c r="B9647">
        <v>4.7874917430000004</v>
      </c>
      <c r="C9647">
        <v>3.091042453</v>
      </c>
    </row>
    <row r="9648" spans="1:3" x14ac:dyDescent="0.25">
      <c r="A9648" s="3">
        <v>20.163448315399307</v>
      </c>
      <c r="B9648">
        <v>5.5373342670185366</v>
      </c>
      <c r="C9648">
        <v>4.7004803657924166</v>
      </c>
    </row>
    <row r="9649" spans="1:3" x14ac:dyDescent="0.25">
      <c r="A9649" s="3">
        <v>20.123189455653517</v>
      </c>
      <c r="B9649">
        <v>5.4806389233419912</v>
      </c>
      <c r="C9649">
        <v>3.0910424533583161</v>
      </c>
    </row>
    <row r="9650" spans="1:3" x14ac:dyDescent="0.25">
      <c r="A9650" s="3">
        <v>19.18195119767131</v>
      </c>
      <c r="B9650">
        <v>4.5747109785033828</v>
      </c>
      <c r="C9650">
        <v>3.6375861597263857</v>
      </c>
    </row>
    <row r="9651" spans="1:3" x14ac:dyDescent="0.25">
      <c r="A9651" s="3">
        <v>19.985088661080542</v>
      </c>
      <c r="B9651">
        <v>4.7874917427820458</v>
      </c>
      <c r="C9651">
        <v>3.4812400893356918</v>
      </c>
    </row>
    <row r="9652" spans="1:3" x14ac:dyDescent="0.25">
      <c r="A9652" s="3">
        <v>20.360234224388144</v>
      </c>
      <c r="B9652">
        <v>5.6167710976665717</v>
      </c>
      <c r="C9652">
        <v>2.9444389791664403</v>
      </c>
    </row>
    <row r="9653" spans="1:3" x14ac:dyDescent="0.25">
      <c r="A9653" s="3">
        <v>19.719292269758025</v>
      </c>
      <c r="B9653">
        <v>4.7874917430000004</v>
      </c>
      <c r="C9653">
        <v>3.091042453</v>
      </c>
    </row>
    <row r="9654" spans="1:3" x14ac:dyDescent="0.25">
      <c r="A9654" s="3">
        <v>20.837197681154464</v>
      </c>
      <c r="B9654">
        <v>5.9914645471079817</v>
      </c>
      <c r="C9654">
        <v>4.6821312271242199</v>
      </c>
    </row>
    <row r="9655" spans="1:3" x14ac:dyDescent="0.25">
      <c r="A9655" s="3">
        <v>20.097550585664155</v>
      </c>
      <c r="B9655">
        <v>5.0751738152338266</v>
      </c>
      <c r="C9655">
        <v>3.6109179126442243</v>
      </c>
    </row>
    <row r="9656" spans="1:3" ht="15.75" thickBot="1" x14ac:dyDescent="0.3">
      <c r="A9656" s="7">
        <v>20.478688773840432</v>
      </c>
      <c r="B9656" s="5">
        <v>5.2983173670000001</v>
      </c>
      <c r="C9656" s="5">
        <v>2.9957322739999999</v>
      </c>
    </row>
    <row r="9659" spans="1:3" ht="15.75" thickBot="1" x14ac:dyDescent="0.3"/>
    <row r="9660" spans="1:3" x14ac:dyDescent="0.25">
      <c r="A9660" s="1" t="s">
        <v>585</v>
      </c>
    </row>
    <row r="9661" spans="1:3" x14ac:dyDescent="0.25">
      <c r="A9661" s="2">
        <v>20.478688773840432</v>
      </c>
      <c r="B9661" s="5">
        <v>5.2983173670000001</v>
      </c>
      <c r="C9661" s="5">
        <v>2.9957322739999999</v>
      </c>
    </row>
    <row r="9662" spans="1:3" x14ac:dyDescent="0.25">
      <c r="A9662" s="3">
        <v>19.18195119767131</v>
      </c>
      <c r="B9662">
        <v>4.5747109785033828</v>
      </c>
      <c r="C9662">
        <v>3.6375861597263857</v>
      </c>
    </row>
    <row r="9663" spans="1:3" x14ac:dyDescent="0.25">
      <c r="A9663" s="3">
        <v>19.18195119767131</v>
      </c>
      <c r="B9663">
        <v>4.5747109785033828</v>
      </c>
      <c r="C9663">
        <v>3.6375861597263857</v>
      </c>
    </row>
    <row r="9664" spans="1:3" x14ac:dyDescent="0.25">
      <c r="A9664" s="3">
        <v>19.929145492307978</v>
      </c>
      <c r="B9664">
        <v>5.0106352940962555</v>
      </c>
      <c r="C9664">
        <v>2.9957322735539909</v>
      </c>
    </row>
    <row r="9665" spans="1:3" x14ac:dyDescent="0.25">
      <c r="A9665" s="3">
        <v>20.123189455653517</v>
      </c>
      <c r="B9665">
        <v>5.4806389233419912</v>
      </c>
      <c r="C9665">
        <v>3.0910424533583161</v>
      </c>
    </row>
    <row r="9666" spans="1:3" x14ac:dyDescent="0.25">
      <c r="A9666" s="3">
        <v>19.18195119767131</v>
      </c>
      <c r="B9666">
        <v>4.5747109785033828</v>
      </c>
      <c r="C9666">
        <v>3.6375861597263857</v>
      </c>
    </row>
    <row r="9667" spans="1:3" x14ac:dyDescent="0.25">
      <c r="A9667" s="3">
        <v>20.837197681154464</v>
      </c>
      <c r="B9667">
        <v>5.9914645471079817</v>
      </c>
      <c r="C9667">
        <v>4.6821312271242199</v>
      </c>
    </row>
    <row r="9668" spans="1:3" x14ac:dyDescent="0.25">
      <c r="A9668" s="3">
        <v>20.837197681154464</v>
      </c>
      <c r="B9668">
        <v>5.9914645471079817</v>
      </c>
      <c r="C9668">
        <v>4.6821312271242199</v>
      </c>
    </row>
    <row r="9669" spans="1:3" x14ac:dyDescent="0.25">
      <c r="A9669" s="3">
        <v>20.163448315399307</v>
      </c>
      <c r="B9669">
        <v>5.5373342670185366</v>
      </c>
      <c r="C9669">
        <v>4.7004803657924166</v>
      </c>
    </row>
    <row r="9670" spans="1:3" x14ac:dyDescent="0.25">
      <c r="A9670" s="3">
        <v>20.123189455653517</v>
      </c>
      <c r="B9670">
        <v>5.4806389233419912</v>
      </c>
      <c r="C9670">
        <v>3.0910424533583161</v>
      </c>
    </row>
    <row r="9671" spans="1:3" x14ac:dyDescent="0.25">
      <c r="A9671" s="3">
        <v>19.985088661080542</v>
      </c>
      <c r="B9671">
        <v>4.7874917427820458</v>
      </c>
      <c r="C9671">
        <v>3.4812400893356918</v>
      </c>
    </row>
    <row r="9672" spans="1:3" x14ac:dyDescent="0.25">
      <c r="A9672" s="3">
        <v>20.360234224388144</v>
      </c>
      <c r="B9672">
        <v>5.6167710976665717</v>
      </c>
      <c r="C9672">
        <v>2.9444389791664403</v>
      </c>
    </row>
    <row r="9673" spans="1:3" ht="15.75" thickBot="1" x14ac:dyDescent="0.3">
      <c r="A9673" s="7">
        <v>19.719292269758025</v>
      </c>
      <c r="B9673">
        <v>4.7874917430000004</v>
      </c>
      <c r="C9673">
        <v>3.091042453</v>
      </c>
    </row>
    <row r="9676" spans="1:3" ht="15.75" thickBot="1" x14ac:dyDescent="0.3"/>
    <row r="9677" spans="1:3" x14ac:dyDescent="0.25">
      <c r="A9677" s="1" t="s">
        <v>586</v>
      </c>
    </row>
    <row r="9678" spans="1:3" x14ac:dyDescent="0.25">
      <c r="A9678" s="2">
        <v>20.837197681154464</v>
      </c>
      <c r="B9678">
        <v>5.9914645471079817</v>
      </c>
      <c r="C9678">
        <v>4.6821312271242199</v>
      </c>
    </row>
    <row r="9679" spans="1:3" x14ac:dyDescent="0.25">
      <c r="A9679" s="3">
        <v>20.184546440673881</v>
      </c>
      <c r="B9679">
        <v>4.990432586778736</v>
      </c>
      <c r="C9679">
        <v>3.6888794541139363</v>
      </c>
    </row>
    <row r="9680" spans="1:3" x14ac:dyDescent="0.25">
      <c r="A9680" s="3">
        <v>20.478688773840432</v>
      </c>
      <c r="B9680" s="5">
        <v>5.2983173670000001</v>
      </c>
      <c r="C9680" s="5">
        <v>2.9957322739999999</v>
      </c>
    </row>
    <row r="9681" spans="1:3" x14ac:dyDescent="0.25">
      <c r="A9681" s="3">
        <v>20.478688773840432</v>
      </c>
      <c r="B9681" s="5">
        <v>5.2983173670000001</v>
      </c>
      <c r="C9681" s="5">
        <v>2.9957322739999999</v>
      </c>
    </row>
    <row r="9682" spans="1:3" x14ac:dyDescent="0.25">
      <c r="A9682" s="3">
        <v>19.985088661080542</v>
      </c>
      <c r="B9682">
        <v>4.7874917427820458</v>
      </c>
      <c r="C9682">
        <v>3.4812400893356918</v>
      </c>
    </row>
    <row r="9683" spans="1:3" x14ac:dyDescent="0.25">
      <c r="A9683" s="3">
        <v>20.184546440673881</v>
      </c>
      <c r="B9683">
        <v>4.990432586778736</v>
      </c>
      <c r="C9683">
        <v>3.6888794541139363</v>
      </c>
    </row>
    <row r="9684" spans="1:3" x14ac:dyDescent="0.25">
      <c r="A9684" s="3">
        <v>20.837197681154464</v>
      </c>
      <c r="B9684">
        <v>5.9914645471079817</v>
      </c>
      <c r="C9684">
        <v>4.6821312271242199</v>
      </c>
    </row>
    <row r="9685" spans="1:3" x14ac:dyDescent="0.25">
      <c r="A9685" s="3">
        <v>19.929145492307978</v>
      </c>
      <c r="B9685">
        <v>5.0106352940962555</v>
      </c>
      <c r="C9685">
        <v>2.9957322735539909</v>
      </c>
    </row>
    <row r="9686" spans="1:3" x14ac:dyDescent="0.25">
      <c r="A9686" s="3">
        <v>21.133424112621626</v>
      </c>
      <c r="B9686" s="8">
        <v>6.5510803350434044</v>
      </c>
      <c r="C9686" s="8">
        <v>5.4380793089231956</v>
      </c>
    </row>
    <row r="9687" spans="1:3" x14ac:dyDescent="0.25">
      <c r="A9687" s="3">
        <v>19.719292269758025</v>
      </c>
      <c r="B9687">
        <v>4.7874917430000004</v>
      </c>
      <c r="C9687">
        <v>3.091042453</v>
      </c>
    </row>
    <row r="9688" spans="1:3" x14ac:dyDescent="0.25">
      <c r="A9688" s="3">
        <v>20.123189455653517</v>
      </c>
      <c r="B9688">
        <v>5.4806389233419912</v>
      </c>
      <c r="C9688">
        <v>3.0910424533583161</v>
      </c>
    </row>
    <row r="9689" spans="1:3" x14ac:dyDescent="0.25">
      <c r="A9689" s="3">
        <v>20.027089777859604</v>
      </c>
      <c r="B9689">
        <v>4.9416424226093039</v>
      </c>
      <c r="C9689">
        <v>3.1135153092103742</v>
      </c>
    </row>
    <row r="9690" spans="1:3" ht="15.75" thickBot="1" x14ac:dyDescent="0.3">
      <c r="A9690" s="7">
        <v>19.719292269758025</v>
      </c>
      <c r="B9690">
        <v>4.7874917430000004</v>
      </c>
      <c r="C9690">
        <v>3.091042453</v>
      </c>
    </row>
    <row r="9693" spans="1:3" ht="15.75" thickBot="1" x14ac:dyDescent="0.3"/>
    <row r="9694" spans="1:3" x14ac:dyDescent="0.25">
      <c r="A9694" s="1" t="s">
        <v>587</v>
      </c>
    </row>
    <row r="9695" spans="1:3" x14ac:dyDescent="0.25">
      <c r="A9695" s="2">
        <v>20.478688773840432</v>
      </c>
      <c r="B9695" s="5">
        <v>5.2983173670000001</v>
      </c>
      <c r="C9695" s="5">
        <v>2.9957322739999999</v>
      </c>
    </row>
    <row r="9696" spans="1:3" x14ac:dyDescent="0.25">
      <c r="A9696" s="3">
        <v>19.985088661080542</v>
      </c>
      <c r="B9696">
        <v>4.7874917427820458</v>
      </c>
      <c r="C9696">
        <v>3.4812400893356918</v>
      </c>
    </row>
    <row r="9697" spans="1:3" x14ac:dyDescent="0.25">
      <c r="A9697" s="3">
        <v>20.123189455653517</v>
      </c>
      <c r="B9697">
        <v>5.4806389233419912</v>
      </c>
      <c r="C9697">
        <v>3.0910424533583161</v>
      </c>
    </row>
    <row r="9698" spans="1:3" x14ac:dyDescent="0.25">
      <c r="A9698" s="3">
        <v>19.985088661080542</v>
      </c>
      <c r="B9698">
        <v>4.7874917427820458</v>
      </c>
      <c r="C9698">
        <v>3.4812400893356918</v>
      </c>
    </row>
    <row r="9699" spans="1:3" x14ac:dyDescent="0.25">
      <c r="A9699" s="3">
        <v>19.929145492307978</v>
      </c>
      <c r="B9699">
        <v>5.0106352940962555</v>
      </c>
      <c r="C9699">
        <v>2.9957322735539909</v>
      </c>
    </row>
    <row r="9700" spans="1:3" x14ac:dyDescent="0.25">
      <c r="A9700" s="3">
        <v>20.478688773840432</v>
      </c>
      <c r="B9700" s="5">
        <v>5.2983173670000001</v>
      </c>
      <c r="C9700" s="5">
        <v>2.9957322739999999</v>
      </c>
    </row>
    <row r="9701" spans="1:3" x14ac:dyDescent="0.25">
      <c r="A9701" s="3">
        <v>19.719292269758025</v>
      </c>
      <c r="B9701">
        <v>4.7874917430000004</v>
      </c>
      <c r="C9701">
        <v>3.091042453</v>
      </c>
    </row>
    <row r="9702" spans="1:3" x14ac:dyDescent="0.25">
      <c r="A9702" s="3">
        <v>19.985088661080542</v>
      </c>
      <c r="B9702">
        <v>4.7874917427820458</v>
      </c>
      <c r="C9702">
        <v>3.4812400893356918</v>
      </c>
    </row>
    <row r="9703" spans="1:3" x14ac:dyDescent="0.25">
      <c r="A9703" s="3">
        <v>20.360234224388144</v>
      </c>
      <c r="B9703">
        <v>5.6167710976665717</v>
      </c>
      <c r="C9703">
        <v>2.9444389791664403</v>
      </c>
    </row>
    <row r="9704" spans="1:3" x14ac:dyDescent="0.25">
      <c r="A9704" s="3">
        <v>19.18195119767131</v>
      </c>
      <c r="B9704">
        <v>4.5747109785033828</v>
      </c>
      <c r="C9704">
        <v>3.6375861597263857</v>
      </c>
    </row>
    <row r="9705" spans="1:3" x14ac:dyDescent="0.25">
      <c r="A9705" s="3">
        <v>20.027089777859604</v>
      </c>
      <c r="B9705">
        <v>4.9416424226093039</v>
      </c>
      <c r="C9705">
        <v>3.1135153092103742</v>
      </c>
    </row>
    <row r="9706" spans="1:3" x14ac:dyDescent="0.25">
      <c r="A9706" s="3">
        <v>19.985088661080542</v>
      </c>
      <c r="B9706">
        <v>4.7874917427820458</v>
      </c>
      <c r="C9706">
        <v>3.4812400893356918</v>
      </c>
    </row>
    <row r="9707" spans="1:3" ht="15.75" thickBot="1" x14ac:dyDescent="0.3">
      <c r="A9707" s="7">
        <v>20.123189455653517</v>
      </c>
      <c r="B9707">
        <v>5.4806389233419912</v>
      </c>
      <c r="C9707">
        <v>3.0910424533583161</v>
      </c>
    </row>
    <row r="9710" spans="1:3" ht="15.75" thickBot="1" x14ac:dyDescent="0.3"/>
    <row r="9711" spans="1:3" x14ac:dyDescent="0.25">
      <c r="A9711" s="1" t="s">
        <v>588</v>
      </c>
    </row>
    <row r="9712" spans="1:3" x14ac:dyDescent="0.25">
      <c r="A9712" s="2">
        <v>20.027089777859604</v>
      </c>
      <c r="B9712">
        <v>4.9416424226093039</v>
      </c>
      <c r="C9712">
        <v>3.1135153092103742</v>
      </c>
    </row>
    <row r="9713" spans="1:3" x14ac:dyDescent="0.25">
      <c r="A9713" s="3">
        <v>19.719292269758025</v>
      </c>
      <c r="B9713">
        <v>4.7874917430000004</v>
      </c>
      <c r="C9713">
        <v>3.091042453</v>
      </c>
    </row>
    <row r="9714" spans="1:3" x14ac:dyDescent="0.25">
      <c r="A9714" s="3">
        <v>20.027089777859604</v>
      </c>
      <c r="B9714">
        <v>4.9416424226093039</v>
      </c>
      <c r="C9714">
        <v>3.1135153092103742</v>
      </c>
    </row>
    <row r="9715" spans="1:3" x14ac:dyDescent="0.25">
      <c r="A9715" s="3">
        <v>19.18195119767131</v>
      </c>
      <c r="B9715">
        <v>4.5747109785033828</v>
      </c>
      <c r="C9715">
        <v>3.6375861597263857</v>
      </c>
    </row>
    <row r="9716" spans="1:3" x14ac:dyDescent="0.25">
      <c r="A9716" s="3">
        <v>20.097550585664155</v>
      </c>
      <c r="B9716">
        <v>5.0751738152338266</v>
      </c>
      <c r="C9716">
        <v>3.6109179126442243</v>
      </c>
    </row>
    <row r="9717" spans="1:3" x14ac:dyDescent="0.25">
      <c r="A9717" s="3">
        <v>20.184546440673881</v>
      </c>
      <c r="B9717">
        <v>4.990432586778736</v>
      </c>
      <c r="C9717">
        <v>3.6888794541139363</v>
      </c>
    </row>
    <row r="9718" spans="1:3" x14ac:dyDescent="0.25">
      <c r="A9718" s="3">
        <v>20.027089777859604</v>
      </c>
      <c r="B9718">
        <v>4.9416424226093039</v>
      </c>
      <c r="C9718">
        <v>3.1135153092103742</v>
      </c>
    </row>
    <row r="9719" spans="1:3" x14ac:dyDescent="0.25">
      <c r="A9719" s="3">
        <v>20.123189455653517</v>
      </c>
      <c r="B9719">
        <v>5.4806389233419912</v>
      </c>
      <c r="C9719">
        <v>3.0910424533583161</v>
      </c>
    </row>
    <row r="9720" spans="1:3" x14ac:dyDescent="0.25">
      <c r="A9720" s="3">
        <v>20.097550585664155</v>
      </c>
      <c r="B9720">
        <v>5.0751738152338266</v>
      </c>
      <c r="C9720">
        <v>3.6109179126442243</v>
      </c>
    </row>
    <row r="9721" spans="1:3" x14ac:dyDescent="0.25">
      <c r="A9721" s="3">
        <v>19.929145492307978</v>
      </c>
      <c r="B9721">
        <v>5.0106352940962555</v>
      </c>
      <c r="C9721">
        <v>2.9957322735539909</v>
      </c>
    </row>
    <row r="9722" spans="1:3" x14ac:dyDescent="0.25">
      <c r="A9722" s="3">
        <v>19.719292269758025</v>
      </c>
      <c r="B9722">
        <v>4.7874917430000004</v>
      </c>
      <c r="C9722">
        <v>3.091042453</v>
      </c>
    </row>
    <row r="9723" spans="1:3" x14ac:dyDescent="0.25">
      <c r="A9723" s="3">
        <v>19.985088661080542</v>
      </c>
      <c r="B9723">
        <v>4.7874917427820458</v>
      </c>
      <c r="C9723">
        <v>3.4812400893356918</v>
      </c>
    </row>
    <row r="9724" spans="1:3" ht="15.75" thickBot="1" x14ac:dyDescent="0.3">
      <c r="A9724" s="7">
        <v>21.133424112621626</v>
      </c>
      <c r="B9724" s="8">
        <v>6.5510803350434044</v>
      </c>
      <c r="C9724" s="8">
        <v>5.4380793089231956</v>
      </c>
    </row>
    <row r="9726" spans="1:3" ht="15.75" thickBot="1" x14ac:dyDescent="0.3"/>
    <row r="9727" spans="1:3" x14ac:dyDescent="0.25">
      <c r="A9727" s="1" t="s">
        <v>589</v>
      </c>
    </row>
    <row r="9728" spans="1:3" x14ac:dyDescent="0.25">
      <c r="A9728" s="2">
        <v>21.133424112621626</v>
      </c>
      <c r="B9728" s="8">
        <v>6.5510803350434044</v>
      </c>
      <c r="C9728" s="8">
        <v>5.4380793089231956</v>
      </c>
    </row>
    <row r="9729" spans="1:3" x14ac:dyDescent="0.25">
      <c r="A9729" s="3">
        <v>21.133424112621626</v>
      </c>
      <c r="B9729" s="8">
        <v>6.5510803350434044</v>
      </c>
      <c r="C9729" s="8">
        <v>5.4380793089231956</v>
      </c>
    </row>
    <row r="9730" spans="1:3" x14ac:dyDescent="0.25">
      <c r="A9730" s="3">
        <v>20.837197681154464</v>
      </c>
      <c r="B9730">
        <v>5.9914645471079817</v>
      </c>
      <c r="C9730">
        <v>4.6821312271242199</v>
      </c>
    </row>
    <row r="9731" spans="1:3" x14ac:dyDescent="0.25">
      <c r="A9731" s="3">
        <v>19.985088661080542</v>
      </c>
      <c r="B9731">
        <v>4.7874917427820458</v>
      </c>
      <c r="C9731">
        <v>3.4812400893356918</v>
      </c>
    </row>
    <row r="9732" spans="1:3" x14ac:dyDescent="0.25">
      <c r="A9732" s="3">
        <v>19.985088661080542</v>
      </c>
      <c r="B9732">
        <v>4.7874917427820458</v>
      </c>
      <c r="C9732">
        <v>3.4812400893356918</v>
      </c>
    </row>
    <row r="9733" spans="1:3" x14ac:dyDescent="0.25">
      <c r="A9733" s="3">
        <v>20.163448315399307</v>
      </c>
      <c r="B9733">
        <v>5.5373342670185366</v>
      </c>
      <c r="C9733">
        <v>4.7004803657924166</v>
      </c>
    </row>
    <row r="9734" spans="1:3" x14ac:dyDescent="0.25">
      <c r="A9734" s="3">
        <v>20.837197681154464</v>
      </c>
      <c r="B9734">
        <v>5.9914645471079817</v>
      </c>
      <c r="C9734">
        <v>4.6821312271242199</v>
      </c>
    </row>
    <row r="9735" spans="1:3" x14ac:dyDescent="0.25">
      <c r="A9735" s="3">
        <v>20.123189455653517</v>
      </c>
      <c r="B9735">
        <v>5.4806389233419912</v>
      </c>
      <c r="C9735">
        <v>3.0910424533583161</v>
      </c>
    </row>
    <row r="9736" spans="1:3" x14ac:dyDescent="0.25">
      <c r="A9736" s="3">
        <v>20.478688773840432</v>
      </c>
      <c r="B9736" s="5">
        <v>5.2983173670000001</v>
      </c>
      <c r="C9736" s="5">
        <v>2.9957322739999999</v>
      </c>
    </row>
    <row r="9737" spans="1:3" x14ac:dyDescent="0.25">
      <c r="A9737" s="3">
        <v>20.163448315399307</v>
      </c>
      <c r="B9737">
        <v>5.5373342670185366</v>
      </c>
      <c r="C9737">
        <v>4.7004803657924166</v>
      </c>
    </row>
    <row r="9738" spans="1:3" x14ac:dyDescent="0.25">
      <c r="A9738" s="3">
        <v>20.123189455653517</v>
      </c>
      <c r="B9738">
        <v>5.4806389233419912</v>
      </c>
      <c r="C9738">
        <v>3.0910424533583161</v>
      </c>
    </row>
    <row r="9739" spans="1:3" x14ac:dyDescent="0.25">
      <c r="A9739" s="3">
        <v>20.027089777859604</v>
      </c>
      <c r="B9739">
        <v>4.9416424226093039</v>
      </c>
      <c r="C9739">
        <v>3.1135153092103742</v>
      </c>
    </row>
    <row r="9740" spans="1:3" ht="15.75" thickBot="1" x14ac:dyDescent="0.3">
      <c r="A9740" s="7">
        <v>19.929145492307978</v>
      </c>
      <c r="B9740">
        <v>5.0106352940962555</v>
      </c>
      <c r="C9740">
        <v>2.9957322735539909</v>
      </c>
    </row>
    <row r="9743" spans="1:3" ht="15.75" thickBot="1" x14ac:dyDescent="0.3"/>
    <row r="9744" spans="1:3" x14ac:dyDescent="0.25">
      <c r="A9744" s="1" t="s">
        <v>590</v>
      </c>
    </row>
    <row r="9745" spans="1:3" x14ac:dyDescent="0.25">
      <c r="A9745" s="2">
        <v>20.163448315399307</v>
      </c>
      <c r="B9745">
        <v>5.5373342670185366</v>
      </c>
      <c r="C9745">
        <v>4.7004803657924166</v>
      </c>
    </row>
    <row r="9746" spans="1:3" x14ac:dyDescent="0.25">
      <c r="A9746" s="3">
        <v>20.837197681154464</v>
      </c>
      <c r="B9746">
        <v>5.9914645471079817</v>
      </c>
      <c r="C9746">
        <v>4.6821312271242199</v>
      </c>
    </row>
    <row r="9747" spans="1:3" x14ac:dyDescent="0.25">
      <c r="A9747" s="3">
        <v>20.478688773840432</v>
      </c>
      <c r="B9747" s="5">
        <v>5.2983173670000001</v>
      </c>
      <c r="C9747" s="5">
        <v>2.9957322739999999</v>
      </c>
    </row>
    <row r="9748" spans="1:3" x14ac:dyDescent="0.25">
      <c r="A9748" s="3">
        <v>20.184546440673881</v>
      </c>
      <c r="B9748">
        <v>4.990432586778736</v>
      </c>
      <c r="C9748">
        <v>3.6888794541139363</v>
      </c>
    </row>
    <row r="9749" spans="1:3" x14ac:dyDescent="0.25">
      <c r="A9749" s="3">
        <v>20.163448315399307</v>
      </c>
      <c r="B9749">
        <v>5.5373342670185366</v>
      </c>
      <c r="C9749">
        <v>4.7004803657924166</v>
      </c>
    </row>
    <row r="9750" spans="1:3" x14ac:dyDescent="0.25">
      <c r="A9750" s="3">
        <v>20.163448315399307</v>
      </c>
      <c r="B9750">
        <v>5.5373342670185366</v>
      </c>
      <c r="C9750">
        <v>4.7004803657924166</v>
      </c>
    </row>
    <row r="9751" spans="1:3" x14ac:dyDescent="0.25">
      <c r="A9751" s="3">
        <v>20.478688773840432</v>
      </c>
      <c r="B9751" s="5">
        <v>5.2983173670000001</v>
      </c>
      <c r="C9751" s="5">
        <v>2.9957322739999999</v>
      </c>
    </row>
    <row r="9752" spans="1:3" x14ac:dyDescent="0.25">
      <c r="A9752" s="3">
        <v>20.123189455653517</v>
      </c>
      <c r="B9752">
        <v>5.4806389233419912</v>
      </c>
      <c r="C9752">
        <v>3.0910424533583161</v>
      </c>
    </row>
    <row r="9753" spans="1:3" x14ac:dyDescent="0.25">
      <c r="A9753" s="3">
        <v>20.097550585664155</v>
      </c>
      <c r="B9753">
        <v>5.0751738152338266</v>
      </c>
      <c r="C9753">
        <v>3.6109179126442243</v>
      </c>
    </row>
    <row r="9754" spans="1:3" x14ac:dyDescent="0.25">
      <c r="A9754" s="3">
        <v>20.837197681154464</v>
      </c>
      <c r="B9754">
        <v>5.9914645471079817</v>
      </c>
      <c r="C9754">
        <v>4.6821312271242199</v>
      </c>
    </row>
    <row r="9755" spans="1:3" x14ac:dyDescent="0.25">
      <c r="A9755" s="3">
        <v>20.837197681154464</v>
      </c>
      <c r="B9755">
        <v>5.9914645471079817</v>
      </c>
      <c r="C9755">
        <v>4.6821312271242199</v>
      </c>
    </row>
    <row r="9756" spans="1:3" x14ac:dyDescent="0.25">
      <c r="A9756" s="3">
        <v>20.478688773840432</v>
      </c>
      <c r="B9756" s="5">
        <v>5.2983173670000001</v>
      </c>
      <c r="C9756" s="5">
        <v>2.9957322739999999</v>
      </c>
    </row>
    <row r="9757" spans="1:3" ht="15.75" thickBot="1" x14ac:dyDescent="0.3">
      <c r="A9757" s="7">
        <v>20.027089777859604</v>
      </c>
      <c r="B9757">
        <v>4.9416424226093039</v>
      </c>
      <c r="C9757">
        <v>3.1135153092103742</v>
      </c>
    </row>
    <row r="9760" spans="1:3" ht="15.75" thickBot="1" x14ac:dyDescent="0.3"/>
    <row r="9761" spans="1:3" x14ac:dyDescent="0.25">
      <c r="A9761" s="1" t="s">
        <v>591</v>
      </c>
    </row>
    <row r="9762" spans="1:3" x14ac:dyDescent="0.25">
      <c r="A9762" s="2">
        <v>20.097550585664155</v>
      </c>
      <c r="B9762">
        <v>5.0751738152338266</v>
      </c>
      <c r="C9762">
        <v>3.6109179126442243</v>
      </c>
    </row>
    <row r="9763" spans="1:3" x14ac:dyDescent="0.25">
      <c r="A9763" s="3">
        <v>20.027089777859604</v>
      </c>
      <c r="B9763">
        <v>4.9416424226093039</v>
      </c>
      <c r="C9763">
        <v>3.1135153092103742</v>
      </c>
    </row>
    <row r="9764" spans="1:3" x14ac:dyDescent="0.25">
      <c r="A9764" s="3">
        <v>20.360234224388144</v>
      </c>
      <c r="B9764">
        <v>5.6167710976665717</v>
      </c>
      <c r="C9764">
        <v>2.9444389791664403</v>
      </c>
    </row>
    <row r="9765" spans="1:3" x14ac:dyDescent="0.25">
      <c r="A9765" s="3">
        <v>20.097550585664155</v>
      </c>
      <c r="B9765">
        <v>5.0751738152338266</v>
      </c>
      <c r="C9765">
        <v>3.6109179126442243</v>
      </c>
    </row>
    <row r="9766" spans="1:3" x14ac:dyDescent="0.25">
      <c r="A9766" s="3">
        <v>20.837197681154464</v>
      </c>
      <c r="B9766">
        <v>5.9914645471079817</v>
      </c>
      <c r="C9766">
        <v>4.6821312271242199</v>
      </c>
    </row>
    <row r="9767" spans="1:3" x14ac:dyDescent="0.25">
      <c r="A9767" s="3">
        <v>20.478688773840432</v>
      </c>
      <c r="B9767" s="5">
        <v>5.2983173670000001</v>
      </c>
      <c r="C9767" s="5">
        <v>2.9957322739999999</v>
      </c>
    </row>
    <row r="9768" spans="1:3" x14ac:dyDescent="0.25">
      <c r="A9768" s="3">
        <v>20.478688773840432</v>
      </c>
      <c r="B9768" s="5">
        <v>5.2983173670000001</v>
      </c>
      <c r="C9768" s="5">
        <v>2.9957322739999999</v>
      </c>
    </row>
    <row r="9769" spans="1:3" x14ac:dyDescent="0.25">
      <c r="A9769" s="3">
        <v>21.133424112621626</v>
      </c>
      <c r="B9769" s="8">
        <v>6.5510803350434044</v>
      </c>
      <c r="C9769" s="8">
        <v>5.4380793089231956</v>
      </c>
    </row>
    <row r="9770" spans="1:3" x14ac:dyDescent="0.25">
      <c r="A9770" s="3">
        <v>20.184546440673881</v>
      </c>
      <c r="B9770">
        <v>4.990432586778736</v>
      </c>
      <c r="C9770">
        <v>3.6888794541139363</v>
      </c>
    </row>
    <row r="9771" spans="1:3" x14ac:dyDescent="0.25">
      <c r="A9771" s="3">
        <v>19.929145492307978</v>
      </c>
      <c r="B9771">
        <v>5.0106352940962555</v>
      </c>
      <c r="C9771">
        <v>2.9957322735539909</v>
      </c>
    </row>
    <row r="9772" spans="1:3" x14ac:dyDescent="0.25">
      <c r="A9772" s="3">
        <v>20.027089777859604</v>
      </c>
      <c r="B9772">
        <v>4.9416424226093039</v>
      </c>
      <c r="C9772">
        <v>3.1135153092103742</v>
      </c>
    </row>
    <row r="9773" spans="1:3" x14ac:dyDescent="0.25">
      <c r="A9773" s="3">
        <v>20.097550585664155</v>
      </c>
      <c r="B9773">
        <v>5.0751738152338266</v>
      </c>
      <c r="C9773">
        <v>3.6109179126442243</v>
      </c>
    </row>
    <row r="9774" spans="1:3" ht="15.75" thickBot="1" x14ac:dyDescent="0.3">
      <c r="A9774" s="7">
        <v>19.929145492307978</v>
      </c>
      <c r="B9774">
        <v>5.0106352940962555</v>
      </c>
      <c r="C9774">
        <v>2.9957322735539909</v>
      </c>
    </row>
    <row r="9777" spans="1:3" ht="15.75" thickBot="1" x14ac:dyDescent="0.3"/>
    <row r="9778" spans="1:3" x14ac:dyDescent="0.25">
      <c r="A9778" s="1" t="s">
        <v>592</v>
      </c>
    </row>
    <row r="9779" spans="1:3" x14ac:dyDescent="0.25">
      <c r="A9779" s="2">
        <v>19.929145492307978</v>
      </c>
      <c r="B9779">
        <v>5.0106352940962555</v>
      </c>
      <c r="C9779">
        <v>2.9957322735539909</v>
      </c>
    </row>
    <row r="9780" spans="1:3" x14ac:dyDescent="0.25">
      <c r="A9780" s="3">
        <v>20.360234224388144</v>
      </c>
      <c r="B9780">
        <v>5.6167710976665717</v>
      </c>
      <c r="C9780">
        <v>2.9444389791664403</v>
      </c>
    </row>
    <row r="9781" spans="1:3" x14ac:dyDescent="0.25">
      <c r="A9781" s="3">
        <v>20.163448315399307</v>
      </c>
      <c r="B9781">
        <v>5.5373342670185366</v>
      </c>
      <c r="C9781">
        <v>4.7004803657924166</v>
      </c>
    </row>
    <row r="9782" spans="1:3" x14ac:dyDescent="0.25">
      <c r="A9782" s="3">
        <v>20.163448315399307</v>
      </c>
      <c r="B9782">
        <v>5.5373342670185366</v>
      </c>
      <c r="C9782">
        <v>4.7004803657924166</v>
      </c>
    </row>
    <row r="9783" spans="1:3" x14ac:dyDescent="0.25">
      <c r="A9783" s="3">
        <v>20.027089777859604</v>
      </c>
      <c r="B9783">
        <v>4.9416424226093039</v>
      </c>
      <c r="C9783">
        <v>3.1135153092103742</v>
      </c>
    </row>
    <row r="9784" spans="1:3" x14ac:dyDescent="0.25">
      <c r="A9784" s="3">
        <v>19.929145492307978</v>
      </c>
      <c r="B9784">
        <v>5.0106352940962555</v>
      </c>
      <c r="C9784">
        <v>2.9957322735539909</v>
      </c>
    </row>
    <row r="9785" spans="1:3" x14ac:dyDescent="0.25">
      <c r="A9785" s="3">
        <v>20.360234224388144</v>
      </c>
      <c r="B9785">
        <v>5.6167710976665717</v>
      </c>
      <c r="C9785">
        <v>2.9444389791664403</v>
      </c>
    </row>
    <row r="9786" spans="1:3" x14ac:dyDescent="0.25">
      <c r="A9786" s="3">
        <v>20.360234224388144</v>
      </c>
      <c r="B9786">
        <v>5.6167710976665717</v>
      </c>
      <c r="C9786">
        <v>2.9444389791664403</v>
      </c>
    </row>
    <row r="9787" spans="1:3" x14ac:dyDescent="0.25">
      <c r="A9787" s="3">
        <v>20.097550585664155</v>
      </c>
      <c r="B9787">
        <v>5.0751738152338266</v>
      </c>
      <c r="C9787">
        <v>3.6109179126442243</v>
      </c>
    </row>
    <row r="9788" spans="1:3" x14ac:dyDescent="0.25">
      <c r="A9788" s="3">
        <v>20.478688773840432</v>
      </c>
      <c r="B9788" s="5">
        <v>5.2983173670000001</v>
      </c>
      <c r="C9788" s="5">
        <v>2.9957322739999999</v>
      </c>
    </row>
    <row r="9789" spans="1:3" x14ac:dyDescent="0.25">
      <c r="A9789" s="3">
        <v>19.719292269758025</v>
      </c>
      <c r="B9789">
        <v>4.7874917430000004</v>
      </c>
      <c r="C9789">
        <v>3.091042453</v>
      </c>
    </row>
    <row r="9790" spans="1:3" x14ac:dyDescent="0.25">
      <c r="A9790" s="3">
        <v>20.184546440673881</v>
      </c>
      <c r="B9790">
        <v>4.990432586778736</v>
      </c>
      <c r="C9790">
        <v>3.6888794541139363</v>
      </c>
    </row>
    <row r="9791" spans="1:3" ht="15.75" thickBot="1" x14ac:dyDescent="0.3">
      <c r="A9791" s="7">
        <v>19.929145492307978</v>
      </c>
      <c r="B9791">
        <v>5.0106352940962555</v>
      </c>
      <c r="C9791">
        <v>2.9957322735539909</v>
      </c>
    </row>
    <row r="9793" spans="1:3" ht="15.75" thickBot="1" x14ac:dyDescent="0.3"/>
    <row r="9794" spans="1:3" x14ac:dyDescent="0.25">
      <c r="A9794" s="1" t="s">
        <v>593</v>
      </c>
    </row>
    <row r="9795" spans="1:3" x14ac:dyDescent="0.25">
      <c r="A9795" s="2">
        <v>20.097550585664155</v>
      </c>
      <c r="B9795">
        <v>5.0751738152338266</v>
      </c>
      <c r="C9795">
        <v>3.6109179126442243</v>
      </c>
    </row>
    <row r="9796" spans="1:3" x14ac:dyDescent="0.25">
      <c r="A9796" s="3">
        <v>20.184546440673881</v>
      </c>
      <c r="B9796">
        <v>4.990432586778736</v>
      </c>
      <c r="C9796">
        <v>3.6888794541139363</v>
      </c>
    </row>
    <row r="9797" spans="1:3" x14ac:dyDescent="0.25">
      <c r="A9797" s="3">
        <v>20.163448315399307</v>
      </c>
      <c r="B9797">
        <v>5.5373342670185366</v>
      </c>
      <c r="C9797">
        <v>4.7004803657924166</v>
      </c>
    </row>
    <row r="9798" spans="1:3" x14ac:dyDescent="0.25">
      <c r="A9798" s="3">
        <v>19.719292269758025</v>
      </c>
      <c r="B9798">
        <v>4.7874917430000004</v>
      </c>
      <c r="C9798">
        <v>3.091042453</v>
      </c>
    </row>
    <row r="9799" spans="1:3" x14ac:dyDescent="0.25">
      <c r="A9799" s="3">
        <v>19.719292269758025</v>
      </c>
      <c r="B9799">
        <v>4.7874917430000004</v>
      </c>
      <c r="C9799">
        <v>3.091042453</v>
      </c>
    </row>
    <row r="9800" spans="1:3" x14ac:dyDescent="0.25">
      <c r="A9800" s="3">
        <v>21.133424112621626</v>
      </c>
      <c r="B9800" s="8">
        <v>6.5510803350434044</v>
      </c>
      <c r="C9800" s="8">
        <v>5.4380793089231956</v>
      </c>
    </row>
    <row r="9801" spans="1:3" x14ac:dyDescent="0.25">
      <c r="A9801" s="3">
        <v>19.985088661080542</v>
      </c>
      <c r="B9801">
        <v>4.7874917427820458</v>
      </c>
      <c r="C9801">
        <v>3.4812400893356918</v>
      </c>
    </row>
    <row r="9802" spans="1:3" x14ac:dyDescent="0.25">
      <c r="A9802" s="3">
        <v>19.929145492307978</v>
      </c>
      <c r="B9802">
        <v>5.0106352940962555</v>
      </c>
      <c r="C9802">
        <v>2.9957322735539909</v>
      </c>
    </row>
    <row r="9803" spans="1:3" x14ac:dyDescent="0.25">
      <c r="A9803" s="3">
        <v>19.18195119767131</v>
      </c>
      <c r="B9803">
        <v>4.5747109785033828</v>
      </c>
      <c r="C9803">
        <v>3.6375861597263857</v>
      </c>
    </row>
    <row r="9804" spans="1:3" x14ac:dyDescent="0.25">
      <c r="A9804" s="3">
        <v>20.123189455653517</v>
      </c>
      <c r="B9804">
        <v>5.4806389233419912</v>
      </c>
      <c r="C9804">
        <v>3.0910424533583161</v>
      </c>
    </row>
    <row r="9805" spans="1:3" x14ac:dyDescent="0.25">
      <c r="A9805" s="3">
        <v>19.18195119767131</v>
      </c>
      <c r="B9805">
        <v>4.5747109785033828</v>
      </c>
      <c r="C9805">
        <v>3.6375861597263857</v>
      </c>
    </row>
    <row r="9806" spans="1:3" x14ac:dyDescent="0.25">
      <c r="A9806" s="3">
        <v>20.027089777859604</v>
      </c>
      <c r="B9806">
        <v>4.9416424226093039</v>
      </c>
      <c r="C9806">
        <v>3.1135153092103742</v>
      </c>
    </row>
    <row r="9807" spans="1:3" ht="15.75" thickBot="1" x14ac:dyDescent="0.3">
      <c r="A9807" s="7">
        <v>19.929145492307978</v>
      </c>
      <c r="B9807">
        <v>5.0106352940962555</v>
      </c>
      <c r="C9807">
        <v>2.9957322735539909</v>
      </c>
    </row>
    <row r="9810" spans="1:3" ht="15.75" thickBot="1" x14ac:dyDescent="0.3"/>
    <row r="9811" spans="1:3" x14ac:dyDescent="0.25">
      <c r="A9811" s="1" t="s">
        <v>594</v>
      </c>
    </row>
    <row r="9812" spans="1:3" x14ac:dyDescent="0.25">
      <c r="A9812" s="2">
        <v>19.719292269758025</v>
      </c>
      <c r="B9812">
        <v>4.7874917430000004</v>
      </c>
      <c r="C9812">
        <v>3.091042453</v>
      </c>
    </row>
    <row r="9813" spans="1:3" x14ac:dyDescent="0.25">
      <c r="A9813" s="3">
        <v>20.123189455653517</v>
      </c>
      <c r="B9813">
        <v>5.4806389233419912</v>
      </c>
      <c r="C9813">
        <v>3.0910424533583161</v>
      </c>
    </row>
    <row r="9814" spans="1:3" x14ac:dyDescent="0.25">
      <c r="A9814" s="3">
        <v>20.184546440673881</v>
      </c>
      <c r="B9814">
        <v>4.990432586778736</v>
      </c>
      <c r="C9814">
        <v>3.6888794541139363</v>
      </c>
    </row>
    <row r="9815" spans="1:3" x14ac:dyDescent="0.25">
      <c r="A9815" s="3">
        <v>19.929145492307978</v>
      </c>
      <c r="B9815">
        <v>5.0106352940962555</v>
      </c>
      <c r="C9815">
        <v>2.9957322735539909</v>
      </c>
    </row>
    <row r="9816" spans="1:3" x14ac:dyDescent="0.25">
      <c r="A9816" s="3">
        <v>19.929145492307978</v>
      </c>
      <c r="B9816">
        <v>5.0106352940962555</v>
      </c>
      <c r="C9816">
        <v>2.9957322735539909</v>
      </c>
    </row>
    <row r="9817" spans="1:3" x14ac:dyDescent="0.25">
      <c r="A9817" s="3">
        <v>20.123189455653517</v>
      </c>
      <c r="B9817">
        <v>5.4806389233419912</v>
      </c>
      <c r="C9817">
        <v>3.0910424533583161</v>
      </c>
    </row>
    <row r="9818" spans="1:3" x14ac:dyDescent="0.25">
      <c r="A9818" s="3">
        <v>20.123189455653517</v>
      </c>
      <c r="B9818">
        <v>5.4806389233419912</v>
      </c>
      <c r="C9818">
        <v>3.0910424533583161</v>
      </c>
    </row>
    <row r="9819" spans="1:3" x14ac:dyDescent="0.25">
      <c r="A9819" s="3">
        <v>20.478688773840432</v>
      </c>
      <c r="B9819" s="5">
        <v>5.2983173670000001</v>
      </c>
      <c r="C9819" s="5">
        <v>2.9957322739999999</v>
      </c>
    </row>
    <row r="9820" spans="1:3" x14ac:dyDescent="0.25">
      <c r="A9820" s="3">
        <v>19.985088661080542</v>
      </c>
      <c r="B9820">
        <v>4.7874917427820458</v>
      </c>
      <c r="C9820">
        <v>3.4812400893356918</v>
      </c>
    </row>
    <row r="9821" spans="1:3" x14ac:dyDescent="0.25">
      <c r="A9821" s="3">
        <v>20.360234224388144</v>
      </c>
      <c r="B9821">
        <v>5.6167710976665717</v>
      </c>
      <c r="C9821">
        <v>2.9444389791664403</v>
      </c>
    </row>
    <row r="9822" spans="1:3" x14ac:dyDescent="0.25">
      <c r="A9822" s="3">
        <v>19.18195119767131</v>
      </c>
      <c r="B9822">
        <v>4.5747109785033828</v>
      </c>
      <c r="C9822">
        <v>3.6375861597263857</v>
      </c>
    </row>
    <row r="9823" spans="1:3" x14ac:dyDescent="0.25">
      <c r="A9823" s="3">
        <v>20.123189455653517</v>
      </c>
      <c r="B9823">
        <v>5.4806389233419912</v>
      </c>
      <c r="C9823">
        <v>3.0910424533583161</v>
      </c>
    </row>
    <row r="9824" spans="1:3" ht="15.75" thickBot="1" x14ac:dyDescent="0.3">
      <c r="A9824" s="7">
        <v>20.123189455653517</v>
      </c>
      <c r="B9824">
        <v>5.4806389233419912</v>
      </c>
      <c r="C9824">
        <v>3.0910424533583161</v>
      </c>
    </row>
    <row r="9827" spans="1:3" ht="15.75" thickBot="1" x14ac:dyDescent="0.3"/>
    <row r="9828" spans="1:3" x14ac:dyDescent="0.25">
      <c r="A9828" s="1" t="s">
        <v>595</v>
      </c>
    </row>
    <row r="9829" spans="1:3" x14ac:dyDescent="0.25">
      <c r="A9829" s="2">
        <v>20.184546440673881</v>
      </c>
      <c r="B9829">
        <v>4.990432586778736</v>
      </c>
      <c r="C9829">
        <v>3.6888794541139363</v>
      </c>
    </row>
    <row r="9830" spans="1:3" x14ac:dyDescent="0.25">
      <c r="A9830" s="3">
        <v>20.027089777859604</v>
      </c>
      <c r="B9830">
        <v>4.9416424226093039</v>
      </c>
      <c r="C9830">
        <v>3.1135153092103742</v>
      </c>
    </row>
    <row r="9831" spans="1:3" x14ac:dyDescent="0.25">
      <c r="A9831" s="3">
        <v>20.837197681154464</v>
      </c>
      <c r="B9831">
        <v>5.9914645471079817</v>
      </c>
      <c r="C9831">
        <v>4.6821312271242199</v>
      </c>
    </row>
    <row r="9832" spans="1:3" x14ac:dyDescent="0.25">
      <c r="A9832" s="3">
        <v>19.18195119767131</v>
      </c>
      <c r="B9832">
        <v>4.5747109785033828</v>
      </c>
      <c r="C9832">
        <v>3.6375861597263857</v>
      </c>
    </row>
    <row r="9833" spans="1:3" x14ac:dyDescent="0.25">
      <c r="A9833" s="3">
        <v>19.719292269758025</v>
      </c>
      <c r="B9833">
        <v>4.7874917430000004</v>
      </c>
      <c r="C9833">
        <v>3.091042453</v>
      </c>
    </row>
    <row r="9834" spans="1:3" x14ac:dyDescent="0.25">
      <c r="A9834" s="3">
        <v>20.184546440673881</v>
      </c>
      <c r="B9834">
        <v>4.990432586778736</v>
      </c>
      <c r="C9834">
        <v>3.6888794541139363</v>
      </c>
    </row>
    <row r="9835" spans="1:3" x14ac:dyDescent="0.25">
      <c r="A9835" s="3">
        <v>20.027089777859604</v>
      </c>
      <c r="B9835">
        <v>4.9416424226093039</v>
      </c>
      <c r="C9835">
        <v>3.1135153092103742</v>
      </c>
    </row>
    <row r="9836" spans="1:3" x14ac:dyDescent="0.25">
      <c r="A9836" s="3">
        <v>19.18195119767131</v>
      </c>
      <c r="B9836">
        <v>4.5747109785033828</v>
      </c>
      <c r="C9836">
        <v>3.6375861597263857</v>
      </c>
    </row>
    <row r="9837" spans="1:3" x14ac:dyDescent="0.25">
      <c r="A9837" s="3">
        <v>20.360234224388144</v>
      </c>
      <c r="B9837">
        <v>5.6167710976665717</v>
      </c>
      <c r="C9837">
        <v>2.9444389791664403</v>
      </c>
    </row>
    <row r="9838" spans="1:3" x14ac:dyDescent="0.25">
      <c r="A9838" s="3">
        <v>19.719292269758025</v>
      </c>
      <c r="B9838">
        <v>4.7874917430000004</v>
      </c>
      <c r="C9838">
        <v>3.091042453</v>
      </c>
    </row>
    <row r="9839" spans="1:3" x14ac:dyDescent="0.25">
      <c r="A9839" s="3">
        <v>21.133424112621626</v>
      </c>
      <c r="B9839" s="8">
        <v>6.5510803350434044</v>
      </c>
      <c r="C9839" s="8">
        <v>5.4380793089231956</v>
      </c>
    </row>
    <row r="9840" spans="1:3" x14ac:dyDescent="0.25">
      <c r="A9840" s="3">
        <v>19.719292269758025</v>
      </c>
      <c r="B9840">
        <v>4.7874917430000004</v>
      </c>
      <c r="C9840">
        <v>3.091042453</v>
      </c>
    </row>
    <row r="9841" spans="1:3" ht="15.75" thickBot="1" x14ac:dyDescent="0.3">
      <c r="A9841" s="7">
        <v>19.719292269758025</v>
      </c>
      <c r="B9841">
        <v>4.7874917430000004</v>
      </c>
      <c r="C9841">
        <v>3.091042453</v>
      </c>
    </row>
    <row r="9844" spans="1:3" ht="15.75" thickBot="1" x14ac:dyDescent="0.3"/>
    <row r="9845" spans="1:3" x14ac:dyDescent="0.25">
      <c r="A9845" s="1" t="s">
        <v>596</v>
      </c>
    </row>
    <row r="9846" spans="1:3" x14ac:dyDescent="0.25">
      <c r="A9846" s="2">
        <v>19.929145492307978</v>
      </c>
      <c r="B9846">
        <v>5.0106352940962555</v>
      </c>
      <c r="C9846">
        <v>2.9957322735539909</v>
      </c>
    </row>
    <row r="9847" spans="1:3" x14ac:dyDescent="0.25">
      <c r="A9847" s="3">
        <v>19.719292269758025</v>
      </c>
      <c r="B9847">
        <v>4.7874917430000004</v>
      </c>
      <c r="C9847">
        <v>3.091042453</v>
      </c>
    </row>
    <row r="9848" spans="1:3" x14ac:dyDescent="0.25">
      <c r="A9848" s="3">
        <v>19.18195119767131</v>
      </c>
      <c r="B9848">
        <v>4.5747109785033828</v>
      </c>
      <c r="C9848">
        <v>3.6375861597263857</v>
      </c>
    </row>
    <row r="9849" spans="1:3" x14ac:dyDescent="0.25">
      <c r="A9849" s="3">
        <v>20.123189455653517</v>
      </c>
      <c r="B9849">
        <v>5.4806389233419912</v>
      </c>
      <c r="C9849">
        <v>3.0910424533583161</v>
      </c>
    </row>
    <row r="9850" spans="1:3" x14ac:dyDescent="0.25">
      <c r="A9850" s="3">
        <v>20.837197681154464</v>
      </c>
      <c r="B9850">
        <v>5.9914645471079817</v>
      </c>
      <c r="C9850">
        <v>4.6821312271242199</v>
      </c>
    </row>
    <row r="9851" spans="1:3" x14ac:dyDescent="0.25">
      <c r="A9851" s="3">
        <v>19.985088661080542</v>
      </c>
      <c r="B9851">
        <v>4.7874917427820458</v>
      </c>
      <c r="C9851">
        <v>3.4812400893356918</v>
      </c>
    </row>
    <row r="9852" spans="1:3" x14ac:dyDescent="0.25">
      <c r="A9852" s="3">
        <v>19.985088661080542</v>
      </c>
      <c r="B9852">
        <v>4.7874917427820458</v>
      </c>
      <c r="C9852">
        <v>3.4812400893356918</v>
      </c>
    </row>
    <row r="9853" spans="1:3" x14ac:dyDescent="0.25">
      <c r="A9853" s="3">
        <v>20.837197681154464</v>
      </c>
      <c r="B9853">
        <v>5.9914645471079817</v>
      </c>
      <c r="C9853">
        <v>4.6821312271242199</v>
      </c>
    </row>
    <row r="9854" spans="1:3" x14ac:dyDescent="0.25">
      <c r="A9854" s="3">
        <v>20.163448315399307</v>
      </c>
      <c r="B9854">
        <v>5.5373342670185366</v>
      </c>
      <c r="C9854">
        <v>4.7004803657924166</v>
      </c>
    </row>
    <row r="9855" spans="1:3" x14ac:dyDescent="0.25">
      <c r="A9855" s="3">
        <v>20.123189455653517</v>
      </c>
      <c r="B9855">
        <v>5.4806389233419912</v>
      </c>
      <c r="C9855">
        <v>3.0910424533583161</v>
      </c>
    </row>
    <row r="9856" spans="1:3" x14ac:dyDescent="0.25">
      <c r="A9856" s="3">
        <v>20.360234224388144</v>
      </c>
      <c r="B9856">
        <v>5.6167710976665717</v>
      </c>
      <c r="C9856">
        <v>2.9444389791664403</v>
      </c>
    </row>
    <row r="9857" spans="1:3" x14ac:dyDescent="0.25">
      <c r="A9857" s="3">
        <v>19.929145492307978</v>
      </c>
      <c r="B9857">
        <v>5.0106352940962555</v>
      </c>
      <c r="C9857">
        <v>2.9957322735539909</v>
      </c>
    </row>
    <row r="9858" spans="1:3" ht="15.75" thickBot="1" x14ac:dyDescent="0.3">
      <c r="A9858" s="7">
        <v>20.360234224388144</v>
      </c>
      <c r="B9858">
        <v>5.6167710976665717</v>
      </c>
      <c r="C9858">
        <v>2.9444389791664403</v>
      </c>
    </row>
    <row r="9861" spans="1:3" ht="15.75" thickBot="1" x14ac:dyDescent="0.3"/>
    <row r="9862" spans="1:3" x14ac:dyDescent="0.25">
      <c r="A9862" s="1" t="s">
        <v>597</v>
      </c>
    </row>
    <row r="9863" spans="1:3" x14ac:dyDescent="0.25">
      <c r="A9863" s="2">
        <v>19.985088661080542</v>
      </c>
      <c r="B9863">
        <v>4.7874917427820458</v>
      </c>
      <c r="C9863">
        <v>3.4812400893356918</v>
      </c>
    </row>
    <row r="9864" spans="1:3" x14ac:dyDescent="0.25">
      <c r="A9864" s="3">
        <v>21.133424112621626</v>
      </c>
      <c r="B9864" s="8">
        <v>6.5510803350434044</v>
      </c>
      <c r="C9864" s="8">
        <v>5.4380793089231956</v>
      </c>
    </row>
    <row r="9865" spans="1:3" x14ac:dyDescent="0.25">
      <c r="A9865" s="3">
        <v>20.027089777859604</v>
      </c>
      <c r="B9865">
        <v>4.9416424226093039</v>
      </c>
      <c r="C9865">
        <v>3.1135153092103742</v>
      </c>
    </row>
    <row r="9866" spans="1:3" x14ac:dyDescent="0.25">
      <c r="A9866" s="3">
        <v>19.985088661080542</v>
      </c>
      <c r="B9866">
        <v>4.7874917427820458</v>
      </c>
      <c r="C9866">
        <v>3.4812400893356918</v>
      </c>
    </row>
    <row r="9867" spans="1:3" x14ac:dyDescent="0.25">
      <c r="A9867" s="3">
        <v>19.985088661080542</v>
      </c>
      <c r="B9867">
        <v>4.7874917427820458</v>
      </c>
      <c r="C9867">
        <v>3.4812400893356918</v>
      </c>
    </row>
    <row r="9868" spans="1:3" x14ac:dyDescent="0.25">
      <c r="A9868" s="3">
        <v>20.123189455653517</v>
      </c>
      <c r="B9868">
        <v>5.4806389233419912</v>
      </c>
      <c r="C9868">
        <v>3.0910424533583161</v>
      </c>
    </row>
    <row r="9869" spans="1:3" x14ac:dyDescent="0.25">
      <c r="A9869" s="3">
        <v>20.097550585664155</v>
      </c>
      <c r="B9869">
        <v>5.0751738152338266</v>
      </c>
      <c r="C9869">
        <v>3.6109179126442243</v>
      </c>
    </row>
    <row r="9870" spans="1:3" x14ac:dyDescent="0.25">
      <c r="A9870" s="3">
        <v>20.163448315399307</v>
      </c>
      <c r="B9870">
        <v>5.5373342670185366</v>
      </c>
      <c r="C9870">
        <v>4.7004803657924166</v>
      </c>
    </row>
    <row r="9871" spans="1:3" x14ac:dyDescent="0.25">
      <c r="A9871" s="3">
        <v>20.837197681154464</v>
      </c>
      <c r="B9871">
        <v>5.9914645471079817</v>
      </c>
      <c r="C9871">
        <v>4.6821312271242199</v>
      </c>
    </row>
    <row r="9872" spans="1:3" x14ac:dyDescent="0.25">
      <c r="A9872" s="3">
        <v>20.360234224388144</v>
      </c>
      <c r="B9872">
        <v>5.6167710976665717</v>
      </c>
      <c r="C9872">
        <v>2.9444389791664403</v>
      </c>
    </row>
    <row r="9873" spans="1:3" x14ac:dyDescent="0.25">
      <c r="A9873" s="3">
        <v>20.097550585664155</v>
      </c>
      <c r="B9873">
        <v>5.0751738152338266</v>
      </c>
      <c r="C9873">
        <v>3.6109179126442243</v>
      </c>
    </row>
    <row r="9874" spans="1:3" x14ac:dyDescent="0.25">
      <c r="A9874" s="3">
        <v>20.027089777859604</v>
      </c>
      <c r="B9874">
        <v>4.9416424226093039</v>
      </c>
      <c r="C9874">
        <v>3.1135153092103742</v>
      </c>
    </row>
    <row r="9875" spans="1:3" ht="15.75" thickBot="1" x14ac:dyDescent="0.3">
      <c r="A9875" s="7">
        <v>20.027089777859604</v>
      </c>
      <c r="B9875">
        <v>4.9416424226093039</v>
      </c>
      <c r="C9875">
        <v>3.1135153092103742</v>
      </c>
    </row>
    <row r="9878" spans="1:3" ht="15.75" thickBot="1" x14ac:dyDescent="0.3"/>
    <row r="9879" spans="1:3" x14ac:dyDescent="0.25">
      <c r="A9879" s="1" t="s">
        <v>598</v>
      </c>
    </row>
    <row r="9880" spans="1:3" x14ac:dyDescent="0.25">
      <c r="A9880" s="2">
        <v>20.184546440673881</v>
      </c>
      <c r="B9880">
        <v>4.990432586778736</v>
      </c>
      <c r="C9880">
        <v>3.6888794541139363</v>
      </c>
    </row>
    <row r="9881" spans="1:3" x14ac:dyDescent="0.25">
      <c r="A9881" s="3">
        <v>19.929145492307978</v>
      </c>
      <c r="B9881">
        <v>5.0106352940962555</v>
      </c>
      <c r="C9881">
        <v>2.9957322735539909</v>
      </c>
    </row>
    <row r="9882" spans="1:3" x14ac:dyDescent="0.25">
      <c r="A9882" s="3">
        <v>20.097550585664155</v>
      </c>
      <c r="B9882">
        <v>5.0751738152338266</v>
      </c>
      <c r="C9882">
        <v>3.6109179126442243</v>
      </c>
    </row>
    <row r="9883" spans="1:3" x14ac:dyDescent="0.25">
      <c r="A9883" s="3">
        <v>19.719292269758025</v>
      </c>
      <c r="B9883">
        <v>4.7874917430000004</v>
      </c>
      <c r="C9883">
        <v>3.091042453</v>
      </c>
    </row>
    <row r="9884" spans="1:3" x14ac:dyDescent="0.25">
      <c r="A9884" s="3">
        <v>19.18195119767131</v>
      </c>
      <c r="B9884">
        <v>4.5747109785033828</v>
      </c>
      <c r="C9884">
        <v>3.6375861597263857</v>
      </c>
    </row>
    <row r="9885" spans="1:3" x14ac:dyDescent="0.25">
      <c r="A9885" s="3">
        <v>20.163448315399307</v>
      </c>
      <c r="B9885">
        <v>5.5373342670185366</v>
      </c>
      <c r="C9885">
        <v>4.7004803657924166</v>
      </c>
    </row>
    <row r="9886" spans="1:3" x14ac:dyDescent="0.25">
      <c r="A9886" s="3">
        <v>20.027089777859604</v>
      </c>
      <c r="B9886">
        <v>4.9416424226093039</v>
      </c>
      <c r="C9886">
        <v>3.1135153092103742</v>
      </c>
    </row>
    <row r="9887" spans="1:3" x14ac:dyDescent="0.25">
      <c r="A9887" s="3">
        <v>20.837197681154464</v>
      </c>
      <c r="B9887">
        <v>5.9914645471079817</v>
      </c>
      <c r="C9887">
        <v>4.6821312271242199</v>
      </c>
    </row>
    <row r="9888" spans="1:3" x14ac:dyDescent="0.25">
      <c r="A9888" s="3">
        <v>20.184546440673881</v>
      </c>
      <c r="B9888">
        <v>4.990432586778736</v>
      </c>
      <c r="C9888">
        <v>3.6888794541139363</v>
      </c>
    </row>
    <row r="9889" spans="1:3" x14ac:dyDescent="0.25">
      <c r="A9889" s="3">
        <v>20.478688773840432</v>
      </c>
      <c r="B9889" s="5">
        <v>5.2983173670000001</v>
      </c>
      <c r="C9889" s="5">
        <v>2.9957322739999999</v>
      </c>
    </row>
    <row r="9890" spans="1:3" x14ac:dyDescent="0.25">
      <c r="A9890" s="3">
        <v>19.18195119767131</v>
      </c>
      <c r="B9890">
        <v>4.5747109785033828</v>
      </c>
      <c r="C9890">
        <v>3.6375861597263857</v>
      </c>
    </row>
    <row r="9891" spans="1:3" x14ac:dyDescent="0.25">
      <c r="A9891" s="3">
        <v>20.027089777859604</v>
      </c>
      <c r="B9891">
        <v>4.9416424226093039</v>
      </c>
      <c r="C9891">
        <v>3.1135153092103742</v>
      </c>
    </row>
    <row r="9892" spans="1:3" ht="15.75" thickBot="1" x14ac:dyDescent="0.3">
      <c r="A9892" s="7">
        <v>20.123189455653517</v>
      </c>
      <c r="B9892">
        <v>5.4806389233419912</v>
      </c>
      <c r="C9892">
        <v>3.0910424533583161</v>
      </c>
    </row>
    <row r="9895" spans="1:3" ht="15.75" thickBot="1" x14ac:dyDescent="0.3"/>
    <row r="9896" spans="1:3" x14ac:dyDescent="0.25">
      <c r="A9896" s="1" t="s">
        <v>599</v>
      </c>
    </row>
    <row r="9897" spans="1:3" x14ac:dyDescent="0.25">
      <c r="A9897" s="2">
        <v>19.985088661080542</v>
      </c>
      <c r="B9897">
        <v>4.7874917427820458</v>
      </c>
      <c r="C9897">
        <v>3.4812400893356918</v>
      </c>
    </row>
    <row r="9898" spans="1:3" x14ac:dyDescent="0.25">
      <c r="A9898" s="3">
        <v>20.478688773840432</v>
      </c>
      <c r="B9898" s="5">
        <v>5.2983173670000001</v>
      </c>
      <c r="C9898" s="5">
        <v>2.9957322739999999</v>
      </c>
    </row>
    <row r="9899" spans="1:3" x14ac:dyDescent="0.25">
      <c r="A9899" s="3">
        <v>20.360234224388144</v>
      </c>
      <c r="B9899">
        <v>5.6167710976665717</v>
      </c>
      <c r="C9899">
        <v>2.9444389791664403</v>
      </c>
    </row>
    <row r="9900" spans="1:3" x14ac:dyDescent="0.25">
      <c r="A9900" s="3">
        <v>19.929145492307978</v>
      </c>
      <c r="B9900">
        <v>5.0106352940962555</v>
      </c>
      <c r="C9900">
        <v>2.9957322735539909</v>
      </c>
    </row>
    <row r="9901" spans="1:3" x14ac:dyDescent="0.25">
      <c r="A9901" s="3">
        <v>20.163448315399307</v>
      </c>
      <c r="B9901">
        <v>5.5373342670185366</v>
      </c>
      <c r="C9901">
        <v>4.7004803657924166</v>
      </c>
    </row>
    <row r="9902" spans="1:3" x14ac:dyDescent="0.25">
      <c r="A9902" s="3">
        <v>20.837197681154464</v>
      </c>
      <c r="B9902">
        <v>5.9914645471079817</v>
      </c>
      <c r="C9902">
        <v>4.6821312271242199</v>
      </c>
    </row>
    <row r="9903" spans="1:3" x14ac:dyDescent="0.25">
      <c r="A9903" s="3">
        <v>20.123189455653517</v>
      </c>
      <c r="B9903">
        <v>5.4806389233419912</v>
      </c>
      <c r="C9903">
        <v>3.0910424533583161</v>
      </c>
    </row>
    <row r="9904" spans="1:3" x14ac:dyDescent="0.25">
      <c r="A9904" s="3">
        <v>20.097550585664155</v>
      </c>
      <c r="B9904">
        <v>5.0751738152338266</v>
      </c>
      <c r="C9904">
        <v>3.6109179126442243</v>
      </c>
    </row>
    <row r="9905" spans="1:3" x14ac:dyDescent="0.25">
      <c r="A9905" s="3">
        <v>20.027089777859604</v>
      </c>
      <c r="B9905">
        <v>4.9416424226093039</v>
      </c>
      <c r="C9905">
        <v>3.1135153092103742</v>
      </c>
    </row>
    <row r="9906" spans="1:3" x14ac:dyDescent="0.25">
      <c r="A9906" s="3">
        <v>19.929145492307978</v>
      </c>
      <c r="B9906">
        <v>5.0106352940962555</v>
      </c>
      <c r="C9906">
        <v>2.9957322735539909</v>
      </c>
    </row>
    <row r="9907" spans="1:3" x14ac:dyDescent="0.25">
      <c r="A9907" s="3">
        <v>20.837197681154464</v>
      </c>
      <c r="B9907">
        <v>5.9914645471079817</v>
      </c>
      <c r="C9907">
        <v>4.6821312271242199</v>
      </c>
    </row>
    <row r="9908" spans="1:3" x14ac:dyDescent="0.25">
      <c r="A9908" s="3">
        <v>19.18195119767131</v>
      </c>
      <c r="B9908">
        <v>4.5747109785033828</v>
      </c>
      <c r="C9908">
        <v>3.6375861597263857</v>
      </c>
    </row>
    <row r="9909" spans="1:3" ht="15.75" thickBot="1" x14ac:dyDescent="0.3">
      <c r="A9909" s="7">
        <v>20.837197681154464</v>
      </c>
      <c r="B9909">
        <v>5.9914645471079817</v>
      </c>
      <c r="C9909">
        <v>4.6821312271242199</v>
      </c>
    </row>
    <row r="9911" spans="1:3" ht="15.75" thickBot="1" x14ac:dyDescent="0.3"/>
    <row r="9912" spans="1:3" x14ac:dyDescent="0.25">
      <c r="A9912" s="1" t="s">
        <v>600</v>
      </c>
    </row>
    <row r="9913" spans="1:3" x14ac:dyDescent="0.25">
      <c r="A9913" s="2">
        <v>20.097550585664155</v>
      </c>
      <c r="B9913">
        <v>5.0751738152338266</v>
      </c>
      <c r="C9913">
        <v>3.6109179126442243</v>
      </c>
    </row>
    <row r="9914" spans="1:3" x14ac:dyDescent="0.25">
      <c r="A9914" s="3">
        <v>20.360234224388144</v>
      </c>
      <c r="B9914">
        <v>5.6167710976665717</v>
      </c>
      <c r="C9914">
        <v>2.9444389791664403</v>
      </c>
    </row>
    <row r="9915" spans="1:3" x14ac:dyDescent="0.25">
      <c r="A9915" s="3">
        <v>20.837197681154464</v>
      </c>
      <c r="B9915">
        <v>5.9914645471079817</v>
      </c>
      <c r="C9915">
        <v>4.6821312271242199</v>
      </c>
    </row>
    <row r="9916" spans="1:3" x14ac:dyDescent="0.25">
      <c r="A9916" s="3">
        <v>19.929145492307978</v>
      </c>
      <c r="B9916">
        <v>5.0106352940962555</v>
      </c>
      <c r="C9916">
        <v>2.9957322735539909</v>
      </c>
    </row>
    <row r="9917" spans="1:3" x14ac:dyDescent="0.25">
      <c r="A9917" s="3">
        <v>20.184546440673881</v>
      </c>
      <c r="B9917">
        <v>4.990432586778736</v>
      </c>
      <c r="C9917">
        <v>3.6888794541139363</v>
      </c>
    </row>
    <row r="9918" spans="1:3" x14ac:dyDescent="0.25">
      <c r="A9918" s="3">
        <v>19.985088661080542</v>
      </c>
      <c r="B9918">
        <v>4.7874917427820458</v>
      </c>
      <c r="C9918">
        <v>3.4812400893356918</v>
      </c>
    </row>
    <row r="9919" spans="1:3" x14ac:dyDescent="0.25">
      <c r="A9919" s="3">
        <v>20.123189455653517</v>
      </c>
      <c r="B9919">
        <v>5.4806389233419912</v>
      </c>
      <c r="C9919">
        <v>3.0910424533583161</v>
      </c>
    </row>
    <row r="9920" spans="1:3" x14ac:dyDescent="0.25">
      <c r="A9920" s="3">
        <v>19.18195119767131</v>
      </c>
      <c r="B9920">
        <v>4.5747109785033828</v>
      </c>
      <c r="C9920">
        <v>3.6375861597263857</v>
      </c>
    </row>
    <row r="9921" spans="1:3" x14ac:dyDescent="0.25">
      <c r="A9921" s="3">
        <v>20.360234224388144</v>
      </c>
      <c r="B9921">
        <v>5.6167710976665717</v>
      </c>
      <c r="C9921">
        <v>2.9444389791664403</v>
      </c>
    </row>
    <row r="9922" spans="1:3" x14ac:dyDescent="0.25">
      <c r="A9922" s="3">
        <v>19.985088661080542</v>
      </c>
      <c r="B9922">
        <v>4.7874917427820458</v>
      </c>
      <c r="C9922">
        <v>3.4812400893356918</v>
      </c>
    </row>
    <row r="9923" spans="1:3" x14ac:dyDescent="0.25">
      <c r="A9923" s="3">
        <v>19.929145492307978</v>
      </c>
      <c r="B9923">
        <v>5.0106352940962555</v>
      </c>
      <c r="C9923">
        <v>2.9957322735539909</v>
      </c>
    </row>
    <row r="9924" spans="1:3" x14ac:dyDescent="0.25">
      <c r="A9924" s="3">
        <v>20.478688773840432</v>
      </c>
      <c r="B9924" s="5">
        <v>5.2983173670000001</v>
      </c>
      <c r="C9924" s="5">
        <v>2.9957322739999999</v>
      </c>
    </row>
    <row r="9925" spans="1:3" ht="15.75" thickBot="1" x14ac:dyDescent="0.3">
      <c r="A9925" s="7">
        <v>19.929145492307978</v>
      </c>
      <c r="B9925">
        <v>5.0106352940962555</v>
      </c>
      <c r="C9925">
        <v>2.9957322735539909</v>
      </c>
    </row>
    <row r="9928" spans="1:3" ht="15.75" thickBot="1" x14ac:dyDescent="0.3"/>
    <row r="9929" spans="1:3" x14ac:dyDescent="0.25">
      <c r="A9929" s="1" t="s">
        <v>601</v>
      </c>
    </row>
    <row r="9930" spans="1:3" x14ac:dyDescent="0.25">
      <c r="A9930" s="2">
        <v>20.837197681154464</v>
      </c>
      <c r="B9930">
        <v>5.9914645471079817</v>
      </c>
      <c r="C9930">
        <v>4.6821312271242199</v>
      </c>
    </row>
    <row r="9931" spans="1:3" x14ac:dyDescent="0.25">
      <c r="A9931" s="3">
        <v>21.133424112621626</v>
      </c>
      <c r="B9931" s="8">
        <v>6.5510803350434044</v>
      </c>
      <c r="C9931" s="8">
        <v>5.4380793089231956</v>
      </c>
    </row>
    <row r="9932" spans="1:3" x14ac:dyDescent="0.25">
      <c r="A9932" s="3">
        <v>20.027089777859604</v>
      </c>
      <c r="B9932">
        <v>4.9416424226093039</v>
      </c>
      <c r="C9932">
        <v>3.1135153092103742</v>
      </c>
    </row>
    <row r="9933" spans="1:3" x14ac:dyDescent="0.25">
      <c r="A9933" s="3">
        <v>20.123189455653517</v>
      </c>
      <c r="B9933">
        <v>5.4806389233419912</v>
      </c>
      <c r="C9933">
        <v>3.0910424533583161</v>
      </c>
    </row>
    <row r="9934" spans="1:3" x14ac:dyDescent="0.25">
      <c r="A9934" s="3">
        <v>20.123189455653517</v>
      </c>
      <c r="B9934">
        <v>5.4806389233419912</v>
      </c>
      <c r="C9934">
        <v>3.0910424533583161</v>
      </c>
    </row>
    <row r="9935" spans="1:3" x14ac:dyDescent="0.25">
      <c r="A9935" s="3">
        <v>19.719292269758025</v>
      </c>
      <c r="B9935">
        <v>4.7874917430000004</v>
      </c>
      <c r="C9935">
        <v>3.091042453</v>
      </c>
    </row>
    <row r="9936" spans="1:3" x14ac:dyDescent="0.25">
      <c r="A9936" s="3">
        <v>20.184546440673881</v>
      </c>
      <c r="B9936">
        <v>4.990432586778736</v>
      </c>
      <c r="C9936">
        <v>3.6888794541139363</v>
      </c>
    </row>
    <row r="9937" spans="1:3" x14ac:dyDescent="0.25">
      <c r="A9937" s="3">
        <v>19.929145492307978</v>
      </c>
      <c r="B9937">
        <v>5.0106352940962555</v>
      </c>
      <c r="C9937">
        <v>2.9957322735539909</v>
      </c>
    </row>
    <row r="9938" spans="1:3" x14ac:dyDescent="0.25">
      <c r="A9938" s="3">
        <v>20.123189455653517</v>
      </c>
      <c r="B9938">
        <v>5.4806389233419912</v>
      </c>
      <c r="C9938">
        <v>3.0910424533583161</v>
      </c>
    </row>
    <row r="9939" spans="1:3" x14ac:dyDescent="0.25">
      <c r="A9939" s="3">
        <v>20.360234224388144</v>
      </c>
      <c r="B9939">
        <v>5.6167710976665717</v>
      </c>
      <c r="C9939">
        <v>2.9444389791664403</v>
      </c>
    </row>
    <row r="9940" spans="1:3" x14ac:dyDescent="0.25">
      <c r="A9940" s="3">
        <v>20.097550585664155</v>
      </c>
      <c r="B9940">
        <v>5.0751738152338266</v>
      </c>
      <c r="C9940">
        <v>3.6109179126442243</v>
      </c>
    </row>
    <row r="9941" spans="1:3" x14ac:dyDescent="0.25">
      <c r="A9941" s="3">
        <v>21.133424112621626</v>
      </c>
      <c r="B9941" s="8">
        <v>6.5510803350434044</v>
      </c>
      <c r="C9941" s="8">
        <v>5.4380793089231956</v>
      </c>
    </row>
    <row r="9942" spans="1:3" ht="15.75" thickBot="1" x14ac:dyDescent="0.3">
      <c r="A9942" s="7">
        <v>20.184546440673881</v>
      </c>
      <c r="B9942">
        <v>4.990432586778736</v>
      </c>
      <c r="C9942">
        <v>3.6888794541139363</v>
      </c>
    </row>
    <row r="9944" spans="1:3" ht="15.75" thickBot="1" x14ac:dyDescent="0.3"/>
    <row r="9945" spans="1:3" x14ac:dyDescent="0.25">
      <c r="A9945" s="1" t="s">
        <v>602</v>
      </c>
    </row>
    <row r="9946" spans="1:3" x14ac:dyDescent="0.25">
      <c r="A9946" s="2">
        <v>21.133424112621626</v>
      </c>
      <c r="B9946" s="8">
        <v>6.5510803350434044</v>
      </c>
      <c r="C9946" s="8">
        <v>5.4380793089231956</v>
      </c>
    </row>
    <row r="9947" spans="1:3" x14ac:dyDescent="0.25">
      <c r="A9947" s="3">
        <v>19.18195119767131</v>
      </c>
      <c r="B9947">
        <v>4.5747109785033828</v>
      </c>
      <c r="C9947">
        <v>3.6375861597263857</v>
      </c>
    </row>
    <row r="9948" spans="1:3" x14ac:dyDescent="0.25">
      <c r="A9948" s="3">
        <v>19.18195119767131</v>
      </c>
      <c r="B9948">
        <v>4.5747109785033828</v>
      </c>
      <c r="C9948">
        <v>3.6375861597263857</v>
      </c>
    </row>
    <row r="9949" spans="1:3" x14ac:dyDescent="0.25">
      <c r="A9949" s="3">
        <v>19.929145492307978</v>
      </c>
      <c r="B9949">
        <v>5.0106352940962555</v>
      </c>
      <c r="C9949">
        <v>2.9957322735539909</v>
      </c>
    </row>
    <row r="9950" spans="1:3" x14ac:dyDescent="0.25">
      <c r="A9950" s="3">
        <v>19.929145492307978</v>
      </c>
      <c r="B9950">
        <v>5.0106352940962555</v>
      </c>
      <c r="C9950">
        <v>2.9957322735539909</v>
      </c>
    </row>
    <row r="9951" spans="1:3" x14ac:dyDescent="0.25">
      <c r="A9951" s="3">
        <v>20.027089777859604</v>
      </c>
      <c r="B9951">
        <v>4.9416424226093039</v>
      </c>
      <c r="C9951">
        <v>3.1135153092103742</v>
      </c>
    </row>
    <row r="9952" spans="1:3" x14ac:dyDescent="0.25">
      <c r="A9952" s="3">
        <v>20.184546440673881</v>
      </c>
      <c r="B9952">
        <v>4.990432586778736</v>
      </c>
      <c r="C9952">
        <v>3.6888794541139363</v>
      </c>
    </row>
    <row r="9953" spans="1:3" x14ac:dyDescent="0.25">
      <c r="A9953" s="3">
        <v>19.18195119767131</v>
      </c>
      <c r="B9953">
        <v>4.5747109785033828</v>
      </c>
      <c r="C9953">
        <v>3.6375861597263857</v>
      </c>
    </row>
    <row r="9954" spans="1:3" x14ac:dyDescent="0.25">
      <c r="A9954" s="3">
        <v>21.133424112621626</v>
      </c>
      <c r="B9954" s="8">
        <v>6.5510803350434044</v>
      </c>
      <c r="C9954" s="8">
        <v>5.4380793089231956</v>
      </c>
    </row>
    <row r="9955" spans="1:3" x14ac:dyDescent="0.25">
      <c r="A9955" s="3">
        <v>20.097550585664155</v>
      </c>
      <c r="B9955">
        <v>5.0751738152338266</v>
      </c>
      <c r="C9955">
        <v>3.6109179126442243</v>
      </c>
    </row>
    <row r="9956" spans="1:3" x14ac:dyDescent="0.25">
      <c r="A9956" s="3">
        <v>19.929145492307978</v>
      </c>
      <c r="B9956">
        <v>5.0106352940962555</v>
      </c>
      <c r="C9956">
        <v>2.9957322735539909</v>
      </c>
    </row>
    <row r="9957" spans="1:3" x14ac:dyDescent="0.25">
      <c r="A9957" s="3">
        <v>19.18195119767131</v>
      </c>
      <c r="B9957">
        <v>4.5747109785033828</v>
      </c>
      <c r="C9957">
        <v>3.6375861597263857</v>
      </c>
    </row>
    <row r="9958" spans="1:3" ht="15.75" thickBot="1" x14ac:dyDescent="0.3">
      <c r="A9958" s="7">
        <v>19.929145492307978</v>
      </c>
      <c r="B9958">
        <v>5.0106352940962555</v>
      </c>
      <c r="C9958">
        <v>2.9957322735539909</v>
      </c>
    </row>
    <row r="9961" spans="1:3" ht="15.75" thickBot="1" x14ac:dyDescent="0.3"/>
    <row r="9962" spans="1:3" x14ac:dyDescent="0.25">
      <c r="A9962" s="1" t="s">
        <v>603</v>
      </c>
    </row>
    <row r="9963" spans="1:3" x14ac:dyDescent="0.25">
      <c r="A9963" s="2">
        <v>19.929145492307978</v>
      </c>
      <c r="B9963">
        <v>5.0106352940962555</v>
      </c>
      <c r="C9963">
        <v>2.9957322735539909</v>
      </c>
    </row>
    <row r="9964" spans="1:3" x14ac:dyDescent="0.25">
      <c r="A9964" s="3">
        <v>20.184546440673881</v>
      </c>
      <c r="B9964">
        <v>4.990432586778736</v>
      </c>
      <c r="C9964">
        <v>3.6888794541139363</v>
      </c>
    </row>
    <row r="9965" spans="1:3" x14ac:dyDescent="0.25">
      <c r="A9965" s="3">
        <v>19.929145492307978</v>
      </c>
      <c r="B9965">
        <v>5.0106352940962555</v>
      </c>
      <c r="C9965">
        <v>2.9957322735539909</v>
      </c>
    </row>
    <row r="9966" spans="1:3" x14ac:dyDescent="0.25">
      <c r="A9966" s="3">
        <v>20.163448315399307</v>
      </c>
      <c r="B9966">
        <v>5.5373342670185366</v>
      </c>
      <c r="C9966">
        <v>4.7004803657924166</v>
      </c>
    </row>
    <row r="9967" spans="1:3" x14ac:dyDescent="0.25">
      <c r="A9967" s="3">
        <v>20.360234224388144</v>
      </c>
      <c r="B9967">
        <v>5.6167710976665717</v>
      </c>
      <c r="C9967">
        <v>2.9444389791664403</v>
      </c>
    </row>
    <row r="9968" spans="1:3" x14ac:dyDescent="0.25">
      <c r="A9968" s="3">
        <v>20.837197681154464</v>
      </c>
      <c r="B9968">
        <v>5.9914645471079817</v>
      </c>
      <c r="C9968">
        <v>4.6821312271242199</v>
      </c>
    </row>
    <row r="9969" spans="1:3" x14ac:dyDescent="0.25">
      <c r="A9969" s="3">
        <v>20.837197681154464</v>
      </c>
      <c r="B9969">
        <v>5.9914645471079817</v>
      </c>
      <c r="C9969">
        <v>4.6821312271242199</v>
      </c>
    </row>
    <row r="9970" spans="1:3" x14ac:dyDescent="0.25">
      <c r="A9970" s="3">
        <v>20.163448315399307</v>
      </c>
      <c r="B9970">
        <v>5.5373342670185366</v>
      </c>
      <c r="C9970">
        <v>4.7004803657924166</v>
      </c>
    </row>
    <row r="9971" spans="1:3" x14ac:dyDescent="0.25">
      <c r="A9971" s="3">
        <v>20.123189455653517</v>
      </c>
      <c r="B9971">
        <v>5.4806389233419912</v>
      </c>
      <c r="C9971">
        <v>3.0910424533583161</v>
      </c>
    </row>
    <row r="9972" spans="1:3" x14ac:dyDescent="0.25">
      <c r="A9972" s="3">
        <v>20.478688773840432</v>
      </c>
      <c r="B9972" s="5">
        <v>5.2983173670000001</v>
      </c>
      <c r="C9972" s="5">
        <v>2.9957322739999999</v>
      </c>
    </row>
    <row r="9973" spans="1:3" x14ac:dyDescent="0.25">
      <c r="A9973" s="3">
        <v>20.097550585664155</v>
      </c>
      <c r="B9973">
        <v>5.0751738152338266</v>
      </c>
      <c r="C9973">
        <v>3.6109179126442243</v>
      </c>
    </row>
    <row r="9974" spans="1:3" x14ac:dyDescent="0.25">
      <c r="A9974" s="3">
        <v>20.123189455653517</v>
      </c>
      <c r="B9974">
        <v>5.4806389233419912</v>
      </c>
      <c r="C9974">
        <v>3.0910424533583161</v>
      </c>
    </row>
    <row r="9975" spans="1:3" ht="15.75" thickBot="1" x14ac:dyDescent="0.3">
      <c r="A9975" s="7">
        <v>20.184546440673881</v>
      </c>
      <c r="B9975">
        <v>4.990432586778736</v>
      </c>
      <c r="C9975">
        <v>3.6888794541139363</v>
      </c>
    </row>
    <row r="9977" spans="1:3" ht="15.75" thickBot="1" x14ac:dyDescent="0.3"/>
    <row r="9978" spans="1:3" x14ac:dyDescent="0.25">
      <c r="A9978" s="1" t="s">
        <v>604</v>
      </c>
    </row>
    <row r="9979" spans="1:3" x14ac:dyDescent="0.25">
      <c r="A9979" s="2">
        <v>19.929145492307978</v>
      </c>
      <c r="B9979">
        <v>5.0106352940962555</v>
      </c>
      <c r="C9979">
        <v>2.9957322735539909</v>
      </c>
    </row>
    <row r="9980" spans="1:3" x14ac:dyDescent="0.25">
      <c r="A9980" s="3">
        <v>20.837197681154464</v>
      </c>
      <c r="B9980">
        <v>5.9914645471079817</v>
      </c>
      <c r="C9980">
        <v>4.6821312271242199</v>
      </c>
    </row>
    <row r="9981" spans="1:3" x14ac:dyDescent="0.25">
      <c r="A9981" s="3">
        <v>20.123189455653517</v>
      </c>
      <c r="B9981">
        <v>5.4806389233419912</v>
      </c>
      <c r="C9981">
        <v>3.0910424533583161</v>
      </c>
    </row>
    <row r="9982" spans="1:3" x14ac:dyDescent="0.25">
      <c r="A9982" s="3">
        <v>20.123189455653517</v>
      </c>
      <c r="B9982">
        <v>5.4806389233419912</v>
      </c>
      <c r="C9982">
        <v>3.0910424533583161</v>
      </c>
    </row>
    <row r="9983" spans="1:3" x14ac:dyDescent="0.25">
      <c r="A9983" s="3">
        <v>20.027089777859604</v>
      </c>
      <c r="B9983">
        <v>4.9416424226093039</v>
      </c>
      <c r="C9983">
        <v>3.1135153092103742</v>
      </c>
    </row>
    <row r="9984" spans="1:3" x14ac:dyDescent="0.25">
      <c r="A9984" s="3">
        <v>20.097550585664155</v>
      </c>
      <c r="B9984">
        <v>5.0751738152338266</v>
      </c>
      <c r="C9984">
        <v>3.6109179126442243</v>
      </c>
    </row>
    <row r="9985" spans="1:3" x14ac:dyDescent="0.25">
      <c r="A9985" s="3">
        <v>20.478688773840432</v>
      </c>
      <c r="B9985" s="5">
        <v>5.2983173670000001</v>
      </c>
      <c r="C9985" s="5">
        <v>2.9957322739999999</v>
      </c>
    </row>
    <row r="9986" spans="1:3" x14ac:dyDescent="0.25">
      <c r="A9986" s="3">
        <v>20.360234224388144</v>
      </c>
      <c r="B9986">
        <v>5.6167710976665717</v>
      </c>
      <c r="C9986">
        <v>2.9444389791664403</v>
      </c>
    </row>
    <row r="9987" spans="1:3" x14ac:dyDescent="0.25">
      <c r="A9987" s="3">
        <v>19.985088661080542</v>
      </c>
      <c r="B9987">
        <v>4.7874917427820458</v>
      </c>
      <c r="C9987">
        <v>3.4812400893356918</v>
      </c>
    </row>
    <row r="9988" spans="1:3" x14ac:dyDescent="0.25">
      <c r="A9988" s="3">
        <v>20.184546440673881</v>
      </c>
      <c r="B9988">
        <v>4.990432586778736</v>
      </c>
      <c r="C9988">
        <v>3.6888794541139363</v>
      </c>
    </row>
    <row r="9989" spans="1:3" x14ac:dyDescent="0.25">
      <c r="A9989" s="3">
        <v>20.097550585664155</v>
      </c>
      <c r="B9989">
        <v>5.0751738152338266</v>
      </c>
      <c r="C9989">
        <v>3.6109179126442243</v>
      </c>
    </row>
    <row r="9990" spans="1:3" x14ac:dyDescent="0.25">
      <c r="A9990" s="3">
        <v>20.027089777859604</v>
      </c>
      <c r="B9990">
        <v>4.9416424226093039</v>
      </c>
      <c r="C9990">
        <v>3.1135153092103742</v>
      </c>
    </row>
    <row r="9991" spans="1:3" ht="15.75" thickBot="1" x14ac:dyDescent="0.3">
      <c r="A9991" s="7">
        <v>20.097550585664155</v>
      </c>
      <c r="B9991">
        <v>5.0751738152338266</v>
      </c>
      <c r="C9991">
        <v>3.6109179126442243</v>
      </c>
    </row>
    <row r="9994" spans="1:3" ht="15.75" thickBot="1" x14ac:dyDescent="0.3"/>
    <row r="9995" spans="1:3" x14ac:dyDescent="0.25">
      <c r="A9995" s="1" t="s">
        <v>605</v>
      </c>
    </row>
    <row r="9996" spans="1:3" x14ac:dyDescent="0.25">
      <c r="A9996" s="2">
        <v>20.478688773840432</v>
      </c>
      <c r="B9996" s="5">
        <v>5.2983173670000001</v>
      </c>
      <c r="C9996" s="5">
        <v>2.9957322739999999</v>
      </c>
    </row>
    <row r="9997" spans="1:3" x14ac:dyDescent="0.25">
      <c r="A9997" s="3">
        <v>19.929145492307978</v>
      </c>
      <c r="B9997">
        <v>5.0106352940962555</v>
      </c>
      <c r="C9997">
        <v>2.9957322735539909</v>
      </c>
    </row>
    <row r="9998" spans="1:3" x14ac:dyDescent="0.25">
      <c r="A9998" s="3">
        <v>20.184546440673881</v>
      </c>
      <c r="B9998">
        <v>4.990432586778736</v>
      </c>
      <c r="C9998">
        <v>3.6888794541139363</v>
      </c>
    </row>
    <row r="9999" spans="1:3" x14ac:dyDescent="0.25">
      <c r="A9999" s="3">
        <v>20.360234224388144</v>
      </c>
      <c r="B9999">
        <v>5.6167710976665717</v>
      </c>
      <c r="C9999">
        <v>2.9444389791664403</v>
      </c>
    </row>
    <row r="10000" spans="1:3" x14ac:dyDescent="0.25">
      <c r="A10000" s="3">
        <v>20.184546440673881</v>
      </c>
      <c r="B10000">
        <v>4.990432586778736</v>
      </c>
      <c r="C10000">
        <v>3.6888794541139363</v>
      </c>
    </row>
    <row r="10001" spans="1:3" x14ac:dyDescent="0.25">
      <c r="A10001" s="3">
        <v>19.929145492307978</v>
      </c>
      <c r="B10001">
        <v>5.0106352940962555</v>
      </c>
      <c r="C10001">
        <v>2.9957322735539909</v>
      </c>
    </row>
    <row r="10002" spans="1:3" x14ac:dyDescent="0.25">
      <c r="A10002" s="3">
        <v>20.163448315399307</v>
      </c>
      <c r="B10002">
        <v>5.5373342670185366</v>
      </c>
      <c r="C10002">
        <v>4.7004803657924166</v>
      </c>
    </row>
    <row r="10003" spans="1:3" x14ac:dyDescent="0.25">
      <c r="A10003" s="3">
        <v>21.133424112621626</v>
      </c>
      <c r="B10003" s="8">
        <v>6.5510803350434044</v>
      </c>
      <c r="C10003" s="8">
        <v>5.4380793089231956</v>
      </c>
    </row>
    <row r="10004" spans="1:3" x14ac:dyDescent="0.25">
      <c r="A10004" s="3">
        <v>19.719292269758025</v>
      </c>
      <c r="B10004">
        <v>4.7874917430000004</v>
      </c>
      <c r="C10004">
        <v>3.091042453</v>
      </c>
    </row>
    <row r="10005" spans="1:3" x14ac:dyDescent="0.25">
      <c r="A10005" s="3">
        <v>19.18195119767131</v>
      </c>
      <c r="B10005">
        <v>4.5747109785033828</v>
      </c>
      <c r="C10005">
        <v>3.6375861597263857</v>
      </c>
    </row>
    <row r="10006" spans="1:3" x14ac:dyDescent="0.25">
      <c r="A10006" s="3">
        <v>19.719292269758025</v>
      </c>
      <c r="B10006">
        <v>4.7874917430000004</v>
      </c>
      <c r="C10006">
        <v>3.091042453</v>
      </c>
    </row>
    <row r="10007" spans="1:3" x14ac:dyDescent="0.25">
      <c r="A10007" s="3">
        <v>20.123189455653517</v>
      </c>
      <c r="B10007">
        <v>5.4806389233419912</v>
      </c>
      <c r="C10007">
        <v>3.0910424533583161</v>
      </c>
    </row>
    <row r="10008" spans="1:3" ht="15.75" thickBot="1" x14ac:dyDescent="0.3">
      <c r="A10008" s="7">
        <v>20.360234224388144</v>
      </c>
      <c r="B10008">
        <v>5.6167710976665717</v>
      </c>
      <c r="C10008">
        <v>2.9444389791664403</v>
      </c>
    </row>
    <row r="10010" spans="1:3" ht="15.75" thickBot="1" x14ac:dyDescent="0.3"/>
    <row r="10011" spans="1:3" x14ac:dyDescent="0.25">
      <c r="A10011" s="1" t="s">
        <v>606</v>
      </c>
    </row>
    <row r="10012" spans="1:3" x14ac:dyDescent="0.25">
      <c r="A10012" s="2">
        <v>19.18195119767131</v>
      </c>
      <c r="B10012">
        <v>4.5747109785033828</v>
      </c>
      <c r="C10012">
        <v>3.6375861597263857</v>
      </c>
    </row>
    <row r="10013" spans="1:3" x14ac:dyDescent="0.25">
      <c r="A10013" s="3">
        <v>20.478688773840432</v>
      </c>
      <c r="B10013" s="5">
        <v>5.2983173670000001</v>
      </c>
      <c r="C10013" s="5">
        <v>2.9957322739999999</v>
      </c>
    </row>
    <row r="10014" spans="1:3" x14ac:dyDescent="0.25">
      <c r="A10014" s="3">
        <v>20.837197681154464</v>
      </c>
      <c r="B10014">
        <v>5.9914645471079817</v>
      </c>
      <c r="C10014">
        <v>4.6821312271242199</v>
      </c>
    </row>
    <row r="10015" spans="1:3" x14ac:dyDescent="0.25">
      <c r="A10015" s="3">
        <v>21.133424112621626</v>
      </c>
      <c r="B10015" s="8">
        <v>6.5510803350434044</v>
      </c>
      <c r="C10015" s="8">
        <v>5.4380793089231956</v>
      </c>
    </row>
    <row r="10016" spans="1:3" x14ac:dyDescent="0.25">
      <c r="A10016" s="3">
        <v>20.123189455653517</v>
      </c>
      <c r="B10016">
        <v>5.4806389233419912</v>
      </c>
      <c r="C10016">
        <v>3.0910424533583161</v>
      </c>
    </row>
    <row r="10017" spans="1:3" x14ac:dyDescent="0.25">
      <c r="A10017" s="3">
        <v>19.719292269758025</v>
      </c>
      <c r="B10017">
        <v>4.7874917430000004</v>
      </c>
      <c r="C10017">
        <v>3.091042453</v>
      </c>
    </row>
    <row r="10018" spans="1:3" x14ac:dyDescent="0.25">
      <c r="A10018" s="3">
        <v>19.929145492307978</v>
      </c>
      <c r="B10018">
        <v>5.0106352940962555</v>
      </c>
      <c r="C10018">
        <v>2.9957322735539909</v>
      </c>
    </row>
    <row r="10019" spans="1:3" x14ac:dyDescent="0.25">
      <c r="A10019" s="3">
        <v>20.163448315399307</v>
      </c>
      <c r="B10019">
        <v>5.5373342670185366</v>
      </c>
      <c r="C10019">
        <v>4.7004803657924166</v>
      </c>
    </row>
    <row r="10020" spans="1:3" x14ac:dyDescent="0.25">
      <c r="A10020" s="3">
        <v>20.837197681154464</v>
      </c>
      <c r="B10020">
        <v>5.9914645471079817</v>
      </c>
      <c r="C10020">
        <v>4.6821312271242199</v>
      </c>
    </row>
    <row r="10021" spans="1:3" x14ac:dyDescent="0.25">
      <c r="A10021" s="3">
        <v>20.478688773840432</v>
      </c>
      <c r="B10021" s="5">
        <v>5.2983173670000001</v>
      </c>
      <c r="C10021" s="5">
        <v>2.9957322739999999</v>
      </c>
    </row>
    <row r="10022" spans="1:3" x14ac:dyDescent="0.25">
      <c r="A10022" s="3">
        <v>21.133424112621626</v>
      </c>
      <c r="B10022" s="8">
        <v>6.5510803350434044</v>
      </c>
      <c r="C10022" s="8">
        <v>5.4380793089231956</v>
      </c>
    </row>
    <row r="10023" spans="1:3" x14ac:dyDescent="0.25">
      <c r="A10023" s="3">
        <v>19.719292269758025</v>
      </c>
      <c r="B10023">
        <v>4.7874917430000004</v>
      </c>
      <c r="C10023">
        <v>3.091042453</v>
      </c>
    </row>
    <row r="10024" spans="1:3" ht="15.75" thickBot="1" x14ac:dyDescent="0.3">
      <c r="A10024" s="7">
        <v>20.123189455653517</v>
      </c>
      <c r="B10024">
        <v>5.4806389233419912</v>
      </c>
      <c r="C10024">
        <v>3.0910424533583161</v>
      </c>
    </row>
    <row r="10027" spans="1:3" ht="15.75" thickBot="1" x14ac:dyDescent="0.3"/>
    <row r="10028" spans="1:3" x14ac:dyDescent="0.25">
      <c r="A10028" s="1" t="s">
        <v>607</v>
      </c>
    </row>
    <row r="10029" spans="1:3" x14ac:dyDescent="0.25">
      <c r="A10029" s="2">
        <v>19.719292269758025</v>
      </c>
      <c r="B10029">
        <v>4.7874917430000004</v>
      </c>
      <c r="C10029">
        <v>3.091042453</v>
      </c>
    </row>
    <row r="10030" spans="1:3" x14ac:dyDescent="0.25">
      <c r="A10030" s="3">
        <v>19.719292269758025</v>
      </c>
      <c r="B10030">
        <v>4.7874917430000004</v>
      </c>
      <c r="C10030">
        <v>3.091042453</v>
      </c>
    </row>
    <row r="10031" spans="1:3" x14ac:dyDescent="0.25">
      <c r="A10031" s="3">
        <v>19.929145492307978</v>
      </c>
      <c r="B10031">
        <v>5.0106352940962555</v>
      </c>
      <c r="C10031">
        <v>2.9957322735539909</v>
      </c>
    </row>
    <row r="10032" spans="1:3" x14ac:dyDescent="0.25">
      <c r="A10032" s="3">
        <v>19.929145492307978</v>
      </c>
      <c r="B10032">
        <v>5.0106352940962555</v>
      </c>
      <c r="C10032">
        <v>2.9957322735539909</v>
      </c>
    </row>
    <row r="10033" spans="1:3" x14ac:dyDescent="0.25">
      <c r="A10033" s="3">
        <v>19.929145492307978</v>
      </c>
      <c r="B10033">
        <v>5.0106352940962555</v>
      </c>
      <c r="C10033">
        <v>2.9957322735539909</v>
      </c>
    </row>
    <row r="10034" spans="1:3" x14ac:dyDescent="0.25">
      <c r="A10034" s="3">
        <v>20.163448315399307</v>
      </c>
      <c r="B10034">
        <v>5.5373342670185366</v>
      </c>
      <c r="C10034">
        <v>4.7004803657924166</v>
      </c>
    </row>
    <row r="10035" spans="1:3" x14ac:dyDescent="0.25">
      <c r="A10035" s="3">
        <v>19.985088661080542</v>
      </c>
      <c r="B10035">
        <v>4.7874917427820458</v>
      </c>
      <c r="C10035">
        <v>3.4812400893356918</v>
      </c>
    </row>
    <row r="10036" spans="1:3" x14ac:dyDescent="0.25">
      <c r="A10036" s="3">
        <v>21.133424112621626</v>
      </c>
      <c r="B10036" s="8">
        <v>6.5510803350434044</v>
      </c>
      <c r="C10036" s="8">
        <v>5.4380793089231956</v>
      </c>
    </row>
    <row r="10037" spans="1:3" x14ac:dyDescent="0.25">
      <c r="A10037" s="3">
        <v>21.133424112621626</v>
      </c>
      <c r="B10037" s="8">
        <v>6.5510803350434044</v>
      </c>
      <c r="C10037" s="8">
        <v>5.4380793089231956</v>
      </c>
    </row>
    <row r="10038" spans="1:3" x14ac:dyDescent="0.25">
      <c r="A10038" s="3">
        <v>21.133424112621626</v>
      </c>
      <c r="B10038" s="8">
        <v>6.5510803350434044</v>
      </c>
      <c r="C10038" s="8">
        <v>5.4380793089231956</v>
      </c>
    </row>
    <row r="10039" spans="1:3" x14ac:dyDescent="0.25">
      <c r="A10039" s="3">
        <v>19.929145492307978</v>
      </c>
      <c r="B10039">
        <v>5.0106352940962555</v>
      </c>
      <c r="C10039">
        <v>2.9957322735539909</v>
      </c>
    </row>
    <row r="10040" spans="1:3" x14ac:dyDescent="0.25">
      <c r="A10040" s="3">
        <v>20.097550585664155</v>
      </c>
      <c r="B10040">
        <v>5.0751738152338266</v>
      </c>
      <c r="C10040">
        <v>3.6109179126442243</v>
      </c>
    </row>
    <row r="10041" spans="1:3" ht="15.75" thickBot="1" x14ac:dyDescent="0.3">
      <c r="A10041" s="7">
        <v>20.837197681154464</v>
      </c>
      <c r="B10041">
        <v>5.9914645471079817</v>
      </c>
      <c r="C10041">
        <v>4.6821312271242199</v>
      </c>
    </row>
    <row r="10044" spans="1:3" ht="15.75" thickBot="1" x14ac:dyDescent="0.3"/>
    <row r="10045" spans="1:3" x14ac:dyDescent="0.25">
      <c r="A10045" s="1" t="s">
        <v>608</v>
      </c>
    </row>
    <row r="10046" spans="1:3" x14ac:dyDescent="0.25">
      <c r="A10046" s="2">
        <v>20.027089777859604</v>
      </c>
      <c r="B10046">
        <v>4.9416424226093039</v>
      </c>
      <c r="C10046">
        <v>3.1135153092103742</v>
      </c>
    </row>
    <row r="10047" spans="1:3" x14ac:dyDescent="0.25">
      <c r="A10047" s="3">
        <v>20.097550585664155</v>
      </c>
      <c r="B10047">
        <v>5.0751738152338266</v>
      </c>
      <c r="C10047">
        <v>3.6109179126442243</v>
      </c>
    </row>
    <row r="10048" spans="1:3" x14ac:dyDescent="0.25">
      <c r="A10048" s="3">
        <v>20.027089777859604</v>
      </c>
      <c r="B10048">
        <v>4.9416424226093039</v>
      </c>
      <c r="C10048">
        <v>3.1135153092103742</v>
      </c>
    </row>
    <row r="10049" spans="1:3" x14ac:dyDescent="0.25">
      <c r="A10049" s="3">
        <v>20.163448315399307</v>
      </c>
      <c r="B10049">
        <v>5.5373342670185366</v>
      </c>
      <c r="C10049">
        <v>4.7004803657924166</v>
      </c>
    </row>
    <row r="10050" spans="1:3" x14ac:dyDescent="0.25">
      <c r="A10050" s="3">
        <v>19.985088661080542</v>
      </c>
      <c r="B10050">
        <v>4.7874917427820458</v>
      </c>
      <c r="C10050">
        <v>3.4812400893356918</v>
      </c>
    </row>
    <row r="10051" spans="1:3" x14ac:dyDescent="0.25">
      <c r="A10051" s="3">
        <v>19.985088661080542</v>
      </c>
      <c r="B10051">
        <v>4.7874917427820458</v>
      </c>
      <c r="C10051">
        <v>3.4812400893356918</v>
      </c>
    </row>
    <row r="10052" spans="1:3" x14ac:dyDescent="0.25">
      <c r="A10052" s="3">
        <v>19.18195119767131</v>
      </c>
      <c r="B10052">
        <v>4.5747109785033828</v>
      </c>
      <c r="C10052">
        <v>3.6375861597263857</v>
      </c>
    </row>
    <row r="10053" spans="1:3" x14ac:dyDescent="0.25">
      <c r="A10053" s="3">
        <v>20.027089777859604</v>
      </c>
      <c r="B10053">
        <v>4.9416424226093039</v>
      </c>
      <c r="C10053">
        <v>3.1135153092103742</v>
      </c>
    </row>
    <row r="10054" spans="1:3" x14ac:dyDescent="0.25">
      <c r="A10054" s="3">
        <v>20.360234224388144</v>
      </c>
      <c r="B10054">
        <v>5.6167710976665717</v>
      </c>
      <c r="C10054">
        <v>2.9444389791664403</v>
      </c>
    </row>
    <row r="10055" spans="1:3" x14ac:dyDescent="0.25">
      <c r="A10055" s="3">
        <v>21.133424112621626</v>
      </c>
      <c r="B10055" s="8">
        <v>6.5510803350434044</v>
      </c>
      <c r="C10055" s="8">
        <v>5.4380793089231956</v>
      </c>
    </row>
    <row r="10056" spans="1:3" x14ac:dyDescent="0.25">
      <c r="A10056" s="3">
        <v>19.18195119767131</v>
      </c>
      <c r="B10056">
        <v>4.5747109785033828</v>
      </c>
      <c r="C10056">
        <v>3.6375861597263857</v>
      </c>
    </row>
    <row r="10057" spans="1:3" x14ac:dyDescent="0.25">
      <c r="A10057" s="3">
        <v>20.478688773840432</v>
      </c>
      <c r="B10057" s="5">
        <v>5.2983173670000001</v>
      </c>
      <c r="C10057" s="5">
        <v>2.9957322739999999</v>
      </c>
    </row>
    <row r="10058" spans="1:3" ht="15.75" thickBot="1" x14ac:dyDescent="0.3">
      <c r="A10058" s="7">
        <v>20.163448315399307</v>
      </c>
      <c r="B10058">
        <v>5.5373342670185366</v>
      </c>
      <c r="C10058">
        <v>4.7004803657924166</v>
      </c>
    </row>
    <row r="10060" spans="1:3" ht="15.75" thickBot="1" x14ac:dyDescent="0.3"/>
    <row r="10061" spans="1:3" x14ac:dyDescent="0.25">
      <c r="A10061" s="1" t="s">
        <v>609</v>
      </c>
    </row>
    <row r="10062" spans="1:3" x14ac:dyDescent="0.25">
      <c r="A10062" s="2">
        <v>19.985088661080542</v>
      </c>
      <c r="B10062">
        <v>4.7874917427820458</v>
      </c>
      <c r="C10062">
        <v>3.4812400893356918</v>
      </c>
    </row>
    <row r="10063" spans="1:3" x14ac:dyDescent="0.25">
      <c r="A10063" s="3">
        <v>19.985088661080542</v>
      </c>
      <c r="B10063">
        <v>4.7874917427820458</v>
      </c>
      <c r="C10063">
        <v>3.4812400893356918</v>
      </c>
    </row>
    <row r="10064" spans="1:3" x14ac:dyDescent="0.25">
      <c r="A10064" s="3">
        <v>20.360234224388144</v>
      </c>
      <c r="B10064">
        <v>5.6167710976665717</v>
      </c>
      <c r="C10064">
        <v>2.9444389791664403</v>
      </c>
    </row>
    <row r="10065" spans="1:3" x14ac:dyDescent="0.25">
      <c r="A10065" s="3">
        <v>21.133424112621626</v>
      </c>
      <c r="B10065" s="8">
        <v>6.5510803350434044</v>
      </c>
      <c r="C10065" s="8">
        <v>5.4380793089231956</v>
      </c>
    </row>
    <row r="10066" spans="1:3" x14ac:dyDescent="0.25">
      <c r="A10066" s="3">
        <v>20.478688773840432</v>
      </c>
      <c r="B10066" s="5">
        <v>5.2983173670000001</v>
      </c>
      <c r="C10066" s="5">
        <v>2.9957322739999999</v>
      </c>
    </row>
    <row r="10067" spans="1:3" x14ac:dyDescent="0.25">
      <c r="A10067" s="3">
        <v>20.478688773840432</v>
      </c>
      <c r="B10067" s="5">
        <v>5.2983173670000001</v>
      </c>
      <c r="C10067" s="5">
        <v>2.9957322739999999</v>
      </c>
    </row>
    <row r="10068" spans="1:3" x14ac:dyDescent="0.25">
      <c r="A10068" s="3">
        <v>20.360234224388144</v>
      </c>
      <c r="B10068">
        <v>5.6167710976665717</v>
      </c>
      <c r="C10068">
        <v>2.9444389791664403</v>
      </c>
    </row>
    <row r="10069" spans="1:3" x14ac:dyDescent="0.25">
      <c r="A10069" s="3">
        <v>20.123189455653517</v>
      </c>
      <c r="B10069">
        <v>5.4806389233419912</v>
      </c>
      <c r="C10069">
        <v>3.0910424533583161</v>
      </c>
    </row>
    <row r="10070" spans="1:3" x14ac:dyDescent="0.25">
      <c r="A10070" s="3">
        <v>20.184546440673881</v>
      </c>
      <c r="B10070">
        <v>4.990432586778736</v>
      </c>
      <c r="C10070">
        <v>3.6888794541139363</v>
      </c>
    </row>
    <row r="10071" spans="1:3" x14ac:dyDescent="0.25">
      <c r="A10071" s="3">
        <v>19.985088661080542</v>
      </c>
      <c r="B10071" s="8">
        <v>4.7874917427820458</v>
      </c>
      <c r="C10071" s="8">
        <v>3.4812400893356918</v>
      </c>
    </row>
    <row r="10072" spans="1:3" x14ac:dyDescent="0.25">
      <c r="A10072" s="3">
        <v>20.184546440673881</v>
      </c>
      <c r="B10072">
        <v>4.990432586778736</v>
      </c>
      <c r="C10072">
        <v>3.6888794541139363</v>
      </c>
    </row>
    <row r="10073" spans="1:3" x14ac:dyDescent="0.25">
      <c r="A10073" s="3">
        <v>20.123189455653517</v>
      </c>
      <c r="B10073">
        <v>5.4806389233419912</v>
      </c>
      <c r="C10073">
        <v>3.0910424533583161</v>
      </c>
    </row>
    <row r="10074" spans="1:3" ht="15.75" thickBot="1" x14ac:dyDescent="0.3">
      <c r="A10074" s="7">
        <v>20.184546440673881</v>
      </c>
      <c r="B10074">
        <v>4.990432586778736</v>
      </c>
      <c r="C10074">
        <v>3.6888794541139363</v>
      </c>
    </row>
    <row r="10077" spans="1:3" ht="15.75" thickBot="1" x14ac:dyDescent="0.3"/>
    <row r="10078" spans="1:3" x14ac:dyDescent="0.25">
      <c r="A10078" s="1" t="s">
        <v>610</v>
      </c>
    </row>
    <row r="10079" spans="1:3" x14ac:dyDescent="0.25">
      <c r="A10079" s="2">
        <v>20.184546440673881</v>
      </c>
      <c r="B10079">
        <v>4.990432586778736</v>
      </c>
      <c r="C10079">
        <v>3.6888794541139363</v>
      </c>
    </row>
    <row r="10080" spans="1:3" x14ac:dyDescent="0.25">
      <c r="A10080" s="3">
        <v>20.097550585664155</v>
      </c>
      <c r="B10080">
        <v>5.0751738152338266</v>
      </c>
      <c r="C10080">
        <v>3.6109179126442243</v>
      </c>
    </row>
    <row r="10081" spans="1:3" x14ac:dyDescent="0.25">
      <c r="A10081" s="3">
        <v>19.18195119767131</v>
      </c>
      <c r="B10081">
        <v>4.5747109785033828</v>
      </c>
      <c r="C10081">
        <v>3.6375861597263857</v>
      </c>
    </row>
    <row r="10082" spans="1:3" x14ac:dyDescent="0.25">
      <c r="A10082" s="3">
        <v>21.133424112621626</v>
      </c>
      <c r="B10082" s="8">
        <v>6.5510803350434044</v>
      </c>
      <c r="C10082" s="8">
        <v>5.4380793089231956</v>
      </c>
    </row>
    <row r="10083" spans="1:3" x14ac:dyDescent="0.25">
      <c r="A10083" s="3">
        <v>19.929145492307978</v>
      </c>
      <c r="B10083">
        <v>5.0106352940962555</v>
      </c>
      <c r="C10083">
        <v>2.9957322735539909</v>
      </c>
    </row>
    <row r="10084" spans="1:3" x14ac:dyDescent="0.25">
      <c r="A10084" s="3">
        <v>20.027089777859604</v>
      </c>
      <c r="B10084">
        <v>4.9416424226093039</v>
      </c>
      <c r="C10084">
        <v>3.1135153092103742</v>
      </c>
    </row>
    <row r="10085" spans="1:3" x14ac:dyDescent="0.25">
      <c r="A10085" s="3">
        <v>19.985088661080542</v>
      </c>
      <c r="B10085">
        <v>4.7874917427820458</v>
      </c>
      <c r="C10085">
        <v>3.4812400893356918</v>
      </c>
    </row>
    <row r="10086" spans="1:3" x14ac:dyDescent="0.25">
      <c r="A10086" s="3">
        <v>19.18195119767131</v>
      </c>
      <c r="B10086">
        <v>4.5747109785033828</v>
      </c>
      <c r="C10086">
        <v>3.6375861597263857</v>
      </c>
    </row>
    <row r="10087" spans="1:3" x14ac:dyDescent="0.25">
      <c r="A10087" s="3">
        <v>20.184546440673881</v>
      </c>
      <c r="B10087">
        <v>4.990432586778736</v>
      </c>
      <c r="C10087">
        <v>3.6888794541139363</v>
      </c>
    </row>
    <row r="10088" spans="1:3" x14ac:dyDescent="0.25">
      <c r="A10088" s="3">
        <v>19.18195119767131</v>
      </c>
      <c r="B10088">
        <v>4.5747109785033828</v>
      </c>
      <c r="C10088">
        <v>3.6375861597263857</v>
      </c>
    </row>
    <row r="10089" spans="1:3" x14ac:dyDescent="0.25">
      <c r="A10089" s="3">
        <v>20.027089777859604</v>
      </c>
      <c r="B10089">
        <v>4.9416424226093039</v>
      </c>
      <c r="C10089">
        <v>3.1135153092103742</v>
      </c>
    </row>
    <row r="10090" spans="1:3" x14ac:dyDescent="0.25">
      <c r="A10090" s="3">
        <v>21.133424112621626</v>
      </c>
      <c r="B10090" s="8">
        <v>6.5510803350434044</v>
      </c>
      <c r="C10090" s="8">
        <v>5.4380793089231956</v>
      </c>
    </row>
    <row r="10091" spans="1:3" ht="15.75" thickBot="1" x14ac:dyDescent="0.3">
      <c r="A10091" s="7">
        <v>20.478688773840432</v>
      </c>
      <c r="B10091" s="5">
        <v>5.2983173670000001</v>
      </c>
      <c r="C10091" s="5">
        <v>2.9957322739999999</v>
      </c>
    </row>
    <row r="10094" spans="1:3" ht="15.75" thickBot="1" x14ac:dyDescent="0.3"/>
    <row r="10095" spans="1:3" x14ac:dyDescent="0.25">
      <c r="A10095" s="1" t="s">
        <v>611</v>
      </c>
    </row>
    <row r="10096" spans="1:3" x14ac:dyDescent="0.25">
      <c r="A10096" s="2">
        <v>19.18195119767131</v>
      </c>
      <c r="B10096">
        <v>4.5747109785033828</v>
      </c>
      <c r="C10096">
        <v>3.6375861597263857</v>
      </c>
    </row>
    <row r="10097" spans="1:3" x14ac:dyDescent="0.25">
      <c r="A10097" s="3">
        <v>20.478688773840432</v>
      </c>
      <c r="B10097" s="5">
        <v>5.2983173670000001</v>
      </c>
      <c r="C10097" s="5">
        <v>2.9957322739999999</v>
      </c>
    </row>
    <row r="10098" spans="1:3" x14ac:dyDescent="0.25">
      <c r="A10098" s="3">
        <v>20.360234224388144</v>
      </c>
      <c r="B10098">
        <v>5.6167710976665717</v>
      </c>
      <c r="C10098">
        <v>2.9444389791664403</v>
      </c>
    </row>
    <row r="10099" spans="1:3" x14ac:dyDescent="0.25">
      <c r="A10099" s="3">
        <v>20.163448315399307</v>
      </c>
      <c r="B10099">
        <v>5.5373342670185366</v>
      </c>
      <c r="C10099">
        <v>4.7004803657924166</v>
      </c>
    </row>
    <row r="10100" spans="1:3" x14ac:dyDescent="0.25">
      <c r="A10100" s="3">
        <v>21.133424112621626</v>
      </c>
      <c r="B10100" s="8">
        <v>6.5510803350434044</v>
      </c>
      <c r="C10100" s="8">
        <v>5.4380793089231956</v>
      </c>
    </row>
    <row r="10101" spans="1:3" x14ac:dyDescent="0.25">
      <c r="A10101" s="3">
        <v>19.18195119767131</v>
      </c>
      <c r="B10101">
        <v>4.5747109785033828</v>
      </c>
      <c r="C10101">
        <v>3.6375861597263857</v>
      </c>
    </row>
    <row r="10102" spans="1:3" x14ac:dyDescent="0.25">
      <c r="A10102" s="3">
        <v>20.837197681154464</v>
      </c>
      <c r="B10102">
        <v>5.9914645471079817</v>
      </c>
      <c r="C10102">
        <v>4.6821312271242199</v>
      </c>
    </row>
    <row r="10103" spans="1:3" x14ac:dyDescent="0.25">
      <c r="A10103" s="3">
        <v>19.719292269758025</v>
      </c>
      <c r="B10103">
        <v>4.7874917430000004</v>
      </c>
      <c r="C10103">
        <v>3.091042453</v>
      </c>
    </row>
    <row r="10104" spans="1:3" x14ac:dyDescent="0.25">
      <c r="A10104" s="3">
        <v>20.837197681154464</v>
      </c>
      <c r="B10104">
        <v>5.9914645471079817</v>
      </c>
      <c r="C10104">
        <v>4.6821312271242199</v>
      </c>
    </row>
    <row r="10105" spans="1:3" x14ac:dyDescent="0.25">
      <c r="A10105" s="3">
        <v>19.929145492307978</v>
      </c>
      <c r="B10105">
        <v>5.0106352940962555</v>
      </c>
      <c r="C10105">
        <v>2.9957322735539909</v>
      </c>
    </row>
    <row r="10106" spans="1:3" x14ac:dyDescent="0.25">
      <c r="A10106" s="3">
        <v>20.478688773840432</v>
      </c>
      <c r="B10106" s="5">
        <v>5.2983173670000001</v>
      </c>
      <c r="C10106" s="5">
        <v>2.9957322739999999</v>
      </c>
    </row>
    <row r="10107" spans="1:3" x14ac:dyDescent="0.25">
      <c r="A10107" s="3">
        <v>21.133424112621626</v>
      </c>
      <c r="B10107" s="8">
        <v>6.5510803350434044</v>
      </c>
      <c r="C10107" s="8">
        <v>5.4380793089231956</v>
      </c>
    </row>
    <row r="10108" spans="1:3" ht="15.75" thickBot="1" x14ac:dyDescent="0.3">
      <c r="A10108" s="7">
        <v>20.184546440673881</v>
      </c>
      <c r="B10108">
        <v>4.990432586778736</v>
      </c>
      <c r="C10108">
        <v>3.6888794541139363</v>
      </c>
    </row>
    <row r="10111" spans="1:3" ht="15.75" thickBot="1" x14ac:dyDescent="0.3"/>
    <row r="10112" spans="1:3" x14ac:dyDescent="0.25">
      <c r="A10112" s="1" t="s">
        <v>612</v>
      </c>
    </row>
    <row r="10113" spans="1:3" x14ac:dyDescent="0.25">
      <c r="A10113" s="2">
        <v>19.929145492307978</v>
      </c>
      <c r="B10113">
        <v>5.0106352940962555</v>
      </c>
      <c r="C10113">
        <v>2.9957322735539909</v>
      </c>
    </row>
    <row r="10114" spans="1:3" x14ac:dyDescent="0.25">
      <c r="A10114" s="3">
        <v>19.719292269758025</v>
      </c>
      <c r="B10114">
        <v>4.7874917430000004</v>
      </c>
      <c r="C10114">
        <v>3.091042453</v>
      </c>
    </row>
    <row r="10115" spans="1:3" x14ac:dyDescent="0.25">
      <c r="A10115" s="3">
        <v>20.097550585664155</v>
      </c>
      <c r="B10115">
        <v>5.0751738152338266</v>
      </c>
      <c r="C10115">
        <v>3.6109179126442243</v>
      </c>
    </row>
    <row r="10116" spans="1:3" x14ac:dyDescent="0.25">
      <c r="A10116" s="3">
        <v>21.133424112621626</v>
      </c>
      <c r="B10116" s="8">
        <v>6.5510803350434044</v>
      </c>
      <c r="C10116" s="8">
        <v>5.4380793089231956</v>
      </c>
    </row>
    <row r="10117" spans="1:3" x14ac:dyDescent="0.25">
      <c r="A10117" s="3">
        <v>20.360234224388144</v>
      </c>
      <c r="B10117">
        <v>5.6167710976665717</v>
      </c>
      <c r="C10117">
        <v>2.9444389791664403</v>
      </c>
    </row>
    <row r="10118" spans="1:3" x14ac:dyDescent="0.25">
      <c r="A10118" s="3">
        <v>20.123189455653517</v>
      </c>
      <c r="B10118">
        <v>5.4806389233419912</v>
      </c>
      <c r="C10118">
        <v>3.0910424533583161</v>
      </c>
    </row>
    <row r="10119" spans="1:3" x14ac:dyDescent="0.25">
      <c r="A10119" s="3">
        <v>20.163448315399307</v>
      </c>
      <c r="B10119">
        <v>5.5373342670185366</v>
      </c>
      <c r="C10119">
        <v>4.7004803657924166</v>
      </c>
    </row>
    <row r="10120" spans="1:3" x14ac:dyDescent="0.25">
      <c r="A10120" s="3">
        <v>19.719292269758025</v>
      </c>
      <c r="B10120">
        <v>4.7874917430000004</v>
      </c>
      <c r="C10120">
        <v>3.091042453</v>
      </c>
    </row>
    <row r="10121" spans="1:3" x14ac:dyDescent="0.25">
      <c r="A10121" s="3">
        <v>20.027089777859604</v>
      </c>
      <c r="B10121">
        <v>4.9416424226093039</v>
      </c>
      <c r="C10121">
        <v>3.1135153092103742</v>
      </c>
    </row>
    <row r="10122" spans="1:3" x14ac:dyDescent="0.25">
      <c r="A10122" s="3">
        <v>19.985088661080542</v>
      </c>
      <c r="B10122">
        <v>4.7874917427820458</v>
      </c>
      <c r="C10122">
        <v>3.4812400893356918</v>
      </c>
    </row>
    <row r="10123" spans="1:3" x14ac:dyDescent="0.25">
      <c r="A10123" s="3">
        <v>20.097550585664155</v>
      </c>
      <c r="B10123">
        <v>5.0751738152338266</v>
      </c>
      <c r="C10123">
        <v>3.6109179126442243</v>
      </c>
    </row>
    <row r="10124" spans="1:3" x14ac:dyDescent="0.25">
      <c r="A10124" s="3">
        <v>20.478688773840432</v>
      </c>
      <c r="B10124" s="5">
        <v>5.2983173670000001</v>
      </c>
      <c r="C10124" s="5">
        <v>2.9957322739999999</v>
      </c>
    </row>
    <row r="10125" spans="1:3" ht="15.75" thickBot="1" x14ac:dyDescent="0.3">
      <c r="A10125" s="7">
        <v>19.719292269758025</v>
      </c>
      <c r="B10125">
        <v>4.7874917430000004</v>
      </c>
      <c r="C10125">
        <v>3.091042453</v>
      </c>
    </row>
    <row r="10127" spans="1:3" ht="15.75" thickBot="1" x14ac:dyDescent="0.3"/>
    <row r="10128" spans="1:3" x14ac:dyDescent="0.25">
      <c r="A10128" s="1" t="s">
        <v>613</v>
      </c>
    </row>
    <row r="10129" spans="1:3" x14ac:dyDescent="0.25">
      <c r="A10129" s="2">
        <v>20.027089777859604</v>
      </c>
      <c r="B10129">
        <v>4.9416424226093039</v>
      </c>
      <c r="C10129">
        <v>3.1135153092103742</v>
      </c>
    </row>
    <row r="10130" spans="1:3" x14ac:dyDescent="0.25">
      <c r="A10130" s="3">
        <v>19.985088661080542</v>
      </c>
      <c r="B10130">
        <v>4.7874917427820458</v>
      </c>
      <c r="C10130">
        <v>3.4812400893356918</v>
      </c>
    </row>
    <row r="10131" spans="1:3" x14ac:dyDescent="0.25">
      <c r="A10131" s="3">
        <v>19.985088661080542</v>
      </c>
      <c r="B10131">
        <v>4.7874917427820458</v>
      </c>
      <c r="C10131">
        <v>3.4812400893356918</v>
      </c>
    </row>
    <row r="10132" spans="1:3" x14ac:dyDescent="0.25">
      <c r="A10132" s="3">
        <v>20.163448315399307</v>
      </c>
      <c r="B10132">
        <v>5.5373342670185366</v>
      </c>
      <c r="C10132">
        <v>4.7004803657924166</v>
      </c>
    </row>
    <row r="10133" spans="1:3" x14ac:dyDescent="0.25">
      <c r="A10133" s="3">
        <v>21.133424112621626</v>
      </c>
      <c r="B10133" s="8">
        <v>6.5510803350434044</v>
      </c>
      <c r="C10133" s="8">
        <v>5.4380793089231956</v>
      </c>
    </row>
    <row r="10134" spans="1:3" x14ac:dyDescent="0.25">
      <c r="A10134" s="3">
        <v>20.478688773840432</v>
      </c>
      <c r="B10134" s="5">
        <v>5.2983173670000001</v>
      </c>
      <c r="C10134" s="5">
        <v>2.9957322739999999</v>
      </c>
    </row>
    <row r="10135" spans="1:3" x14ac:dyDescent="0.25">
      <c r="A10135" s="3">
        <v>20.097550585664155</v>
      </c>
      <c r="B10135">
        <v>5.0751738152338266</v>
      </c>
      <c r="C10135">
        <v>3.6109179126442243</v>
      </c>
    </row>
    <row r="10136" spans="1:3" x14ac:dyDescent="0.25">
      <c r="A10136" s="3">
        <v>20.027089777859604</v>
      </c>
      <c r="B10136">
        <v>4.9416424226093039</v>
      </c>
      <c r="C10136">
        <v>3.1135153092103742</v>
      </c>
    </row>
    <row r="10137" spans="1:3" x14ac:dyDescent="0.25">
      <c r="A10137" s="3">
        <v>20.837197681154464</v>
      </c>
      <c r="B10137">
        <v>5.9914645471079817</v>
      </c>
      <c r="C10137">
        <v>4.6821312271242199</v>
      </c>
    </row>
    <row r="10138" spans="1:3" x14ac:dyDescent="0.25">
      <c r="A10138" s="3">
        <v>19.929145492307978</v>
      </c>
      <c r="B10138">
        <v>5.0106352940962555</v>
      </c>
      <c r="C10138">
        <v>2.9957322735539909</v>
      </c>
    </row>
    <row r="10139" spans="1:3" x14ac:dyDescent="0.25">
      <c r="A10139" s="3">
        <v>20.027089777859604</v>
      </c>
      <c r="B10139">
        <v>4.9416424226093039</v>
      </c>
      <c r="C10139">
        <v>3.1135153092103742</v>
      </c>
    </row>
    <row r="10140" spans="1:3" x14ac:dyDescent="0.25">
      <c r="A10140" s="3">
        <v>20.478688773840432</v>
      </c>
      <c r="B10140" s="5">
        <v>5.2983173670000001</v>
      </c>
      <c r="C10140" s="5">
        <v>2.9957322739999999</v>
      </c>
    </row>
    <row r="10141" spans="1:3" ht="15.75" thickBot="1" x14ac:dyDescent="0.3">
      <c r="A10141" s="7">
        <v>20.184546440673881</v>
      </c>
    </row>
    <row r="10143" spans="1:3" ht="15.75" thickBot="1" x14ac:dyDescent="0.3"/>
    <row r="10144" spans="1:3" x14ac:dyDescent="0.25">
      <c r="A10144" s="1" t="s">
        <v>614</v>
      </c>
    </row>
    <row r="10145" spans="1:3" x14ac:dyDescent="0.25">
      <c r="A10145" s="2">
        <v>19.719292269758025</v>
      </c>
      <c r="B10145">
        <v>4.7874917430000004</v>
      </c>
      <c r="C10145">
        <v>3.091042453</v>
      </c>
    </row>
    <row r="10146" spans="1:3" x14ac:dyDescent="0.25">
      <c r="A10146" s="3">
        <v>20.027089777859604</v>
      </c>
      <c r="B10146">
        <v>4.9416424226093039</v>
      </c>
      <c r="C10146">
        <v>3.1135153092103742</v>
      </c>
    </row>
    <row r="10147" spans="1:3" x14ac:dyDescent="0.25">
      <c r="A10147" s="3">
        <v>20.163448315399307</v>
      </c>
      <c r="B10147">
        <v>5.5373342670185366</v>
      </c>
      <c r="C10147">
        <v>4.7004803657924166</v>
      </c>
    </row>
    <row r="10148" spans="1:3" x14ac:dyDescent="0.25">
      <c r="A10148" s="3">
        <v>20.837197681154464</v>
      </c>
      <c r="B10148">
        <v>5.9914645471079817</v>
      </c>
      <c r="C10148">
        <v>4.6821312271242199</v>
      </c>
    </row>
    <row r="10149" spans="1:3" x14ac:dyDescent="0.25">
      <c r="A10149" s="3">
        <v>19.719292269758025</v>
      </c>
      <c r="B10149">
        <v>4.7874917430000004</v>
      </c>
      <c r="C10149">
        <v>3.091042453</v>
      </c>
    </row>
    <row r="10150" spans="1:3" x14ac:dyDescent="0.25">
      <c r="A10150" s="3">
        <v>19.18195119767131</v>
      </c>
      <c r="B10150">
        <v>4.5747109785033828</v>
      </c>
      <c r="C10150">
        <v>3.6375861597263857</v>
      </c>
    </row>
    <row r="10151" spans="1:3" x14ac:dyDescent="0.25">
      <c r="A10151" s="3">
        <v>19.18195119767131</v>
      </c>
      <c r="B10151">
        <v>4.5747109785033828</v>
      </c>
      <c r="C10151">
        <v>3.6375861597263857</v>
      </c>
    </row>
    <row r="10152" spans="1:3" x14ac:dyDescent="0.25">
      <c r="A10152" s="3">
        <v>19.985088661080542</v>
      </c>
      <c r="B10152">
        <v>4.7874917427820458</v>
      </c>
      <c r="C10152">
        <v>3.4812400893356918</v>
      </c>
    </row>
    <row r="10153" spans="1:3" x14ac:dyDescent="0.25">
      <c r="A10153" s="3">
        <v>19.985088661080542</v>
      </c>
      <c r="B10153">
        <v>4.7874917427820458</v>
      </c>
      <c r="C10153">
        <v>3.4812400893356918</v>
      </c>
    </row>
    <row r="10154" spans="1:3" x14ac:dyDescent="0.25">
      <c r="A10154" s="3">
        <v>20.478688773840432</v>
      </c>
      <c r="B10154" s="5">
        <v>5.2983173670000001</v>
      </c>
      <c r="C10154" s="5">
        <v>2.9957322739999999</v>
      </c>
    </row>
    <row r="10155" spans="1:3" x14ac:dyDescent="0.25">
      <c r="A10155" s="3">
        <v>20.837197681154464</v>
      </c>
      <c r="B10155">
        <v>5.9914645471079817</v>
      </c>
      <c r="C10155">
        <v>4.6821312271242199</v>
      </c>
    </row>
    <row r="10156" spans="1:3" x14ac:dyDescent="0.25">
      <c r="A10156" s="3">
        <v>20.097550585664155</v>
      </c>
      <c r="B10156">
        <v>5.0751738152338266</v>
      </c>
      <c r="C10156">
        <v>3.6109179126442243</v>
      </c>
    </row>
    <row r="10157" spans="1:3" ht="15.75" thickBot="1" x14ac:dyDescent="0.3">
      <c r="A10157" s="7">
        <v>19.985088661080542</v>
      </c>
      <c r="B10157">
        <v>4.7874917427820458</v>
      </c>
      <c r="C10157">
        <v>3.4812400893356918</v>
      </c>
    </row>
    <row r="10159" spans="1:3" ht="15.75" thickBot="1" x14ac:dyDescent="0.3"/>
    <row r="10160" spans="1:3" x14ac:dyDescent="0.25">
      <c r="A10160" s="1" t="s">
        <v>615</v>
      </c>
    </row>
    <row r="10161" spans="1:3" x14ac:dyDescent="0.25">
      <c r="A10161" s="2">
        <v>20.027089777859604</v>
      </c>
      <c r="B10161">
        <v>4.9416424226093039</v>
      </c>
      <c r="C10161">
        <v>3.1135153092103742</v>
      </c>
    </row>
    <row r="10162" spans="1:3" x14ac:dyDescent="0.25">
      <c r="A10162" s="3">
        <v>19.18195119767131</v>
      </c>
      <c r="B10162">
        <v>4.5747109785033828</v>
      </c>
      <c r="C10162">
        <v>3.6375861597263857</v>
      </c>
    </row>
    <row r="10163" spans="1:3" x14ac:dyDescent="0.25">
      <c r="A10163" s="3">
        <v>20.837197681154464</v>
      </c>
      <c r="B10163">
        <v>5.9914645471079817</v>
      </c>
      <c r="C10163">
        <v>4.6821312271242199</v>
      </c>
    </row>
    <row r="10164" spans="1:3" x14ac:dyDescent="0.25">
      <c r="A10164" s="3">
        <v>19.18195119767131</v>
      </c>
      <c r="B10164">
        <v>4.5747109785033828</v>
      </c>
      <c r="C10164">
        <v>3.6375861597263857</v>
      </c>
    </row>
    <row r="10165" spans="1:3" x14ac:dyDescent="0.25">
      <c r="A10165" s="3">
        <v>19.18195119767131</v>
      </c>
      <c r="B10165">
        <v>4.5747109785033828</v>
      </c>
      <c r="C10165">
        <v>3.6375861597263857</v>
      </c>
    </row>
    <row r="10166" spans="1:3" x14ac:dyDescent="0.25">
      <c r="A10166" s="3">
        <v>20.184546440673881</v>
      </c>
      <c r="B10166">
        <v>4.990432586778736</v>
      </c>
      <c r="C10166">
        <v>3.6888794541139363</v>
      </c>
    </row>
    <row r="10167" spans="1:3" x14ac:dyDescent="0.25">
      <c r="A10167" s="3">
        <v>19.719292269758025</v>
      </c>
      <c r="B10167">
        <v>4.7874917430000004</v>
      </c>
      <c r="C10167">
        <v>3.091042453</v>
      </c>
    </row>
    <row r="10168" spans="1:3" x14ac:dyDescent="0.25">
      <c r="A10168" s="3">
        <v>20.123189455653517</v>
      </c>
      <c r="B10168">
        <v>5.4806389233419912</v>
      </c>
      <c r="C10168">
        <v>3.0910424533583161</v>
      </c>
    </row>
    <row r="10169" spans="1:3" x14ac:dyDescent="0.25">
      <c r="A10169" s="3">
        <v>20.478688773840432</v>
      </c>
      <c r="B10169" s="5">
        <v>5.2983173670000001</v>
      </c>
      <c r="C10169" s="5">
        <v>2.9957322739999999</v>
      </c>
    </row>
    <row r="10170" spans="1:3" x14ac:dyDescent="0.25">
      <c r="A10170" s="3">
        <v>20.478688773840432</v>
      </c>
      <c r="B10170" s="5">
        <v>5.2983173670000001</v>
      </c>
      <c r="C10170" s="5">
        <v>2.9957322739999999</v>
      </c>
    </row>
    <row r="10171" spans="1:3" x14ac:dyDescent="0.25">
      <c r="A10171" s="3">
        <v>19.719292269758025</v>
      </c>
      <c r="B10171">
        <v>4.7874917430000004</v>
      </c>
      <c r="C10171">
        <v>3.091042453</v>
      </c>
    </row>
    <row r="10172" spans="1:3" x14ac:dyDescent="0.25">
      <c r="A10172" s="3">
        <v>19.719292269758025</v>
      </c>
      <c r="B10172">
        <v>4.7874917430000004</v>
      </c>
      <c r="C10172">
        <v>3.091042453</v>
      </c>
    </row>
    <row r="10173" spans="1:3" ht="15.75" thickBot="1" x14ac:dyDescent="0.3">
      <c r="A10173" s="7">
        <v>20.123189455653517</v>
      </c>
      <c r="B10173">
        <v>5.4806389233419912</v>
      </c>
      <c r="C10173">
        <v>3.0910424533583161</v>
      </c>
    </row>
    <row r="10176" spans="1:3" ht="15.75" thickBot="1" x14ac:dyDescent="0.3"/>
    <row r="10177" spans="1:3" x14ac:dyDescent="0.25">
      <c r="A10177" s="1" t="s">
        <v>616</v>
      </c>
    </row>
    <row r="10178" spans="1:3" x14ac:dyDescent="0.25">
      <c r="A10178" s="2">
        <v>20.360234224388144</v>
      </c>
      <c r="B10178">
        <v>5.6167710976665717</v>
      </c>
      <c r="C10178">
        <v>2.9444389791664403</v>
      </c>
    </row>
    <row r="10179" spans="1:3" x14ac:dyDescent="0.25">
      <c r="A10179" s="3">
        <v>20.360234224388144</v>
      </c>
      <c r="B10179">
        <v>5.6167710976665717</v>
      </c>
      <c r="C10179">
        <v>2.9444389791664403</v>
      </c>
    </row>
    <row r="10180" spans="1:3" x14ac:dyDescent="0.25">
      <c r="A10180" s="3">
        <v>19.929145492307978</v>
      </c>
      <c r="B10180">
        <v>5.0106352940962555</v>
      </c>
      <c r="C10180">
        <v>2.9957322735539909</v>
      </c>
    </row>
    <row r="10181" spans="1:3" x14ac:dyDescent="0.25">
      <c r="A10181" s="3">
        <v>20.097550585664155</v>
      </c>
      <c r="B10181">
        <v>5.0751738152338266</v>
      </c>
      <c r="C10181">
        <v>3.6109179126442243</v>
      </c>
    </row>
    <row r="10182" spans="1:3" x14ac:dyDescent="0.25">
      <c r="A10182" s="3">
        <v>20.163448315399307</v>
      </c>
      <c r="B10182">
        <v>5.5373342670185366</v>
      </c>
      <c r="C10182">
        <v>4.7004803657924166</v>
      </c>
    </row>
    <row r="10183" spans="1:3" x14ac:dyDescent="0.25">
      <c r="A10183" s="3">
        <v>19.985088661080542</v>
      </c>
      <c r="B10183">
        <v>4.7874917427820458</v>
      </c>
      <c r="C10183">
        <v>3.4812400893356918</v>
      </c>
    </row>
    <row r="10184" spans="1:3" x14ac:dyDescent="0.25">
      <c r="A10184" s="3">
        <v>19.929145492307978</v>
      </c>
      <c r="B10184">
        <v>5.0106352940962555</v>
      </c>
      <c r="C10184">
        <v>2.9957322735539909</v>
      </c>
    </row>
    <row r="10185" spans="1:3" x14ac:dyDescent="0.25">
      <c r="A10185" s="3">
        <v>20.360234224388144</v>
      </c>
      <c r="B10185">
        <v>5.6167710976665717</v>
      </c>
      <c r="C10185">
        <v>2.9444389791664403</v>
      </c>
    </row>
    <row r="10186" spans="1:3" x14ac:dyDescent="0.25">
      <c r="A10186" s="3">
        <v>20.478688773840432</v>
      </c>
      <c r="B10186" s="5">
        <v>5.2983173670000001</v>
      </c>
      <c r="C10186" s="5">
        <v>2.9957322739999999</v>
      </c>
    </row>
    <row r="10187" spans="1:3" x14ac:dyDescent="0.25">
      <c r="A10187" s="3">
        <v>20.360234224388144</v>
      </c>
      <c r="B10187">
        <v>5.6167710976665717</v>
      </c>
      <c r="C10187">
        <v>2.9444389791664403</v>
      </c>
    </row>
    <row r="10188" spans="1:3" x14ac:dyDescent="0.25">
      <c r="A10188" s="3">
        <v>20.097550585664155</v>
      </c>
      <c r="B10188">
        <v>5.0751738152338266</v>
      </c>
      <c r="C10188">
        <v>3.6109179126442243</v>
      </c>
    </row>
    <row r="10189" spans="1:3" x14ac:dyDescent="0.25">
      <c r="A10189" s="3">
        <v>20.837197681154464</v>
      </c>
      <c r="B10189">
        <v>5.9914645471079817</v>
      </c>
      <c r="C10189">
        <v>4.6821312271242199</v>
      </c>
    </row>
    <row r="10190" spans="1:3" ht="15.75" thickBot="1" x14ac:dyDescent="0.3">
      <c r="A10190" s="7">
        <v>20.097550585664155</v>
      </c>
      <c r="B10190">
        <v>5.0751738152338266</v>
      </c>
      <c r="C10190">
        <v>3.6109179126442243</v>
      </c>
    </row>
    <row r="10192" spans="1:3" ht="15.75" thickBot="1" x14ac:dyDescent="0.3"/>
    <row r="10193" spans="1:3" x14ac:dyDescent="0.25">
      <c r="A10193" s="1" t="s">
        <v>617</v>
      </c>
    </row>
    <row r="10194" spans="1:3" x14ac:dyDescent="0.25">
      <c r="A10194" s="2">
        <v>20.163448315399307</v>
      </c>
      <c r="B10194">
        <v>5.5373342670185366</v>
      </c>
      <c r="C10194">
        <v>4.7004803657924166</v>
      </c>
    </row>
    <row r="10195" spans="1:3" x14ac:dyDescent="0.25">
      <c r="A10195" s="3">
        <v>21.133424112621626</v>
      </c>
      <c r="B10195" s="8">
        <v>6.5510803350434044</v>
      </c>
      <c r="C10195" s="8">
        <v>5.4380793089231956</v>
      </c>
    </row>
    <row r="10196" spans="1:3" x14ac:dyDescent="0.25">
      <c r="A10196" s="3">
        <v>20.837197681154464</v>
      </c>
      <c r="B10196">
        <v>5.9914645471079817</v>
      </c>
      <c r="C10196">
        <v>4.6821312271242199</v>
      </c>
    </row>
    <row r="10197" spans="1:3" x14ac:dyDescent="0.25">
      <c r="A10197" s="3">
        <v>20.184546440673881</v>
      </c>
      <c r="B10197">
        <v>4.990432586778736</v>
      </c>
      <c r="C10197">
        <v>3.6888794541139363</v>
      </c>
    </row>
    <row r="10198" spans="1:3" x14ac:dyDescent="0.25">
      <c r="A10198" s="3">
        <v>20.027089777859604</v>
      </c>
      <c r="B10198">
        <v>4.9416424226093039</v>
      </c>
      <c r="C10198">
        <v>3.1135153092103742</v>
      </c>
    </row>
    <row r="10199" spans="1:3" x14ac:dyDescent="0.25">
      <c r="A10199" s="3">
        <v>19.985088661080542</v>
      </c>
      <c r="B10199">
        <v>4.7874917427820458</v>
      </c>
      <c r="C10199">
        <v>3.4812400893356918</v>
      </c>
    </row>
    <row r="10200" spans="1:3" x14ac:dyDescent="0.25">
      <c r="A10200" s="3">
        <v>19.929145492307978</v>
      </c>
      <c r="B10200">
        <v>5.0106352940962555</v>
      </c>
      <c r="C10200">
        <v>2.9957322735539909</v>
      </c>
    </row>
    <row r="10201" spans="1:3" x14ac:dyDescent="0.25">
      <c r="A10201" s="3">
        <v>20.097550585664155</v>
      </c>
      <c r="B10201">
        <v>5.0751738152338266</v>
      </c>
      <c r="C10201">
        <v>3.6109179126442243</v>
      </c>
    </row>
    <row r="10202" spans="1:3" x14ac:dyDescent="0.25">
      <c r="A10202" s="3">
        <v>20.360234224388144</v>
      </c>
      <c r="B10202">
        <v>5.6167710976665717</v>
      </c>
      <c r="C10202">
        <v>2.9444389791664403</v>
      </c>
    </row>
    <row r="10203" spans="1:3" x14ac:dyDescent="0.25">
      <c r="A10203" s="3">
        <v>20.163448315399307</v>
      </c>
      <c r="B10203">
        <v>5.5373342670185366</v>
      </c>
      <c r="C10203">
        <v>4.7004803657924166</v>
      </c>
    </row>
    <row r="10204" spans="1:3" x14ac:dyDescent="0.25">
      <c r="A10204" s="3">
        <v>20.837197681154464</v>
      </c>
      <c r="B10204">
        <v>5.9914645471079817</v>
      </c>
      <c r="C10204">
        <v>4.6821312271242199</v>
      </c>
    </row>
    <row r="10205" spans="1:3" x14ac:dyDescent="0.25">
      <c r="A10205" s="3">
        <v>21.133424112621626</v>
      </c>
      <c r="B10205" s="8">
        <v>6.5510803350434044</v>
      </c>
      <c r="C10205" s="8">
        <v>5.4380793089231956</v>
      </c>
    </row>
    <row r="10206" spans="1:3" ht="15.75" thickBot="1" x14ac:dyDescent="0.3">
      <c r="A10206" s="7">
        <v>20.097550585664155</v>
      </c>
      <c r="B10206">
        <v>5.0751738152338266</v>
      </c>
      <c r="C10206">
        <v>3.6109179126442243</v>
      </c>
    </row>
    <row r="10209" spans="1:3" ht="15.75" thickBot="1" x14ac:dyDescent="0.3"/>
    <row r="10210" spans="1:3" x14ac:dyDescent="0.25">
      <c r="A10210" s="1" t="s">
        <v>618</v>
      </c>
    </row>
    <row r="10211" spans="1:3" x14ac:dyDescent="0.25">
      <c r="A10211" s="2">
        <v>19.719292269758025</v>
      </c>
      <c r="B10211">
        <v>4.7874917430000004</v>
      </c>
      <c r="C10211">
        <v>3.091042453</v>
      </c>
    </row>
    <row r="10212" spans="1:3" x14ac:dyDescent="0.25">
      <c r="A10212" s="3">
        <v>19.18195119767131</v>
      </c>
      <c r="B10212">
        <v>4.5747109785033828</v>
      </c>
      <c r="C10212">
        <v>3.6375861597263857</v>
      </c>
    </row>
    <row r="10213" spans="1:3" x14ac:dyDescent="0.25">
      <c r="A10213" s="3">
        <v>21.133424112621626</v>
      </c>
      <c r="B10213" s="8">
        <v>6.5510803350434044</v>
      </c>
      <c r="C10213" s="8">
        <v>5.4380793089231956</v>
      </c>
    </row>
    <row r="10214" spans="1:3" x14ac:dyDescent="0.25">
      <c r="A10214" s="3">
        <v>20.123189455653517</v>
      </c>
      <c r="B10214">
        <v>5.4806389233419912</v>
      </c>
      <c r="C10214">
        <v>3.0910424533583161</v>
      </c>
    </row>
    <row r="10215" spans="1:3" x14ac:dyDescent="0.25">
      <c r="A10215" s="3">
        <v>20.097550585664155</v>
      </c>
      <c r="B10215">
        <v>5.0751738152338266</v>
      </c>
      <c r="C10215">
        <v>3.6109179126442243</v>
      </c>
    </row>
    <row r="10216" spans="1:3" x14ac:dyDescent="0.25">
      <c r="A10216" s="3">
        <v>19.719292269758025</v>
      </c>
      <c r="B10216">
        <v>4.7874917430000004</v>
      </c>
      <c r="C10216">
        <v>3.091042453</v>
      </c>
    </row>
    <row r="10217" spans="1:3" x14ac:dyDescent="0.25">
      <c r="A10217" s="3">
        <v>19.985088661080542</v>
      </c>
      <c r="B10217">
        <v>4.7874917427820458</v>
      </c>
      <c r="C10217">
        <v>3.4812400893356918</v>
      </c>
    </row>
    <row r="10218" spans="1:3" x14ac:dyDescent="0.25">
      <c r="A10218" s="3">
        <v>20.360234224388144</v>
      </c>
      <c r="B10218">
        <v>5.6167710976665717</v>
      </c>
      <c r="C10218">
        <v>2.9444389791664403</v>
      </c>
    </row>
    <row r="10219" spans="1:3" x14ac:dyDescent="0.25">
      <c r="A10219" s="3">
        <v>19.719292269758025</v>
      </c>
      <c r="B10219">
        <v>4.7874917430000004</v>
      </c>
      <c r="C10219">
        <v>3.091042453</v>
      </c>
    </row>
    <row r="10220" spans="1:3" x14ac:dyDescent="0.25">
      <c r="A10220" s="3">
        <v>19.719292269758025</v>
      </c>
      <c r="B10220">
        <v>4.7874917430000004</v>
      </c>
      <c r="C10220">
        <v>3.091042453</v>
      </c>
    </row>
    <row r="10221" spans="1:3" x14ac:dyDescent="0.25">
      <c r="A10221" s="3">
        <v>19.985088661080542</v>
      </c>
      <c r="B10221">
        <v>4.7874917427820458</v>
      </c>
      <c r="C10221">
        <v>3.4812400893356918</v>
      </c>
    </row>
    <row r="10222" spans="1:3" x14ac:dyDescent="0.25">
      <c r="A10222" s="3">
        <v>20.837197681154464</v>
      </c>
      <c r="B10222">
        <v>5.9914645471079817</v>
      </c>
      <c r="C10222">
        <v>4.6821312271242199</v>
      </c>
    </row>
    <row r="10223" spans="1:3" ht="15.75" thickBot="1" x14ac:dyDescent="0.3">
      <c r="A10223" s="7">
        <v>19.18195119767131</v>
      </c>
      <c r="B10223">
        <v>4.5747109785033828</v>
      </c>
      <c r="C10223">
        <v>3.6375861597263857</v>
      </c>
    </row>
    <row r="10226" spans="1:3" ht="15.75" thickBot="1" x14ac:dyDescent="0.3"/>
    <row r="10227" spans="1:3" x14ac:dyDescent="0.25">
      <c r="A10227" s="1" t="s">
        <v>619</v>
      </c>
    </row>
    <row r="10228" spans="1:3" x14ac:dyDescent="0.25">
      <c r="A10228" s="2">
        <v>19.719292269758025</v>
      </c>
      <c r="B10228">
        <v>4.7874917430000004</v>
      </c>
      <c r="C10228">
        <v>3.091042453</v>
      </c>
    </row>
    <row r="10229" spans="1:3" x14ac:dyDescent="0.25">
      <c r="A10229" s="3">
        <v>20.163448315399307</v>
      </c>
      <c r="B10229">
        <v>5.5373342670185366</v>
      </c>
      <c r="C10229">
        <v>4.7004803657924166</v>
      </c>
    </row>
    <row r="10230" spans="1:3" x14ac:dyDescent="0.25">
      <c r="A10230" s="3">
        <v>20.123189455653517</v>
      </c>
      <c r="B10230">
        <v>5.4806389233419912</v>
      </c>
      <c r="C10230">
        <v>3.0910424533583161</v>
      </c>
    </row>
    <row r="10231" spans="1:3" x14ac:dyDescent="0.25">
      <c r="A10231" s="3">
        <v>19.18195119767131</v>
      </c>
      <c r="B10231">
        <v>4.5747109785033828</v>
      </c>
      <c r="C10231">
        <v>3.6375861597263857</v>
      </c>
    </row>
    <row r="10232" spans="1:3" x14ac:dyDescent="0.25">
      <c r="A10232" s="3">
        <v>19.985088661080542</v>
      </c>
      <c r="B10232">
        <v>4.7874917427820458</v>
      </c>
      <c r="C10232">
        <v>3.4812400893356918</v>
      </c>
    </row>
    <row r="10233" spans="1:3" x14ac:dyDescent="0.25">
      <c r="A10233" s="3">
        <v>20.123189455653517</v>
      </c>
      <c r="B10233">
        <v>5.4806389233419912</v>
      </c>
      <c r="C10233">
        <v>3.0910424533583161</v>
      </c>
    </row>
    <row r="10234" spans="1:3" x14ac:dyDescent="0.25">
      <c r="A10234" s="3">
        <v>20.360234224388144</v>
      </c>
      <c r="B10234">
        <v>5.6167710976665717</v>
      </c>
      <c r="C10234">
        <v>2.9444389791664403</v>
      </c>
    </row>
    <row r="10235" spans="1:3" x14ac:dyDescent="0.25">
      <c r="A10235" s="3">
        <v>20.478688773840432</v>
      </c>
      <c r="B10235" s="5">
        <v>5.2983173670000001</v>
      </c>
      <c r="C10235" s="5">
        <v>2.9957322739999999</v>
      </c>
    </row>
    <row r="10236" spans="1:3" x14ac:dyDescent="0.25">
      <c r="A10236" s="3">
        <v>19.929145492307978</v>
      </c>
      <c r="B10236">
        <v>5.0106352940962555</v>
      </c>
      <c r="C10236">
        <v>2.9957322735539909</v>
      </c>
    </row>
    <row r="10237" spans="1:3" x14ac:dyDescent="0.25">
      <c r="A10237" s="3">
        <v>19.18195119767131</v>
      </c>
      <c r="B10237">
        <v>4.5747109785033828</v>
      </c>
      <c r="C10237">
        <v>3.6375861597263857</v>
      </c>
    </row>
    <row r="10238" spans="1:3" x14ac:dyDescent="0.25">
      <c r="A10238" s="3">
        <v>20.097550585664155</v>
      </c>
      <c r="B10238">
        <v>5.0751738152338266</v>
      </c>
      <c r="C10238">
        <v>3.6109179126442243</v>
      </c>
    </row>
    <row r="10239" spans="1:3" x14ac:dyDescent="0.25">
      <c r="A10239" s="3">
        <v>19.985088661080542</v>
      </c>
      <c r="B10239">
        <v>4.7874917427820458</v>
      </c>
      <c r="C10239">
        <v>3.4812400893356918</v>
      </c>
    </row>
    <row r="10240" spans="1:3" ht="15.75" thickBot="1" x14ac:dyDescent="0.3">
      <c r="A10240" s="7">
        <v>19.18195119767131</v>
      </c>
      <c r="B10240">
        <v>4.5747109785033828</v>
      </c>
      <c r="C10240">
        <v>3.6375861597263857</v>
      </c>
    </row>
    <row r="10243" spans="1:3" ht="15.75" thickBot="1" x14ac:dyDescent="0.3"/>
    <row r="10244" spans="1:3" x14ac:dyDescent="0.25">
      <c r="A10244" s="1" t="s">
        <v>620</v>
      </c>
    </row>
    <row r="10245" spans="1:3" x14ac:dyDescent="0.25">
      <c r="A10245" s="2">
        <v>20.097550585664155</v>
      </c>
      <c r="B10245">
        <v>5.0751738152338266</v>
      </c>
      <c r="C10245">
        <v>3.6109179126442243</v>
      </c>
    </row>
    <row r="10246" spans="1:3" x14ac:dyDescent="0.25">
      <c r="A10246" s="3">
        <v>20.478688773840432</v>
      </c>
      <c r="B10246" s="5">
        <v>5.2983173670000001</v>
      </c>
      <c r="C10246" s="5">
        <v>2.9957322739999999</v>
      </c>
    </row>
    <row r="10247" spans="1:3" x14ac:dyDescent="0.25">
      <c r="A10247" s="3">
        <v>20.027089777859604</v>
      </c>
      <c r="B10247">
        <v>4.9416424226093039</v>
      </c>
      <c r="C10247">
        <v>3.1135153092103742</v>
      </c>
    </row>
    <row r="10248" spans="1:3" x14ac:dyDescent="0.25">
      <c r="A10248" s="3">
        <v>20.837197681154464</v>
      </c>
      <c r="B10248">
        <v>5.9914645471079817</v>
      </c>
      <c r="C10248">
        <v>4.6821312271242199</v>
      </c>
    </row>
    <row r="10249" spans="1:3" x14ac:dyDescent="0.25">
      <c r="A10249" s="3">
        <v>20.837197681154464</v>
      </c>
      <c r="B10249">
        <v>5.9914645471079817</v>
      </c>
      <c r="C10249">
        <v>4.6821312271242199</v>
      </c>
    </row>
    <row r="10250" spans="1:3" x14ac:dyDescent="0.25">
      <c r="A10250" s="3">
        <v>20.097550585664155</v>
      </c>
      <c r="B10250">
        <v>5.0751738152338266</v>
      </c>
      <c r="C10250">
        <v>3.6109179126442243</v>
      </c>
    </row>
    <row r="10251" spans="1:3" x14ac:dyDescent="0.25">
      <c r="A10251" s="3">
        <v>19.719292269758025</v>
      </c>
      <c r="B10251">
        <v>4.7874917430000004</v>
      </c>
      <c r="C10251">
        <v>3.091042453</v>
      </c>
    </row>
    <row r="10252" spans="1:3" x14ac:dyDescent="0.25">
      <c r="A10252" s="3">
        <v>19.929145492307978</v>
      </c>
      <c r="B10252">
        <v>5.0106352940962555</v>
      </c>
      <c r="C10252">
        <v>2.9957322735539909</v>
      </c>
    </row>
    <row r="10253" spans="1:3" x14ac:dyDescent="0.25">
      <c r="A10253" s="3">
        <v>21.133424112621626</v>
      </c>
      <c r="B10253" s="8">
        <v>6.5510803350434044</v>
      </c>
      <c r="C10253" s="8">
        <v>5.4380793089231956</v>
      </c>
    </row>
    <row r="10254" spans="1:3" x14ac:dyDescent="0.25">
      <c r="A10254" s="3">
        <v>20.097550585664155</v>
      </c>
      <c r="B10254">
        <v>5.0751738152338266</v>
      </c>
      <c r="C10254">
        <v>3.6109179126442243</v>
      </c>
    </row>
    <row r="10255" spans="1:3" x14ac:dyDescent="0.25">
      <c r="A10255" s="3">
        <v>20.027089777859604</v>
      </c>
      <c r="B10255">
        <v>4.9416424226093039</v>
      </c>
      <c r="C10255">
        <v>3.1135153092103742</v>
      </c>
    </row>
    <row r="10256" spans="1:3" x14ac:dyDescent="0.25">
      <c r="A10256" s="3">
        <v>19.929145492307978</v>
      </c>
      <c r="B10256">
        <v>5.0106352940962555</v>
      </c>
      <c r="C10256">
        <v>2.9957322735539909</v>
      </c>
    </row>
    <row r="10257" spans="1:3" ht="15.75" thickBot="1" x14ac:dyDescent="0.3">
      <c r="A10257" s="7">
        <v>20.027089777859604</v>
      </c>
      <c r="B10257">
        <v>4.9416424226093039</v>
      </c>
      <c r="C10257">
        <v>3.1135153092103742</v>
      </c>
    </row>
    <row r="10259" spans="1:3" ht="15.75" thickBot="1" x14ac:dyDescent="0.3"/>
    <row r="10260" spans="1:3" x14ac:dyDescent="0.25">
      <c r="A10260" s="1" t="s">
        <v>621</v>
      </c>
    </row>
    <row r="10261" spans="1:3" x14ac:dyDescent="0.25">
      <c r="A10261" s="2">
        <v>20.123189455653517</v>
      </c>
      <c r="B10261">
        <v>5.4806389233419912</v>
      </c>
      <c r="C10261">
        <v>3.0910424533583161</v>
      </c>
    </row>
    <row r="10262" spans="1:3" x14ac:dyDescent="0.25">
      <c r="A10262" s="3">
        <v>19.929145492307978</v>
      </c>
      <c r="B10262">
        <v>5.0106352940962555</v>
      </c>
      <c r="C10262">
        <v>2.9957322735539909</v>
      </c>
    </row>
    <row r="10263" spans="1:3" x14ac:dyDescent="0.25">
      <c r="A10263" s="3">
        <v>20.123189455653517</v>
      </c>
      <c r="B10263" s="8">
        <v>5.4806389233419903</v>
      </c>
      <c r="C10263" s="8">
        <v>3.0910424533583161</v>
      </c>
    </row>
    <row r="10264" spans="1:3" x14ac:dyDescent="0.25">
      <c r="A10264" s="3">
        <v>20.184546440673881</v>
      </c>
      <c r="B10264">
        <v>4.990432586778736</v>
      </c>
      <c r="C10264">
        <v>3.6888794541139363</v>
      </c>
    </row>
    <row r="10265" spans="1:3" x14ac:dyDescent="0.25">
      <c r="A10265" s="3">
        <v>20.184546440673881</v>
      </c>
      <c r="B10265">
        <v>4.990432586778736</v>
      </c>
      <c r="C10265">
        <v>3.6888794541139363</v>
      </c>
    </row>
    <row r="10266" spans="1:3" x14ac:dyDescent="0.25">
      <c r="A10266" s="3">
        <v>20.097550585664155</v>
      </c>
      <c r="B10266">
        <v>5.0751738152338266</v>
      </c>
      <c r="C10266">
        <v>3.6109179126442243</v>
      </c>
    </row>
    <row r="10267" spans="1:3" x14ac:dyDescent="0.25">
      <c r="A10267" s="3">
        <v>20.163448315399307</v>
      </c>
      <c r="B10267">
        <v>5.5373342670185366</v>
      </c>
      <c r="C10267">
        <v>4.7004803657924166</v>
      </c>
    </row>
    <row r="10268" spans="1:3" x14ac:dyDescent="0.25">
      <c r="A10268" s="3">
        <v>20.478688773840432</v>
      </c>
      <c r="B10268" s="5">
        <v>5.2983173670000001</v>
      </c>
      <c r="C10268" s="5">
        <v>2.9957322739999999</v>
      </c>
    </row>
    <row r="10269" spans="1:3" x14ac:dyDescent="0.25">
      <c r="A10269" s="3">
        <v>20.163448315399307</v>
      </c>
      <c r="B10269">
        <v>5.5373342670185366</v>
      </c>
      <c r="C10269">
        <v>4.7004803657924166</v>
      </c>
    </row>
    <row r="10270" spans="1:3" x14ac:dyDescent="0.25">
      <c r="A10270" s="3">
        <v>19.929145492307978</v>
      </c>
      <c r="B10270">
        <v>5.0106352940962555</v>
      </c>
      <c r="C10270">
        <v>2.9957322735539909</v>
      </c>
    </row>
    <row r="10271" spans="1:3" x14ac:dyDescent="0.25">
      <c r="A10271" s="3">
        <v>20.123189455653517</v>
      </c>
      <c r="B10271">
        <v>5.4806389233419912</v>
      </c>
      <c r="C10271">
        <v>3.0910424533583161</v>
      </c>
    </row>
    <row r="10272" spans="1:3" x14ac:dyDescent="0.25">
      <c r="A10272" s="3">
        <v>20.360234224388144</v>
      </c>
      <c r="B10272">
        <v>5.6167710976665717</v>
      </c>
      <c r="C10272">
        <v>2.9444389791664403</v>
      </c>
    </row>
    <row r="10273" spans="1:3" ht="15.75" thickBot="1" x14ac:dyDescent="0.3">
      <c r="A10273" s="7">
        <v>21.133424112621626</v>
      </c>
      <c r="B10273" s="8">
        <v>6.5510803350434044</v>
      </c>
      <c r="C10273" s="8">
        <v>5.4380793089231956</v>
      </c>
    </row>
    <row r="10276" spans="1:3" ht="15.75" thickBot="1" x14ac:dyDescent="0.3"/>
    <row r="10277" spans="1:3" x14ac:dyDescent="0.25">
      <c r="A10277" s="1" t="s">
        <v>622</v>
      </c>
    </row>
    <row r="10278" spans="1:3" x14ac:dyDescent="0.25">
      <c r="A10278" s="2">
        <v>20.184546440673881</v>
      </c>
      <c r="B10278">
        <v>4.990432586778736</v>
      </c>
      <c r="C10278">
        <v>3.6888794541139363</v>
      </c>
    </row>
    <row r="10279" spans="1:3" x14ac:dyDescent="0.25">
      <c r="A10279" s="3">
        <v>19.929145492307978</v>
      </c>
      <c r="B10279">
        <v>5.0106352940962555</v>
      </c>
      <c r="C10279">
        <v>2.9957322735539909</v>
      </c>
    </row>
    <row r="10280" spans="1:3" x14ac:dyDescent="0.25">
      <c r="A10280" s="3">
        <v>20.097550585664155</v>
      </c>
      <c r="B10280">
        <v>5.0751738152338266</v>
      </c>
      <c r="C10280">
        <v>3.6109179126442243</v>
      </c>
    </row>
    <row r="10281" spans="1:3" x14ac:dyDescent="0.25">
      <c r="A10281" s="3">
        <v>20.163448315399307</v>
      </c>
      <c r="B10281">
        <v>5.5373342670185366</v>
      </c>
      <c r="C10281">
        <v>4.7004803657924166</v>
      </c>
    </row>
    <row r="10282" spans="1:3" x14ac:dyDescent="0.25">
      <c r="A10282" s="3">
        <v>20.478688773840432</v>
      </c>
      <c r="B10282" s="5">
        <v>5.2983173670000001</v>
      </c>
      <c r="C10282" s="5">
        <v>2.9957322739999999</v>
      </c>
    </row>
    <row r="10283" spans="1:3" x14ac:dyDescent="0.25">
      <c r="A10283" s="3">
        <v>20.478688773840432</v>
      </c>
      <c r="B10283" s="5">
        <v>5.2983173670000001</v>
      </c>
      <c r="C10283" s="5">
        <v>2.9957322739999999</v>
      </c>
    </row>
    <row r="10284" spans="1:3" x14ac:dyDescent="0.25">
      <c r="A10284" s="3">
        <v>20.478688773840432</v>
      </c>
      <c r="B10284" s="5">
        <v>5.2983173670000001</v>
      </c>
      <c r="C10284" s="5">
        <v>2.9957322739999999</v>
      </c>
    </row>
    <row r="10285" spans="1:3" x14ac:dyDescent="0.25">
      <c r="A10285" s="3">
        <v>20.184546440673881</v>
      </c>
      <c r="B10285">
        <v>4.990432586778736</v>
      </c>
      <c r="C10285">
        <v>3.6888794541139363</v>
      </c>
    </row>
    <row r="10286" spans="1:3" x14ac:dyDescent="0.25">
      <c r="A10286" s="3">
        <v>20.184546440673881</v>
      </c>
      <c r="B10286">
        <v>4.990432586778736</v>
      </c>
      <c r="C10286">
        <v>3.6888794541139363</v>
      </c>
    </row>
    <row r="10287" spans="1:3" x14ac:dyDescent="0.25">
      <c r="A10287" s="3">
        <v>20.027089777859604</v>
      </c>
      <c r="B10287">
        <v>4.9416424226093039</v>
      </c>
      <c r="C10287">
        <v>3.1135153092103742</v>
      </c>
    </row>
    <row r="10288" spans="1:3" x14ac:dyDescent="0.25">
      <c r="A10288" s="3">
        <v>20.837197681154464</v>
      </c>
      <c r="B10288" s="8">
        <v>5.9914645471079817</v>
      </c>
      <c r="C10288" s="8">
        <v>4.6821312271242199</v>
      </c>
    </row>
    <row r="10289" spans="1:3" x14ac:dyDescent="0.25">
      <c r="A10289" s="3">
        <v>20.360234224388144</v>
      </c>
      <c r="B10289">
        <v>5.6167710976665717</v>
      </c>
      <c r="C10289">
        <v>2.9444389791664403</v>
      </c>
    </row>
    <row r="10290" spans="1:3" ht="15.75" thickBot="1" x14ac:dyDescent="0.3">
      <c r="A10290" s="7">
        <v>19.719292269758025</v>
      </c>
      <c r="B10290">
        <v>4.7874917430000004</v>
      </c>
      <c r="C10290">
        <v>3.091042453</v>
      </c>
    </row>
    <row r="10293" spans="1:3" ht="15.75" thickBot="1" x14ac:dyDescent="0.3"/>
    <row r="10294" spans="1:3" x14ac:dyDescent="0.25">
      <c r="A10294" s="1" t="s">
        <v>623</v>
      </c>
    </row>
    <row r="10295" spans="1:3" x14ac:dyDescent="0.25">
      <c r="A10295" s="2">
        <v>19.18195119767131</v>
      </c>
      <c r="B10295">
        <v>4.5747109785033828</v>
      </c>
      <c r="C10295">
        <v>3.6375861597263857</v>
      </c>
    </row>
    <row r="10296" spans="1:3" x14ac:dyDescent="0.25">
      <c r="A10296" s="3">
        <v>20.123189455653517</v>
      </c>
      <c r="B10296">
        <v>5.4806389233419912</v>
      </c>
      <c r="C10296">
        <v>3.0910424533583161</v>
      </c>
    </row>
    <row r="10297" spans="1:3" x14ac:dyDescent="0.25">
      <c r="A10297" s="3">
        <v>19.719292269758025</v>
      </c>
      <c r="B10297">
        <v>4.7874917430000004</v>
      </c>
      <c r="C10297">
        <v>3.091042453</v>
      </c>
    </row>
    <row r="10298" spans="1:3" x14ac:dyDescent="0.25">
      <c r="A10298" s="3">
        <v>20.027089777859604</v>
      </c>
      <c r="B10298">
        <v>4.9416424226093039</v>
      </c>
      <c r="C10298">
        <v>3.1135153092103742</v>
      </c>
    </row>
    <row r="10299" spans="1:3" x14ac:dyDescent="0.25">
      <c r="A10299" s="3">
        <v>19.985088661080542</v>
      </c>
      <c r="B10299">
        <v>4.7874917427820458</v>
      </c>
      <c r="C10299">
        <v>3.4812400893356918</v>
      </c>
    </row>
    <row r="10300" spans="1:3" x14ac:dyDescent="0.25">
      <c r="A10300" s="3">
        <v>20.097550585664155</v>
      </c>
      <c r="B10300">
        <v>5.0751738152338266</v>
      </c>
      <c r="C10300">
        <v>3.6109179126442243</v>
      </c>
    </row>
    <row r="10301" spans="1:3" x14ac:dyDescent="0.25">
      <c r="A10301" s="3">
        <v>20.478688773840432</v>
      </c>
      <c r="B10301" s="5">
        <v>5.2983173670000001</v>
      </c>
      <c r="C10301" s="5">
        <v>2.9957322739999999</v>
      </c>
    </row>
    <row r="10302" spans="1:3" x14ac:dyDescent="0.25">
      <c r="A10302" s="3">
        <v>20.478688773840432</v>
      </c>
      <c r="B10302" s="5">
        <v>5.2983173670000001</v>
      </c>
      <c r="C10302" s="5">
        <v>2.9957322739999999</v>
      </c>
    </row>
    <row r="10303" spans="1:3" x14ac:dyDescent="0.25">
      <c r="A10303" s="3">
        <v>19.18195119767131</v>
      </c>
      <c r="B10303">
        <v>4.5747109785033828</v>
      </c>
      <c r="C10303">
        <v>3.6375861597263857</v>
      </c>
    </row>
    <row r="10304" spans="1:3" x14ac:dyDescent="0.25">
      <c r="A10304" s="3">
        <v>20.027089777859604</v>
      </c>
      <c r="B10304">
        <v>4.9416424226093039</v>
      </c>
      <c r="C10304">
        <v>3.1135153092103742</v>
      </c>
    </row>
    <row r="10305" spans="1:3" x14ac:dyDescent="0.25">
      <c r="A10305" s="3">
        <v>20.027089777859604</v>
      </c>
      <c r="B10305">
        <v>4.9416424226093039</v>
      </c>
      <c r="C10305">
        <v>3.1135153092103742</v>
      </c>
    </row>
    <row r="10306" spans="1:3" x14ac:dyDescent="0.25">
      <c r="A10306" s="3">
        <v>20.478688773840432</v>
      </c>
      <c r="B10306" s="5">
        <v>5.2983173670000001</v>
      </c>
      <c r="C10306" s="5">
        <v>2.9957322739999999</v>
      </c>
    </row>
    <row r="10307" spans="1:3" ht="15.75" thickBot="1" x14ac:dyDescent="0.3">
      <c r="A10307" s="7">
        <v>20.163448315399307</v>
      </c>
      <c r="B10307">
        <v>5.5373342670185366</v>
      </c>
      <c r="C10307">
        <v>4.7004803657924166</v>
      </c>
    </row>
    <row r="10310" spans="1:3" ht="15.75" thickBot="1" x14ac:dyDescent="0.3"/>
    <row r="10311" spans="1:3" x14ac:dyDescent="0.25">
      <c r="A10311" s="1" t="s">
        <v>624</v>
      </c>
    </row>
    <row r="10312" spans="1:3" x14ac:dyDescent="0.25">
      <c r="A10312" s="2">
        <v>20.360234224388144</v>
      </c>
      <c r="B10312">
        <v>5.6167710976665717</v>
      </c>
      <c r="C10312">
        <v>2.9444389791664403</v>
      </c>
    </row>
    <row r="10313" spans="1:3" x14ac:dyDescent="0.25">
      <c r="A10313" s="3">
        <v>19.18195119767131</v>
      </c>
      <c r="B10313">
        <v>4.5747109785033828</v>
      </c>
      <c r="C10313">
        <v>3.6375861597263857</v>
      </c>
    </row>
    <row r="10314" spans="1:3" x14ac:dyDescent="0.25">
      <c r="A10314" s="3">
        <v>20.027089777859604</v>
      </c>
      <c r="B10314">
        <v>4.9416424226093039</v>
      </c>
      <c r="C10314">
        <v>3.1135153092103742</v>
      </c>
    </row>
    <row r="10315" spans="1:3" x14ac:dyDescent="0.25">
      <c r="A10315" s="3">
        <v>20.184546440673881</v>
      </c>
      <c r="B10315">
        <v>4.990432586778736</v>
      </c>
      <c r="C10315">
        <v>3.6888794541139363</v>
      </c>
    </row>
    <row r="10316" spans="1:3" x14ac:dyDescent="0.25">
      <c r="A10316" s="3">
        <v>19.985088661080542</v>
      </c>
      <c r="B10316">
        <v>4.7874917427820458</v>
      </c>
      <c r="C10316">
        <v>3.4812400893356918</v>
      </c>
    </row>
    <row r="10317" spans="1:3" x14ac:dyDescent="0.25">
      <c r="A10317" s="3">
        <v>20.478688773840432</v>
      </c>
      <c r="B10317" s="5">
        <v>5.2983173670000001</v>
      </c>
      <c r="C10317" s="5">
        <v>2.9957322739999999</v>
      </c>
    </row>
    <row r="10318" spans="1:3" x14ac:dyDescent="0.25">
      <c r="A10318" s="3">
        <v>20.478688773840432</v>
      </c>
      <c r="B10318" s="5">
        <v>5.2983173670000001</v>
      </c>
      <c r="C10318" s="5">
        <v>2.9957322739999999</v>
      </c>
    </row>
    <row r="10319" spans="1:3" x14ac:dyDescent="0.25">
      <c r="A10319" s="3">
        <v>19.985088661080542</v>
      </c>
      <c r="B10319">
        <v>4.7874917427820458</v>
      </c>
      <c r="C10319">
        <v>3.4812400893356918</v>
      </c>
    </row>
    <row r="10320" spans="1:3" x14ac:dyDescent="0.25">
      <c r="A10320" s="3">
        <v>19.929145492307978</v>
      </c>
      <c r="B10320">
        <v>5.0106352940962555</v>
      </c>
      <c r="C10320">
        <v>2.9957322735539909</v>
      </c>
    </row>
    <row r="10321" spans="1:3" x14ac:dyDescent="0.25">
      <c r="A10321" s="3">
        <v>19.18195119767131</v>
      </c>
      <c r="B10321">
        <v>4.5747109785033828</v>
      </c>
      <c r="C10321">
        <v>3.6375861597263857</v>
      </c>
    </row>
    <row r="10322" spans="1:3" x14ac:dyDescent="0.25">
      <c r="A10322" s="3">
        <v>20.184546440673881</v>
      </c>
      <c r="B10322">
        <v>4.990432586778736</v>
      </c>
      <c r="C10322">
        <v>3.6888794541139363</v>
      </c>
    </row>
    <row r="10323" spans="1:3" x14ac:dyDescent="0.25">
      <c r="A10323" s="3">
        <v>19.18195119767131</v>
      </c>
      <c r="B10323">
        <v>4.5747109785033828</v>
      </c>
      <c r="C10323">
        <v>3.6375861597263857</v>
      </c>
    </row>
    <row r="10324" spans="1:3" ht="15.75" thickBot="1" x14ac:dyDescent="0.3">
      <c r="A10324" s="7">
        <v>19.18195119767131</v>
      </c>
      <c r="B10324">
        <v>4.5747109785033828</v>
      </c>
      <c r="C10324">
        <v>3.6375861597263857</v>
      </c>
    </row>
    <row r="10327" spans="1:3" ht="15.75" thickBot="1" x14ac:dyDescent="0.3"/>
    <row r="10328" spans="1:3" x14ac:dyDescent="0.25">
      <c r="A10328" s="1" t="s">
        <v>625</v>
      </c>
    </row>
    <row r="10329" spans="1:3" x14ac:dyDescent="0.25">
      <c r="A10329" s="2">
        <v>19.985088661080542</v>
      </c>
      <c r="B10329">
        <v>4.7874917427820458</v>
      </c>
      <c r="C10329">
        <v>3.4812400893356918</v>
      </c>
    </row>
    <row r="10330" spans="1:3" x14ac:dyDescent="0.25">
      <c r="A10330" s="3">
        <v>19.985088661080542</v>
      </c>
      <c r="B10330">
        <v>4.7874917427820458</v>
      </c>
      <c r="C10330">
        <v>3.4812400893356918</v>
      </c>
    </row>
    <row r="10331" spans="1:3" x14ac:dyDescent="0.25">
      <c r="A10331" s="3">
        <v>19.985088661080542</v>
      </c>
      <c r="B10331">
        <v>4.7874917427820458</v>
      </c>
      <c r="C10331">
        <v>3.4812400893356918</v>
      </c>
    </row>
    <row r="10332" spans="1:3" x14ac:dyDescent="0.25">
      <c r="A10332" s="3">
        <v>20.097550585664155</v>
      </c>
      <c r="B10332">
        <v>5.0751738152338266</v>
      </c>
      <c r="C10332">
        <v>3.6109179126442243</v>
      </c>
    </row>
    <row r="10333" spans="1:3" x14ac:dyDescent="0.25">
      <c r="A10333" s="3">
        <v>20.097550585664155</v>
      </c>
      <c r="B10333">
        <v>5.0751738152338266</v>
      </c>
      <c r="C10333">
        <v>3.6109179126442243</v>
      </c>
    </row>
    <row r="10334" spans="1:3" x14ac:dyDescent="0.25">
      <c r="A10334" s="3">
        <v>19.985088661080542</v>
      </c>
      <c r="B10334">
        <v>4.7874917427820458</v>
      </c>
      <c r="C10334">
        <v>3.4812400893356918</v>
      </c>
    </row>
    <row r="10335" spans="1:3" x14ac:dyDescent="0.25">
      <c r="A10335" s="3">
        <v>19.719292269758025</v>
      </c>
      <c r="B10335">
        <v>4.7874917430000004</v>
      </c>
      <c r="C10335">
        <v>3.091042453</v>
      </c>
    </row>
    <row r="10336" spans="1:3" x14ac:dyDescent="0.25">
      <c r="A10336" s="3">
        <v>19.719292269758025</v>
      </c>
      <c r="B10336">
        <v>4.7874917430000004</v>
      </c>
      <c r="C10336">
        <v>3.091042453</v>
      </c>
    </row>
    <row r="10337" spans="1:3" x14ac:dyDescent="0.25">
      <c r="A10337" s="3">
        <v>19.929145492307978</v>
      </c>
      <c r="B10337">
        <v>5.0106352940962555</v>
      </c>
      <c r="C10337">
        <v>2.9957322735539909</v>
      </c>
    </row>
    <row r="10338" spans="1:3" x14ac:dyDescent="0.25">
      <c r="A10338" s="3">
        <v>20.027089777859604</v>
      </c>
      <c r="B10338">
        <v>4.9416424226093039</v>
      </c>
      <c r="C10338">
        <v>3.1135153092103742</v>
      </c>
    </row>
    <row r="10339" spans="1:3" x14ac:dyDescent="0.25">
      <c r="A10339" s="3">
        <v>19.18195119767131</v>
      </c>
      <c r="B10339">
        <v>4.5747109785033828</v>
      </c>
      <c r="C10339">
        <v>3.6375861597263857</v>
      </c>
    </row>
    <row r="10340" spans="1:3" x14ac:dyDescent="0.25">
      <c r="A10340" s="3">
        <v>19.719292269758025</v>
      </c>
      <c r="B10340">
        <v>4.7874917430000004</v>
      </c>
      <c r="C10340">
        <v>3.091042453</v>
      </c>
    </row>
    <row r="10341" spans="1:3" ht="15.75" thickBot="1" x14ac:dyDescent="0.3">
      <c r="A10341" s="7">
        <v>19.719292269758025</v>
      </c>
      <c r="B10341">
        <v>4.7874917430000004</v>
      </c>
      <c r="C10341">
        <v>3.091042453</v>
      </c>
    </row>
    <row r="10344" spans="1:3" ht="15.75" thickBot="1" x14ac:dyDescent="0.3"/>
    <row r="10345" spans="1:3" x14ac:dyDescent="0.25">
      <c r="A10345" s="1" t="s">
        <v>626</v>
      </c>
    </row>
    <row r="10346" spans="1:3" x14ac:dyDescent="0.25">
      <c r="A10346" s="2">
        <v>20.478688773840432</v>
      </c>
      <c r="B10346" s="5">
        <v>5.2983173670000001</v>
      </c>
      <c r="C10346" s="5">
        <v>2.9957322739999999</v>
      </c>
    </row>
    <row r="10347" spans="1:3" x14ac:dyDescent="0.25">
      <c r="A10347" s="3">
        <v>19.18195119767131</v>
      </c>
      <c r="B10347">
        <v>4.5747109785033828</v>
      </c>
      <c r="C10347">
        <v>3.6375861597263857</v>
      </c>
    </row>
    <row r="10348" spans="1:3" x14ac:dyDescent="0.25">
      <c r="A10348" s="3">
        <v>20.027089777859604</v>
      </c>
      <c r="B10348">
        <v>4.9416424226093039</v>
      </c>
      <c r="C10348">
        <v>3.1135153092103742</v>
      </c>
    </row>
    <row r="10349" spans="1:3" x14ac:dyDescent="0.25">
      <c r="A10349" s="3">
        <v>20.837197681154464</v>
      </c>
      <c r="B10349">
        <v>5.9914645471079817</v>
      </c>
      <c r="C10349">
        <v>4.6821312271242199</v>
      </c>
    </row>
    <row r="10350" spans="1:3" x14ac:dyDescent="0.25">
      <c r="A10350" s="3">
        <v>20.184546440673881</v>
      </c>
      <c r="B10350">
        <v>4.990432586778736</v>
      </c>
      <c r="C10350">
        <v>3.6888794541139363</v>
      </c>
    </row>
    <row r="10351" spans="1:3" x14ac:dyDescent="0.25">
      <c r="A10351" s="3">
        <v>20.027089777859604</v>
      </c>
      <c r="B10351">
        <v>4.9416424226093039</v>
      </c>
      <c r="C10351">
        <v>3.1135153092103742</v>
      </c>
    </row>
    <row r="10352" spans="1:3" x14ac:dyDescent="0.25">
      <c r="A10352" s="3">
        <v>19.719292269758025</v>
      </c>
      <c r="B10352">
        <v>4.7874917430000004</v>
      </c>
      <c r="C10352">
        <v>3.091042453</v>
      </c>
    </row>
    <row r="10353" spans="1:3" x14ac:dyDescent="0.25">
      <c r="A10353" s="3">
        <v>19.18195119767131</v>
      </c>
      <c r="B10353">
        <v>4.5747109785033828</v>
      </c>
      <c r="C10353">
        <v>3.6375861597263857</v>
      </c>
    </row>
    <row r="10354" spans="1:3" x14ac:dyDescent="0.25">
      <c r="A10354" s="3">
        <v>20.360234224388144</v>
      </c>
      <c r="B10354">
        <v>5.6167710976665717</v>
      </c>
      <c r="C10354">
        <v>2.9444389791664403</v>
      </c>
    </row>
    <row r="10355" spans="1:3" x14ac:dyDescent="0.25">
      <c r="A10355" s="3">
        <v>19.929145492307978</v>
      </c>
      <c r="B10355">
        <v>5.0106352940962555</v>
      </c>
      <c r="C10355">
        <v>2.9957322735539909</v>
      </c>
    </row>
    <row r="10356" spans="1:3" x14ac:dyDescent="0.25">
      <c r="A10356" s="3">
        <v>20.360234224388144</v>
      </c>
      <c r="B10356">
        <v>5.6167710976665717</v>
      </c>
      <c r="C10356">
        <v>2.9444389791664403</v>
      </c>
    </row>
    <row r="10357" spans="1:3" x14ac:dyDescent="0.25">
      <c r="A10357" s="3">
        <v>20.360234224388144</v>
      </c>
      <c r="B10357">
        <v>5.6167710976665717</v>
      </c>
      <c r="C10357">
        <v>2.9444389791664403</v>
      </c>
    </row>
    <row r="10358" spans="1:3" ht="15.75" thickBot="1" x14ac:dyDescent="0.3">
      <c r="A10358" s="7">
        <v>20.163448315399307</v>
      </c>
      <c r="B10358">
        <v>5.5373342670185366</v>
      </c>
      <c r="C10358">
        <v>4.7004803657924166</v>
      </c>
    </row>
    <row r="10360" spans="1:3" ht="15.75" thickBot="1" x14ac:dyDescent="0.3"/>
    <row r="10361" spans="1:3" x14ac:dyDescent="0.25">
      <c r="A10361" s="1" t="s">
        <v>627</v>
      </c>
    </row>
    <row r="10362" spans="1:3" x14ac:dyDescent="0.25">
      <c r="A10362" s="2">
        <v>20.163448315399307</v>
      </c>
      <c r="B10362">
        <v>5.5373342670185366</v>
      </c>
      <c r="C10362">
        <v>4.7004803657924166</v>
      </c>
    </row>
    <row r="10363" spans="1:3" x14ac:dyDescent="0.25">
      <c r="A10363" s="3">
        <v>20.478688773840432</v>
      </c>
      <c r="B10363" s="5">
        <v>5.2983173670000001</v>
      </c>
      <c r="C10363" s="5">
        <v>2.9957322739999999</v>
      </c>
    </row>
    <row r="10364" spans="1:3" x14ac:dyDescent="0.25">
      <c r="A10364" s="3">
        <v>20.478688773840432</v>
      </c>
      <c r="B10364" s="5">
        <v>5.2983173670000001</v>
      </c>
      <c r="C10364" s="5">
        <v>2.9957322739999999</v>
      </c>
    </row>
    <row r="10365" spans="1:3" x14ac:dyDescent="0.25">
      <c r="A10365" s="3">
        <v>19.929145492307978</v>
      </c>
      <c r="B10365">
        <v>5.0106352940962555</v>
      </c>
      <c r="C10365">
        <v>2.9957322735539909</v>
      </c>
    </row>
    <row r="10366" spans="1:3" x14ac:dyDescent="0.25">
      <c r="A10366" s="3">
        <v>21.133424112621626</v>
      </c>
      <c r="B10366" s="8">
        <v>6.5510803350434044</v>
      </c>
      <c r="C10366" s="8">
        <v>5.4380793089231956</v>
      </c>
    </row>
    <row r="10367" spans="1:3" x14ac:dyDescent="0.25">
      <c r="A10367" s="3">
        <v>19.929145492307978</v>
      </c>
      <c r="B10367">
        <v>5.0106352940962555</v>
      </c>
      <c r="C10367">
        <v>2.9957322735539909</v>
      </c>
    </row>
    <row r="10368" spans="1:3" x14ac:dyDescent="0.25">
      <c r="A10368" s="3">
        <v>21.133424112621626</v>
      </c>
      <c r="B10368" s="8">
        <v>6.5510803350434044</v>
      </c>
      <c r="C10368" s="8">
        <v>5.4380793089231956</v>
      </c>
    </row>
    <row r="10369" spans="1:3" x14ac:dyDescent="0.25">
      <c r="A10369" s="3">
        <v>20.123189455653517</v>
      </c>
      <c r="B10369">
        <v>5.4806389233419912</v>
      </c>
      <c r="C10369">
        <v>3.0910424533583161</v>
      </c>
    </row>
    <row r="10370" spans="1:3" x14ac:dyDescent="0.25">
      <c r="A10370" s="3">
        <v>20.837197681154464</v>
      </c>
      <c r="B10370">
        <v>5.9914645471079817</v>
      </c>
      <c r="C10370">
        <v>4.6821312271242199</v>
      </c>
    </row>
    <row r="10371" spans="1:3" x14ac:dyDescent="0.25">
      <c r="A10371" s="3">
        <v>19.985088661080542</v>
      </c>
      <c r="B10371">
        <v>4.7874917427820458</v>
      </c>
      <c r="C10371">
        <v>3.4812400893356918</v>
      </c>
    </row>
    <row r="10372" spans="1:3" x14ac:dyDescent="0.25">
      <c r="A10372" s="3">
        <v>19.18195119767131</v>
      </c>
      <c r="B10372">
        <v>4.5747109785033828</v>
      </c>
      <c r="C10372">
        <v>3.6375861597263857</v>
      </c>
    </row>
    <row r="10373" spans="1:3" x14ac:dyDescent="0.25">
      <c r="A10373" s="3">
        <v>19.929145492307978</v>
      </c>
      <c r="B10373">
        <v>5.0106352940962555</v>
      </c>
      <c r="C10373">
        <v>2.9957322735539909</v>
      </c>
    </row>
    <row r="10374" spans="1:3" ht="15.75" thickBot="1" x14ac:dyDescent="0.3">
      <c r="A10374" s="7">
        <v>20.163448315399307</v>
      </c>
      <c r="B10374">
        <v>5.5373342670185366</v>
      </c>
      <c r="C10374">
        <v>4.7004803657924166</v>
      </c>
    </row>
    <row r="10377" spans="1:3" ht="15.75" thickBot="1" x14ac:dyDescent="0.3"/>
    <row r="10378" spans="1:3" x14ac:dyDescent="0.25">
      <c r="A10378" s="1" t="s">
        <v>628</v>
      </c>
    </row>
    <row r="10379" spans="1:3" x14ac:dyDescent="0.25">
      <c r="A10379" s="2">
        <v>21.133424112621626</v>
      </c>
      <c r="B10379" s="8">
        <v>6.5510803350434044</v>
      </c>
      <c r="C10379" s="8">
        <v>5.4380793089231956</v>
      </c>
    </row>
    <row r="10380" spans="1:3" x14ac:dyDescent="0.25">
      <c r="A10380" s="3">
        <v>20.478688773840432</v>
      </c>
      <c r="B10380" s="5">
        <v>5.2983173670000001</v>
      </c>
      <c r="C10380" s="5">
        <v>2.9957322739999999</v>
      </c>
    </row>
    <row r="10381" spans="1:3" x14ac:dyDescent="0.25">
      <c r="A10381" s="3">
        <v>20.478688773840432</v>
      </c>
      <c r="B10381" s="5">
        <v>5.2983173670000001</v>
      </c>
      <c r="C10381" s="5">
        <v>2.9957322739999999</v>
      </c>
    </row>
    <row r="10382" spans="1:3" x14ac:dyDescent="0.25">
      <c r="A10382" s="3">
        <v>20.478688773840432</v>
      </c>
      <c r="B10382" s="5">
        <v>5.2983173670000001</v>
      </c>
      <c r="C10382" s="5">
        <v>2.9957322739999999</v>
      </c>
    </row>
    <row r="10383" spans="1:3" x14ac:dyDescent="0.25">
      <c r="A10383" s="3">
        <v>20.163448315399307</v>
      </c>
      <c r="B10383">
        <v>5.5373342670185366</v>
      </c>
      <c r="C10383">
        <v>4.7004803657924166</v>
      </c>
    </row>
    <row r="10384" spans="1:3" x14ac:dyDescent="0.25">
      <c r="A10384" s="3">
        <v>19.18195119767131</v>
      </c>
      <c r="B10384">
        <v>4.5747109785033828</v>
      </c>
      <c r="C10384">
        <v>3.6375861597263857</v>
      </c>
    </row>
    <row r="10385" spans="1:3" x14ac:dyDescent="0.25">
      <c r="A10385" s="3">
        <v>19.929145492307978</v>
      </c>
      <c r="B10385">
        <v>5.0106352940962555</v>
      </c>
      <c r="C10385">
        <v>2.9957322735539909</v>
      </c>
    </row>
    <row r="10386" spans="1:3" x14ac:dyDescent="0.25">
      <c r="A10386" s="3">
        <v>20.184546440673881</v>
      </c>
      <c r="B10386">
        <v>4.990432586778736</v>
      </c>
      <c r="C10386">
        <v>3.6888794541139363</v>
      </c>
    </row>
    <row r="10387" spans="1:3" x14ac:dyDescent="0.25">
      <c r="A10387" s="3">
        <v>20.123189455653517</v>
      </c>
      <c r="B10387">
        <v>5.4806389233419912</v>
      </c>
      <c r="C10387">
        <v>3.0910424533583161</v>
      </c>
    </row>
    <row r="10388" spans="1:3" x14ac:dyDescent="0.25">
      <c r="A10388" s="3">
        <v>19.985088661080542</v>
      </c>
      <c r="B10388">
        <v>4.7874917427820458</v>
      </c>
      <c r="C10388">
        <v>3.4812400893356918</v>
      </c>
    </row>
    <row r="10389" spans="1:3" x14ac:dyDescent="0.25">
      <c r="A10389" s="3">
        <v>19.18195119767131</v>
      </c>
      <c r="B10389">
        <v>4.5747109785033828</v>
      </c>
      <c r="C10389">
        <v>3.6375861597263857</v>
      </c>
    </row>
    <row r="10390" spans="1:3" x14ac:dyDescent="0.25">
      <c r="A10390" s="3">
        <v>19.929145492307978</v>
      </c>
      <c r="B10390">
        <v>5.0106352940962555</v>
      </c>
      <c r="C10390">
        <v>2.9957322735539909</v>
      </c>
    </row>
    <row r="10391" spans="1:3" ht="15.75" thickBot="1" x14ac:dyDescent="0.3">
      <c r="A10391" s="7">
        <v>20.478688773840432</v>
      </c>
      <c r="B10391" s="5">
        <v>5.2983173670000001</v>
      </c>
      <c r="C10391" s="5">
        <v>2.9957322739999999</v>
      </c>
    </row>
    <row r="10394" spans="1:3" ht="15.75" thickBot="1" x14ac:dyDescent="0.3"/>
    <row r="10395" spans="1:3" x14ac:dyDescent="0.25">
      <c r="A10395" s="1" t="s">
        <v>629</v>
      </c>
    </row>
    <row r="10396" spans="1:3" x14ac:dyDescent="0.25">
      <c r="A10396" s="2">
        <v>20.837197681154464</v>
      </c>
      <c r="B10396">
        <v>5.9914645471079817</v>
      </c>
      <c r="C10396">
        <v>4.6821312271242199</v>
      </c>
    </row>
    <row r="10397" spans="1:3" x14ac:dyDescent="0.25">
      <c r="A10397" s="3">
        <v>20.360234224388144</v>
      </c>
      <c r="B10397">
        <v>5.6167710976665717</v>
      </c>
      <c r="C10397">
        <v>2.9444389791664403</v>
      </c>
    </row>
    <row r="10398" spans="1:3" x14ac:dyDescent="0.25">
      <c r="A10398" s="3">
        <v>19.929145492307978</v>
      </c>
      <c r="B10398">
        <v>5.0106352940962555</v>
      </c>
      <c r="C10398">
        <v>2.9957322735539909</v>
      </c>
    </row>
    <row r="10399" spans="1:3" x14ac:dyDescent="0.25">
      <c r="A10399" s="3">
        <v>20.123189455653517</v>
      </c>
      <c r="B10399">
        <v>5.4806389233419912</v>
      </c>
      <c r="C10399">
        <v>3.0910424533583161</v>
      </c>
    </row>
    <row r="10400" spans="1:3" x14ac:dyDescent="0.25">
      <c r="A10400" s="3">
        <v>20.837197681154464</v>
      </c>
      <c r="B10400">
        <v>5.9914645471079817</v>
      </c>
      <c r="C10400">
        <v>4.6821312271242199</v>
      </c>
    </row>
    <row r="10401" spans="1:3" x14ac:dyDescent="0.25">
      <c r="A10401" s="3">
        <v>20.184546440673881</v>
      </c>
      <c r="B10401">
        <v>4.990432586778736</v>
      </c>
      <c r="C10401">
        <v>3.6888794541139363</v>
      </c>
    </row>
    <row r="10402" spans="1:3" x14ac:dyDescent="0.25">
      <c r="A10402" s="3">
        <v>20.837197681154464</v>
      </c>
      <c r="B10402">
        <v>5.9914645471079817</v>
      </c>
      <c r="C10402">
        <v>4.6821312271242199</v>
      </c>
    </row>
    <row r="10403" spans="1:3" x14ac:dyDescent="0.25">
      <c r="A10403" s="3">
        <v>19.929145492307978</v>
      </c>
      <c r="B10403">
        <v>5.0106352940962555</v>
      </c>
      <c r="C10403">
        <v>2.9957322735539909</v>
      </c>
    </row>
    <row r="10404" spans="1:3" x14ac:dyDescent="0.25">
      <c r="A10404" s="3">
        <v>20.123189455653517</v>
      </c>
      <c r="B10404">
        <v>5.4806389233419912</v>
      </c>
      <c r="C10404">
        <v>3.0910424533583161</v>
      </c>
    </row>
    <row r="10405" spans="1:3" x14ac:dyDescent="0.25">
      <c r="A10405" s="3">
        <v>20.837197681154464</v>
      </c>
      <c r="B10405">
        <v>5.9914645471079817</v>
      </c>
      <c r="C10405">
        <v>4.6821312271242199</v>
      </c>
    </row>
    <row r="10406" spans="1:3" x14ac:dyDescent="0.25">
      <c r="A10406" s="3">
        <v>20.184546440673881</v>
      </c>
      <c r="B10406">
        <v>4.990432586778736</v>
      </c>
      <c r="C10406">
        <v>3.6888794541139363</v>
      </c>
    </row>
    <row r="10407" spans="1:3" x14ac:dyDescent="0.25">
      <c r="A10407" s="3">
        <v>20.163448315399307</v>
      </c>
      <c r="B10407">
        <v>5.5373342670185366</v>
      </c>
      <c r="C10407">
        <v>4.7004803657924166</v>
      </c>
    </row>
    <row r="10408" spans="1:3" ht="15.75" thickBot="1" x14ac:dyDescent="0.3">
      <c r="A10408" s="7">
        <v>19.985088661080542</v>
      </c>
      <c r="B10408">
        <v>4.7874917427820458</v>
      </c>
      <c r="C10408">
        <v>3.4812400893356918</v>
      </c>
    </row>
    <row r="10411" spans="1:3" ht="15.75" thickBot="1" x14ac:dyDescent="0.3"/>
    <row r="10412" spans="1:3" x14ac:dyDescent="0.25">
      <c r="A10412" s="1" t="s">
        <v>630</v>
      </c>
    </row>
    <row r="10413" spans="1:3" x14ac:dyDescent="0.25">
      <c r="A10413" s="2">
        <v>20.097550585664155</v>
      </c>
      <c r="B10413">
        <v>5.0751738152338266</v>
      </c>
      <c r="C10413">
        <v>3.6109179126442243</v>
      </c>
    </row>
    <row r="10414" spans="1:3" x14ac:dyDescent="0.25">
      <c r="A10414" s="3">
        <v>19.985088661080542</v>
      </c>
      <c r="B10414">
        <v>4.7874917427820458</v>
      </c>
      <c r="C10414">
        <v>3.4812400893356918</v>
      </c>
    </row>
    <row r="10415" spans="1:3" x14ac:dyDescent="0.25">
      <c r="A10415" s="3">
        <v>19.929145492307978</v>
      </c>
      <c r="B10415">
        <v>5.0106352940962555</v>
      </c>
      <c r="C10415">
        <v>2.9957322735539909</v>
      </c>
    </row>
    <row r="10416" spans="1:3" x14ac:dyDescent="0.25">
      <c r="A10416" s="3">
        <v>19.719292269758025</v>
      </c>
      <c r="B10416">
        <v>4.7874917430000004</v>
      </c>
      <c r="C10416">
        <v>3.091042453</v>
      </c>
    </row>
    <row r="10417" spans="1:3" x14ac:dyDescent="0.25">
      <c r="A10417" s="3">
        <v>19.719292269758025</v>
      </c>
      <c r="B10417">
        <v>4.7874917430000004</v>
      </c>
      <c r="C10417">
        <v>3.091042453</v>
      </c>
    </row>
    <row r="10418" spans="1:3" x14ac:dyDescent="0.25">
      <c r="A10418" s="3">
        <v>20.097550585664155</v>
      </c>
      <c r="B10418">
        <v>5.0751738152338266</v>
      </c>
      <c r="C10418">
        <v>3.6109179126442243</v>
      </c>
    </row>
    <row r="10419" spans="1:3" x14ac:dyDescent="0.25">
      <c r="A10419" s="3">
        <v>19.929145492307978</v>
      </c>
      <c r="B10419">
        <v>5.0106352940962555</v>
      </c>
      <c r="C10419">
        <v>2.9957322735539909</v>
      </c>
    </row>
    <row r="10420" spans="1:3" x14ac:dyDescent="0.25">
      <c r="A10420" s="3">
        <v>19.985088661080542</v>
      </c>
      <c r="B10420">
        <v>4.7874917427820458</v>
      </c>
      <c r="C10420">
        <v>3.4812400893356918</v>
      </c>
    </row>
    <row r="10421" spans="1:3" x14ac:dyDescent="0.25">
      <c r="A10421" s="3">
        <v>19.719292269758025</v>
      </c>
      <c r="B10421">
        <v>4.7874917430000004</v>
      </c>
      <c r="C10421">
        <v>3.091042453</v>
      </c>
    </row>
    <row r="10422" spans="1:3" x14ac:dyDescent="0.25">
      <c r="A10422" s="3">
        <v>20.478688773840432</v>
      </c>
      <c r="B10422" s="5">
        <v>5.2983173670000001</v>
      </c>
      <c r="C10422" s="5">
        <v>2.9957322739999999</v>
      </c>
    </row>
    <row r="10423" spans="1:3" x14ac:dyDescent="0.25">
      <c r="A10423" s="3">
        <v>20.163448315399307</v>
      </c>
      <c r="B10423">
        <v>5.5373342670185366</v>
      </c>
      <c r="C10423">
        <v>4.7004803657924166</v>
      </c>
    </row>
    <row r="10424" spans="1:3" x14ac:dyDescent="0.25">
      <c r="A10424" s="3">
        <v>20.360234224388144</v>
      </c>
      <c r="B10424">
        <v>5.6167710976665717</v>
      </c>
      <c r="C10424">
        <v>2.9444389791664403</v>
      </c>
    </row>
    <row r="10425" spans="1:3" ht="15.75" thickBot="1" x14ac:dyDescent="0.3">
      <c r="A10425" s="7">
        <v>20.837197681154464</v>
      </c>
      <c r="B10425" s="8">
        <v>5.9914645471079817</v>
      </c>
      <c r="C10425" s="8">
        <v>4.6821312271242199</v>
      </c>
    </row>
    <row r="10428" spans="1:3" ht="15.75" thickBot="1" x14ac:dyDescent="0.3"/>
    <row r="10429" spans="1:3" x14ac:dyDescent="0.25">
      <c r="A10429" s="1" t="s">
        <v>631</v>
      </c>
    </row>
    <row r="10430" spans="1:3" x14ac:dyDescent="0.25">
      <c r="A10430" s="2">
        <v>20.837197681154464</v>
      </c>
      <c r="B10430">
        <v>5.9914645471079817</v>
      </c>
      <c r="C10430">
        <v>4.6821312271242199</v>
      </c>
    </row>
    <row r="10431" spans="1:3" x14ac:dyDescent="0.25">
      <c r="A10431" s="3">
        <v>20.163448315399307</v>
      </c>
      <c r="B10431">
        <v>5.5373342670185366</v>
      </c>
      <c r="C10431">
        <v>4.7004803657924166</v>
      </c>
    </row>
    <row r="10432" spans="1:3" x14ac:dyDescent="0.25">
      <c r="A10432" s="3">
        <v>20.360234224388144</v>
      </c>
      <c r="B10432">
        <v>5.6167710976665717</v>
      </c>
      <c r="C10432">
        <v>2.9444389791664403</v>
      </c>
    </row>
    <row r="10433" spans="1:3" x14ac:dyDescent="0.25">
      <c r="A10433" s="3">
        <v>20.163448315399307</v>
      </c>
      <c r="B10433">
        <v>5.5373342670185366</v>
      </c>
      <c r="C10433">
        <v>4.7004803657924166</v>
      </c>
    </row>
    <row r="10434" spans="1:3" x14ac:dyDescent="0.25">
      <c r="A10434" s="3">
        <v>20.478688773840432</v>
      </c>
      <c r="B10434" s="5">
        <v>5.2983173670000001</v>
      </c>
      <c r="C10434" s="5">
        <v>2.9957322739999999</v>
      </c>
    </row>
    <row r="10435" spans="1:3" x14ac:dyDescent="0.25">
      <c r="A10435" s="3">
        <v>20.027089777859604</v>
      </c>
      <c r="B10435">
        <v>4.9416424226093039</v>
      </c>
      <c r="C10435">
        <v>3.1135153092103742</v>
      </c>
    </row>
    <row r="10436" spans="1:3" x14ac:dyDescent="0.25">
      <c r="A10436" s="3">
        <v>19.929145492307978</v>
      </c>
      <c r="B10436">
        <v>5.0106352940962555</v>
      </c>
      <c r="C10436">
        <v>2.9957322735539909</v>
      </c>
    </row>
    <row r="10437" spans="1:3" x14ac:dyDescent="0.25">
      <c r="A10437" s="3">
        <v>20.184546440673881</v>
      </c>
      <c r="B10437">
        <v>4.990432586778736</v>
      </c>
      <c r="C10437">
        <v>3.6888794541139363</v>
      </c>
    </row>
    <row r="10438" spans="1:3" x14ac:dyDescent="0.25">
      <c r="A10438" s="3">
        <v>19.929145492307978</v>
      </c>
      <c r="B10438">
        <v>5.0106352940962555</v>
      </c>
      <c r="C10438">
        <v>2.9957322735539909</v>
      </c>
    </row>
    <row r="10439" spans="1:3" x14ac:dyDescent="0.25">
      <c r="A10439" s="3">
        <v>19.929145492307978</v>
      </c>
      <c r="B10439">
        <v>5.0106352940962555</v>
      </c>
      <c r="C10439">
        <v>2.9957322735539909</v>
      </c>
    </row>
    <row r="10440" spans="1:3" x14ac:dyDescent="0.25">
      <c r="A10440" s="3">
        <v>20.360234224388144</v>
      </c>
      <c r="B10440">
        <v>5.6167710976665717</v>
      </c>
      <c r="C10440">
        <v>2.9444389791664403</v>
      </c>
    </row>
    <row r="10441" spans="1:3" x14ac:dyDescent="0.25">
      <c r="A10441" s="3">
        <v>21.133424112621626</v>
      </c>
      <c r="B10441" s="8">
        <v>6.5510803350434044</v>
      </c>
      <c r="C10441" s="8">
        <v>5.4380793089231956</v>
      </c>
    </row>
    <row r="10442" spans="1:3" ht="15.75" thickBot="1" x14ac:dyDescent="0.3">
      <c r="A10442" s="7">
        <v>19.985088661080542</v>
      </c>
      <c r="B10442">
        <v>4.7874917427820458</v>
      </c>
      <c r="C10442">
        <v>3.4812400893356918</v>
      </c>
    </row>
    <row r="10445" spans="1:3" ht="15.75" thickBot="1" x14ac:dyDescent="0.3"/>
    <row r="10446" spans="1:3" x14ac:dyDescent="0.25">
      <c r="A10446" s="1" t="s">
        <v>632</v>
      </c>
    </row>
    <row r="10447" spans="1:3" x14ac:dyDescent="0.25">
      <c r="A10447" s="2">
        <v>20.360234224388144</v>
      </c>
      <c r="B10447">
        <v>5.6167710976665717</v>
      </c>
      <c r="C10447">
        <v>2.9444389791664403</v>
      </c>
    </row>
    <row r="10448" spans="1:3" x14ac:dyDescent="0.25">
      <c r="A10448" s="3">
        <v>20.478688773840432</v>
      </c>
      <c r="B10448" s="5">
        <v>5.2983173670000001</v>
      </c>
      <c r="C10448" s="5">
        <v>2.9957322739999999</v>
      </c>
    </row>
    <row r="10449" spans="1:3" x14ac:dyDescent="0.25">
      <c r="A10449" s="3">
        <v>19.18195119767131</v>
      </c>
      <c r="B10449">
        <v>4.5747109785033828</v>
      </c>
      <c r="C10449">
        <v>3.6375861597263857</v>
      </c>
    </row>
    <row r="10450" spans="1:3" x14ac:dyDescent="0.25">
      <c r="A10450" s="3">
        <v>19.18195119767131</v>
      </c>
      <c r="B10450">
        <v>4.5747109785033828</v>
      </c>
      <c r="C10450">
        <v>3.6375861597263857</v>
      </c>
    </row>
    <row r="10451" spans="1:3" x14ac:dyDescent="0.25">
      <c r="A10451" s="3">
        <v>19.929145492307978</v>
      </c>
      <c r="B10451">
        <v>5.0106352940962555</v>
      </c>
      <c r="C10451">
        <v>2.9957322735539909</v>
      </c>
    </row>
    <row r="10452" spans="1:3" x14ac:dyDescent="0.25">
      <c r="A10452" s="3">
        <v>19.719292269758025</v>
      </c>
      <c r="B10452">
        <v>4.7874917430000004</v>
      </c>
      <c r="C10452">
        <v>3.091042453</v>
      </c>
    </row>
    <row r="10453" spans="1:3" x14ac:dyDescent="0.25">
      <c r="A10453" s="3">
        <v>20.027089777859604</v>
      </c>
      <c r="B10453">
        <v>4.9416424226093039</v>
      </c>
      <c r="C10453">
        <v>3.1135153092103742</v>
      </c>
    </row>
    <row r="10454" spans="1:3" x14ac:dyDescent="0.25">
      <c r="A10454" s="3">
        <v>20.163448315399307</v>
      </c>
      <c r="B10454">
        <v>5.5373342670185366</v>
      </c>
      <c r="C10454">
        <v>4.7004803657924166</v>
      </c>
    </row>
    <row r="10455" spans="1:3" x14ac:dyDescent="0.25">
      <c r="A10455" s="3">
        <v>20.027089777859604</v>
      </c>
      <c r="B10455">
        <v>4.9416424226093039</v>
      </c>
      <c r="C10455">
        <v>3.1135153092103742</v>
      </c>
    </row>
    <row r="10456" spans="1:3" x14ac:dyDescent="0.25">
      <c r="A10456" s="3">
        <v>19.18195119767131</v>
      </c>
      <c r="B10456">
        <v>4.5747109785033828</v>
      </c>
      <c r="C10456">
        <v>3.6375861597263857</v>
      </c>
    </row>
    <row r="10457" spans="1:3" x14ac:dyDescent="0.25">
      <c r="A10457" s="3">
        <v>19.18195119767131</v>
      </c>
      <c r="B10457">
        <v>4.5747109785033828</v>
      </c>
      <c r="C10457">
        <v>3.6375861597263857</v>
      </c>
    </row>
    <row r="10458" spans="1:3" x14ac:dyDescent="0.25">
      <c r="A10458" s="3">
        <v>20.478688773840432</v>
      </c>
      <c r="B10458" s="5">
        <v>5.2983173670000001</v>
      </c>
      <c r="C10458" s="5">
        <v>2.9957322739999999</v>
      </c>
    </row>
    <row r="10459" spans="1:3" ht="15.75" thickBot="1" x14ac:dyDescent="0.3">
      <c r="A10459" s="7">
        <v>20.163448315399307</v>
      </c>
      <c r="B10459">
        <v>5.5373342670185366</v>
      </c>
      <c r="C10459">
        <v>4.7004803657924166</v>
      </c>
    </row>
    <row r="10462" spans="1:3" ht="15.75" thickBot="1" x14ac:dyDescent="0.3"/>
    <row r="10463" spans="1:3" x14ac:dyDescent="0.25">
      <c r="A10463" s="1" t="s">
        <v>633</v>
      </c>
    </row>
    <row r="10464" spans="1:3" x14ac:dyDescent="0.25">
      <c r="A10464" s="2">
        <v>20.097550585664155</v>
      </c>
      <c r="B10464">
        <v>5.0751738152338266</v>
      </c>
      <c r="C10464">
        <v>3.6109179126442243</v>
      </c>
    </row>
    <row r="10465" spans="1:3" x14ac:dyDescent="0.25">
      <c r="A10465" s="3">
        <v>19.18195119767131</v>
      </c>
      <c r="B10465">
        <v>4.5747109785033828</v>
      </c>
      <c r="C10465">
        <v>3.6375861597263857</v>
      </c>
    </row>
    <row r="10466" spans="1:3" x14ac:dyDescent="0.25">
      <c r="A10466" s="3">
        <v>20.097550585664155</v>
      </c>
      <c r="B10466">
        <v>5.0751738152338266</v>
      </c>
      <c r="C10466">
        <v>3.6109179126442243</v>
      </c>
    </row>
    <row r="10467" spans="1:3" x14ac:dyDescent="0.25">
      <c r="A10467" s="3">
        <v>19.719292269758025</v>
      </c>
      <c r="B10467">
        <v>4.7874917430000004</v>
      </c>
      <c r="C10467">
        <v>3.091042453</v>
      </c>
    </row>
    <row r="10468" spans="1:3" x14ac:dyDescent="0.25">
      <c r="A10468" s="3">
        <v>20.123189455653517</v>
      </c>
      <c r="B10468">
        <v>5.4806389233419912</v>
      </c>
      <c r="C10468">
        <v>3.0910424533583161</v>
      </c>
    </row>
    <row r="10469" spans="1:3" x14ac:dyDescent="0.25">
      <c r="A10469" s="3">
        <v>20.163448315399307</v>
      </c>
      <c r="B10469">
        <v>5.5373342670185366</v>
      </c>
      <c r="C10469">
        <v>4.7004803657924166</v>
      </c>
    </row>
    <row r="10470" spans="1:3" x14ac:dyDescent="0.25">
      <c r="A10470" s="3">
        <v>20.360234224388144</v>
      </c>
      <c r="B10470">
        <v>5.6167710976665717</v>
      </c>
      <c r="C10470">
        <v>2.9444389791664403</v>
      </c>
    </row>
    <row r="10471" spans="1:3" x14ac:dyDescent="0.25">
      <c r="A10471" s="3">
        <v>20.123189455653517</v>
      </c>
      <c r="B10471">
        <v>5.4806389233419912</v>
      </c>
      <c r="C10471">
        <v>3.0910424533583161</v>
      </c>
    </row>
    <row r="10472" spans="1:3" x14ac:dyDescent="0.25">
      <c r="A10472" s="3">
        <v>20.163448315399307</v>
      </c>
      <c r="B10472">
        <v>5.5373342670185366</v>
      </c>
      <c r="C10472">
        <v>4.7004803657924166</v>
      </c>
    </row>
    <row r="10473" spans="1:3" x14ac:dyDescent="0.25">
      <c r="A10473" s="3">
        <v>20.837197681154464</v>
      </c>
      <c r="B10473">
        <v>5.9914645471079817</v>
      </c>
      <c r="C10473">
        <v>4.6821312271242199</v>
      </c>
    </row>
    <row r="10474" spans="1:3" x14ac:dyDescent="0.25">
      <c r="A10474" s="3">
        <v>20.360234224388144</v>
      </c>
      <c r="B10474">
        <v>5.6167710976665717</v>
      </c>
      <c r="C10474">
        <v>2.9444389791664403</v>
      </c>
    </row>
    <row r="10475" spans="1:3" x14ac:dyDescent="0.25">
      <c r="A10475" s="3">
        <v>19.719292269758025</v>
      </c>
      <c r="B10475">
        <v>4.7874917430000004</v>
      </c>
      <c r="C10475">
        <v>3.091042453</v>
      </c>
    </row>
    <row r="10476" spans="1:3" ht="15.75" thickBot="1" x14ac:dyDescent="0.3">
      <c r="A10476" s="7">
        <v>20.163448315399307</v>
      </c>
      <c r="B10476" s="8">
        <v>5.5373342670185366</v>
      </c>
      <c r="C10476" s="8">
        <v>4.7004803657924166</v>
      </c>
    </row>
    <row r="10479" spans="1:3" ht="15.75" thickBot="1" x14ac:dyDescent="0.3"/>
    <row r="10480" spans="1:3" x14ac:dyDescent="0.25">
      <c r="A10480" s="1" t="s">
        <v>634</v>
      </c>
    </row>
    <row r="10481" spans="1:3" x14ac:dyDescent="0.25">
      <c r="A10481" s="2">
        <v>21.133424112621626</v>
      </c>
      <c r="B10481" s="8">
        <v>6.5510803350434044</v>
      </c>
      <c r="C10481" s="8">
        <v>5.4380793089231956</v>
      </c>
    </row>
    <row r="10482" spans="1:3" x14ac:dyDescent="0.25">
      <c r="A10482" s="3">
        <v>21.133424112621626</v>
      </c>
      <c r="B10482" s="8">
        <v>6.5510803350434044</v>
      </c>
      <c r="C10482" s="8">
        <v>5.4380793089231956</v>
      </c>
    </row>
    <row r="10483" spans="1:3" x14ac:dyDescent="0.25">
      <c r="A10483" s="3">
        <v>19.985088661080542</v>
      </c>
      <c r="B10483">
        <v>4.7874917427820458</v>
      </c>
      <c r="C10483">
        <v>3.4812400893356901</v>
      </c>
    </row>
    <row r="10484" spans="1:3" x14ac:dyDescent="0.25">
      <c r="A10484" s="3">
        <v>20.360234224388144</v>
      </c>
      <c r="B10484">
        <v>5.6167710976665717</v>
      </c>
      <c r="C10484">
        <v>2.9444389791664403</v>
      </c>
    </row>
    <row r="10485" spans="1:3" x14ac:dyDescent="0.25">
      <c r="A10485" s="3">
        <v>20.184546440673881</v>
      </c>
      <c r="B10485">
        <v>4.990432586778736</v>
      </c>
      <c r="C10485">
        <v>3.6888794541139363</v>
      </c>
    </row>
    <row r="10486" spans="1:3" x14ac:dyDescent="0.25">
      <c r="A10486" s="3">
        <v>20.478688773840432</v>
      </c>
      <c r="B10486" s="5">
        <v>5.2983173670000001</v>
      </c>
      <c r="C10486" s="5">
        <v>2.9957322739999999</v>
      </c>
    </row>
    <row r="10487" spans="1:3" x14ac:dyDescent="0.25">
      <c r="A10487" s="3">
        <v>20.123189455653517</v>
      </c>
      <c r="B10487" s="8">
        <v>5.4806389233419912</v>
      </c>
      <c r="C10487" s="8">
        <v>3.0910424533583161</v>
      </c>
    </row>
    <row r="10488" spans="1:3" x14ac:dyDescent="0.25">
      <c r="A10488" s="3">
        <v>20.837197681154464</v>
      </c>
      <c r="B10488">
        <v>5.9914645471079817</v>
      </c>
      <c r="C10488">
        <v>4.6821312271242199</v>
      </c>
    </row>
    <row r="10489" spans="1:3" x14ac:dyDescent="0.25">
      <c r="A10489" s="3">
        <v>20.478688773840432</v>
      </c>
      <c r="B10489" s="8">
        <v>5.2983173665480363</v>
      </c>
      <c r="C10489" s="8">
        <v>2.9957322735539909</v>
      </c>
    </row>
    <row r="10490" spans="1:3" x14ac:dyDescent="0.25">
      <c r="A10490" s="3">
        <v>20.163448315399307</v>
      </c>
      <c r="B10490">
        <v>5.5373342670185366</v>
      </c>
      <c r="C10490">
        <v>4.7004803657924166</v>
      </c>
    </row>
    <row r="10491" spans="1:3" x14ac:dyDescent="0.25">
      <c r="A10491" s="3">
        <v>19.18195119767131</v>
      </c>
      <c r="B10491">
        <v>4.5747109785033828</v>
      </c>
      <c r="C10491">
        <v>3.6375861597263857</v>
      </c>
    </row>
    <row r="10492" spans="1:3" x14ac:dyDescent="0.25">
      <c r="A10492" s="3">
        <v>19.985088661080542</v>
      </c>
      <c r="B10492">
        <v>4.7874917427820458</v>
      </c>
      <c r="C10492">
        <v>3.4812400893356918</v>
      </c>
    </row>
    <row r="10493" spans="1:3" ht="15.75" thickBot="1" x14ac:dyDescent="0.3">
      <c r="A10493" s="7">
        <v>20.027089777859604</v>
      </c>
      <c r="B10493">
        <v>4.9416424226093039</v>
      </c>
      <c r="C10493">
        <v>3.1135153092103742</v>
      </c>
    </row>
    <row r="10496" spans="1:3" ht="15.75" thickBot="1" x14ac:dyDescent="0.3"/>
    <row r="10497" spans="1:3" x14ac:dyDescent="0.25">
      <c r="A10497" s="1" t="s">
        <v>635</v>
      </c>
    </row>
    <row r="10498" spans="1:3" x14ac:dyDescent="0.25">
      <c r="A10498" s="2">
        <v>20.478688773840432</v>
      </c>
      <c r="B10498" s="5">
        <v>5.2983173670000001</v>
      </c>
      <c r="C10498" s="5">
        <v>2.9957322739999999</v>
      </c>
    </row>
    <row r="10499" spans="1:3" x14ac:dyDescent="0.25">
      <c r="A10499" s="3">
        <v>20.478688773840432</v>
      </c>
      <c r="B10499" s="5">
        <v>5.2983173670000001</v>
      </c>
      <c r="C10499" s="5">
        <v>2.9957322739999999</v>
      </c>
    </row>
    <row r="10500" spans="1:3" x14ac:dyDescent="0.25">
      <c r="A10500" s="3">
        <v>19.985088661080542</v>
      </c>
      <c r="B10500">
        <v>4.7874917427820458</v>
      </c>
      <c r="C10500">
        <v>3.4812400893356918</v>
      </c>
    </row>
    <row r="10501" spans="1:3" x14ac:dyDescent="0.25">
      <c r="A10501" s="3">
        <v>20.360234224388144</v>
      </c>
      <c r="B10501">
        <v>5.6167710976665717</v>
      </c>
      <c r="C10501">
        <v>2.9444389791664403</v>
      </c>
    </row>
    <row r="10502" spans="1:3" x14ac:dyDescent="0.25">
      <c r="A10502" s="3">
        <v>20.163448315399307</v>
      </c>
      <c r="B10502">
        <v>5.5373342670185366</v>
      </c>
      <c r="C10502">
        <v>4.7004803657924166</v>
      </c>
    </row>
    <row r="10503" spans="1:3" x14ac:dyDescent="0.25">
      <c r="A10503" s="3">
        <v>19.719292269758025</v>
      </c>
      <c r="B10503">
        <v>4.7874917430000004</v>
      </c>
      <c r="C10503">
        <v>3.091042453</v>
      </c>
    </row>
    <row r="10504" spans="1:3" x14ac:dyDescent="0.25">
      <c r="A10504" s="3">
        <v>19.719292269758025</v>
      </c>
      <c r="B10504">
        <v>4.7874917430000004</v>
      </c>
      <c r="C10504">
        <v>3.091042453</v>
      </c>
    </row>
    <row r="10505" spans="1:3" x14ac:dyDescent="0.25">
      <c r="A10505" s="3">
        <v>20.097550585664155</v>
      </c>
      <c r="B10505">
        <v>5.0751738152338266</v>
      </c>
      <c r="C10505">
        <v>3.6109179126442243</v>
      </c>
    </row>
    <row r="10506" spans="1:3" x14ac:dyDescent="0.25">
      <c r="A10506" s="3">
        <v>19.985088661080542</v>
      </c>
      <c r="B10506">
        <v>4.7874917427820458</v>
      </c>
      <c r="C10506">
        <v>3.4812400893356918</v>
      </c>
    </row>
    <row r="10507" spans="1:3" x14ac:dyDescent="0.25">
      <c r="A10507" s="3">
        <v>20.027089777859604</v>
      </c>
      <c r="B10507">
        <v>4.9416424226093039</v>
      </c>
      <c r="C10507">
        <v>3.1135153092103742</v>
      </c>
    </row>
    <row r="10508" spans="1:3" x14ac:dyDescent="0.25">
      <c r="A10508" s="3">
        <v>20.163448315399307</v>
      </c>
      <c r="B10508">
        <v>5.5373342670185366</v>
      </c>
      <c r="C10508">
        <v>4.7004803657924166</v>
      </c>
    </row>
    <row r="10509" spans="1:3" x14ac:dyDescent="0.25">
      <c r="A10509" s="3">
        <v>20.837197681154464</v>
      </c>
      <c r="B10509">
        <v>5.9914645471079817</v>
      </c>
      <c r="C10509">
        <v>4.6821312271242199</v>
      </c>
    </row>
    <row r="10510" spans="1:3" ht="15.75" thickBot="1" x14ac:dyDescent="0.3">
      <c r="A10510" s="7">
        <v>19.929145492307978</v>
      </c>
      <c r="B10510">
        <v>5.0106352940962555</v>
      </c>
      <c r="C10510">
        <v>2.9957322735539909</v>
      </c>
    </row>
    <row r="10513" spans="1:3" ht="15.75" thickBot="1" x14ac:dyDescent="0.3"/>
    <row r="10514" spans="1:3" x14ac:dyDescent="0.25">
      <c r="A10514" s="1" t="s">
        <v>636</v>
      </c>
    </row>
    <row r="10515" spans="1:3" x14ac:dyDescent="0.25">
      <c r="A10515" s="2">
        <v>20.123189455653517</v>
      </c>
      <c r="B10515">
        <v>5.4806389233419912</v>
      </c>
      <c r="C10515">
        <v>3.0910424533583161</v>
      </c>
    </row>
    <row r="10516" spans="1:3" x14ac:dyDescent="0.25">
      <c r="A10516" s="3">
        <v>20.478688773840432</v>
      </c>
      <c r="B10516" s="5">
        <v>5.2983173670000001</v>
      </c>
      <c r="C10516" s="5">
        <v>2.9957322739999999</v>
      </c>
    </row>
    <row r="10517" spans="1:3" x14ac:dyDescent="0.25">
      <c r="A10517" s="3">
        <v>20.184546440673881</v>
      </c>
      <c r="B10517">
        <v>4.990432586778736</v>
      </c>
      <c r="C10517">
        <v>3.6888794541139363</v>
      </c>
    </row>
    <row r="10518" spans="1:3" x14ac:dyDescent="0.25">
      <c r="A10518" s="3">
        <v>19.929145492307978</v>
      </c>
      <c r="B10518">
        <v>5.0106352940962555</v>
      </c>
      <c r="C10518">
        <v>2.9957322735539909</v>
      </c>
    </row>
    <row r="10519" spans="1:3" x14ac:dyDescent="0.25">
      <c r="A10519" s="3">
        <v>20.027089777859604</v>
      </c>
      <c r="B10519">
        <v>4.9416424226093039</v>
      </c>
      <c r="C10519">
        <v>3.1135153092103742</v>
      </c>
    </row>
    <row r="10520" spans="1:3" x14ac:dyDescent="0.25">
      <c r="A10520" s="3">
        <v>19.719292269758025</v>
      </c>
      <c r="B10520">
        <v>4.7874917430000004</v>
      </c>
      <c r="C10520">
        <v>3.091042453</v>
      </c>
    </row>
    <row r="10521" spans="1:3" x14ac:dyDescent="0.25">
      <c r="A10521" s="3">
        <v>20.837197681154464</v>
      </c>
      <c r="B10521">
        <v>5.9914645471079817</v>
      </c>
      <c r="C10521">
        <v>4.6821312271242199</v>
      </c>
    </row>
    <row r="10522" spans="1:3" x14ac:dyDescent="0.25">
      <c r="A10522" s="3">
        <v>20.184546440673881</v>
      </c>
      <c r="B10522">
        <v>4.990432586778736</v>
      </c>
      <c r="C10522">
        <v>3.6888794541139363</v>
      </c>
    </row>
    <row r="10523" spans="1:3" x14ac:dyDescent="0.25">
      <c r="A10523" s="3">
        <v>20.478688773840432</v>
      </c>
      <c r="B10523" s="5">
        <v>5.2983173670000001</v>
      </c>
      <c r="C10523" s="5">
        <v>2.9957322739999999</v>
      </c>
    </row>
    <row r="10524" spans="1:3" x14ac:dyDescent="0.25">
      <c r="A10524" s="3">
        <v>19.719292269758025</v>
      </c>
      <c r="B10524">
        <v>4.7874917430000004</v>
      </c>
      <c r="C10524">
        <v>3.091042453</v>
      </c>
    </row>
    <row r="10525" spans="1:3" x14ac:dyDescent="0.25">
      <c r="A10525" s="3">
        <v>19.18195119767131</v>
      </c>
      <c r="B10525">
        <v>4.5747109785033828</v>
      </c>
      <c r="C10525">
        <v>3.6375861597263857</v>
      </c>
    </row>
    <row r="10526" spans="1:3" x14ac:dyDescent="0.25">
      <c r="A10526" s="3">
        <v>20.478688773840432</v>
      </c>
      <c r="B10526" s="5">
        <v>5.2983173670000001</v>
      </c>
      <c r="C10526" s="5">
        <v>2.9957322739999999</v>
      </c>
    </row>
    <row r="10527" spans="1:3" ht="15.75" thickBot="1" x14ac:dyDescent="0.3">
      <c r="A10527" s="7">
        <v>20.027089777859604</v>
      </c>
      <c r="B10527">
        <v>4.9416424226093039</v>
      </c>
      <c r="C10527">
        <v>3.1135153092103742</v>
      </c>
    </row>
    <row r="10529" spans="1:3" ht="15.75" thickBot="1" x14ac:dyDescent="0.3"/>
    <row r="10530" spans="1:3" x14ac:dyDescent="0.25">
      <c r="A10530" s="1" t="s">
        <v>637</v>
      </c>
    </row>
    <row r="10531" spans="1:3" x14ac:dyDescent="0.25">
      <c r="A10531" s="2">
        <v>20.027089777859604</v>
      </c>
      <c r="B10531">
        <v>4.9416424226093039</v>
      </c>
      <c r="C10531">
        <v>3.1135153092103742</v>
      </c>
    </row>
    <row r="10532" spans="1:3" x14ac:dyDescent="0.25">
      <c r="A10532" s="3">
        <v>19.985088661080542</v>
      </c>
      <c r="B10532">
        <v>4.7874917427820458</v>
      </c>
      <c r="C10532">
        <v>3.4812400893356918</v>
      </c>
    </row>
    <row r="10533" spans="1:3" x14ac:dyDescent="0.25">
      <c r="A10533" s="3">
        <v>20.360234224388144</v>
      </c>
      <c r="B10533">
        <v>5.6167710976665717</v>
      </c>
      <c r="C10533">
        <v>2.9444389791664403</v>
      </c>
    </row>
    <row r="10534" spans="1:3" x14ac:dyDescent="0.25">
      <c r="A10534" s="3">
        <v>20.837197681154464</v>
      </c>
      <c r="B10534">
        <v>5.9914645471079817</v>
      </c>
      <c r="C10534">
        <v>4.6821312271242199</v>
      </c>
    </row>
    <row r="10535" spans="1:3" x14ac:dyDescent="0.25">
      <c r="A10535" s="3">
        <v>20.184546440673881</v>
      </c>
      <c r="B10535">
        <v>4.990432586778736</v>
      </c>
      <c r="C10535">
        <v>3.6888794541139363</v>
      </c>
    </row>
    <row r="10536" spans="1:3" x14ac:dyDescent="0.25">
      <c r="A10536" s="3">
        <v>19.18195119767131</v>
      </c>
      <c r="B10536">
        <v>4.5747109785033828</v>
      </c>
      <c r="C10536">
        <v>3.6375861597263857</v>
      </c>
    </row>
    <row r="10537" spans="1:3" x14ac:dyDescent="0.25">
      <c r="A10537" s="3">
        <v>19.929145492307978</v>
      </c>
      <c r="B10537">
        <v>5.0106352940962555</v>
      </c>
      <c r="C10537">
        <v>2.9957322735539909</v>
      </c>
    </row>
    <row r="10538" spans="1:3" x14ac:dyDescent="0.25">
      <c r="A10538" s="3">
        <v>20.163448315399307</v>
      </c>
      <c r="B10538">
        <v>5.5373342670185366</v>
      </c>
      <c r="C10538">
        <v>4.7004803657924166</v>
      </c>
    </row>
    <row r="10539" spans="1:3" x14ac:dyDescent="0.25">
      <c r="A10539" s="3">
        <v>20.837197681154464</v>
      </c>
      <c r="B10539">
        <v>5.9914645471079817</v>
      </c>
      <c r="C10539">
        <v>4.6821312271242199</v>
      </c>
    </row>
    <row r="10540" spans="1:3" x14ac:dyDescent="0.25">
      <c r="A10540" s="3">
        <v>20.837197681154464</v>
      </c>
      <c r="B10540">
        <v>5.9914645471079817</v>
      </c>
      <c r="C10540">
        <v>4.6821312271242199</v>
      </c>
    </row>
    <row r="10541" spans="1:3" x14ac:dyDescent="0.25">
      <c r="A10541" s="3">
        <v>20.027089777859604</v>
      </c>
      <c r="B10541">
        <v>4.9416424226093039</v>
      </c>
      <c r="C10541">
        <v>3.1135153092103742</v>
      </c>
    </row>
    <row r="10542" spans="1:3" x14ac:dyDescent="0.25">
      <c r="A10542" s="3">
        <v>20.097550585664155</v>
      </c>
      <c r="B10542">
        <v>5.0751738152338266</v>
      </c>
      <c r="C10542">
        <v>3.6109179126442243</v>
      </c>
    </row>
    <row r="10543" spans="1:3" ht="15.75" thickBot="1" x14ac:dyDescent="0.3">
      <c r="A10543" s="7">
        <v>20.097550585664155</v>
      </c>
      <c r="B10543">
        <v>5.0751738152338266</v>
      </c>
      <c r="C10543">
        <v>3.6109179126442243</v>
      </c>
    </row>
    <row r="10546" spans="1:3" ht="15.75" thickBot="1" x14ac:dyDescent="0.3"/>
    <row r="10547" spans="1:3" x14ac:dyDescent="0.25">
      <c r="A10547" s="1" t="s">
        <v>638</v>
      </c>
    </row>
    <row r="10548" spans="1:3" x14ac:dyDescent="0.25">
      <c r="A10548" s="2">
        <v>20.184546440673881</v>
      </c>
      <c r="B10548">
        <v>4.990432586778736</v>
      </c>
      <c r="C10548">
        <v>3.6888794541139363</v>
      </c>
    </row>
    <row r="10549" spans="1:3" x14ac:dyDescent="0.25">
      <c r="A10549" s="3">
        <v>20.097550585664155</v>
      </c>
      <c r="B10549">
        <v>5.0751738152338266</v>
      </c>
      <c r="C10549">
        <v>3.6109179126442243</v>
      </c>
    </row>
    <row r="10550" spans="1:3" x14ac:dyDescent="0.25">
      <c r="A10550" s="3">
        <v>20.123189455653517</v>
      </c>
      <c r="B10550">
        <v>5.4806389233419912</v>
      </c>
      <c r="C10550">
        <v>3.0910424533583161</v>
      </c>
    </row>
    <row r="10551" spans="1:3" x14ac:dyDescent="0.25">
      <c r="A10551" s="3">
        <v>19.929145492307978</v>
      </c>
      <c r="B10551">
        <v>5.0106352940962555</v>
      </c>
      <c r="C10551">
        <v>2.9957322735539909</v>
      </c>
    </row>
    <row r="10552" spans="1:3" x14ac:dyDescent="0.25">
      <c r="A10552" s="3">
        <v>19.929145492307978</v>
      </c>
      <c r="B10552" s="8">
        <v>5.0106352940962555</v>
      </c>
      <c r="C10552" s="8">
        <v>2.9957322735539909</v>
      </c>
    </row>
    <row r="10553" spans="1:3" x14ac:dyDescent="0.25">
      <c r="A10553" s="3">
        <v>20.837197681154464</v>
      </c>
      <c r="B10553">
        <v>5.9914645471079817</v>
      </c>
      <c r="C10553">
        <v>4.6821312271242199</v>
      </c>
    </row>
    <row r="10554" spans="1:3" x14ac:dyDescent="0.25">
      <c r="A10554" s="3">
        <v>20.184546440673881</v>
      </c>
      <c r="B10554">
        <v>4.990432586778736</v>
      </c>
      <c r="C10554">
        <v>3.6888794541139363</v>
      </c>
    </row>
    <row r="10555" spans="1:3" x14ac:dyDescent="0.25">
      <c r="A10555" s="3">
        <v>20.123189455653517</v>
      </c>
      <c r="B10555">
        <v>5.4806389233419912</v>
      </c>
      <c r="C10555">
        <v>3.0910424533583161</v>
      </c>
    </row>
    <row r="10556" spans="1:3" x14ac:dyDescent="0.25">
      <c r="A10556" s="3">
        <v>20.478688773840432</v>
      </c>
      <c r="B10556" s="5">
        <v>5.2983173670000001</v>
      </c>
      <c r="C10556" s="5">
        <v>2.9957322739999999</v>
      </c>
    </row>
    <row r="10557" spans="1:3" x14ac:dyDescent="0.25">
      <c r="A10557" s="3">
        <v>19.929145492307978</v>
      </c>
      <c r="B10557">
        <v>5.0106352940962555</v>
      </c>
      <c r="C10557">
        <v>2.9957322735539909</v>
      </c>
    </row>
    <row r="10558" spans="1:3" x14ac:dyDescent="0.25">
      <c r="A10558" s="3">
        <v>20.837197681154464</v>
      </c>
      <c r="B10558">
        <v>5.9914645471079817</v>
      </c>
      <c r="C10558">
        <v>4.6821312271242199</v>
      </c>
    </row>
    <row r="10559" spans="1:3" x14ac:dyDescent="0.25">
      <c r="A10559" s="3">
        <v>20.184546440673881</v>
      </c>
      <c r="B10559">
        <v>4.990432586778736</v>
      </c>
      <c r="C10559">
        <v>3.6888794541139363</v>
      </c>
    </row>
    <row r="10560" spans="1:3" ht="15.75" thickBot="1" x14ac:dyDescent="0.3">
      <c r="A10560" s="7">
        <v>20.163448315399307</v>
      </c>
      <c r="B10560">
        <v>5.5373342670185366</v>
      </c>
      <c r="C10560">
        <v>4.7004803657924166</v>
      </c>
    </row>
    <row r="10563" spans="1:3" ht="15.75" thickBot="1" x14ac:dyDescent="0.3"/>
    <row r="10564" spans="1:3" x14ac:dyDescent="0.25">
      <c r="A10564" s="1" t="s">
        <v>639</v>
      </c>
    </row>
    <row r="10565" spans="1:3" x14ac:dyDescent="0.25">
      <c r="A10565" s="2">
        <v>19.18195119767131</v>
      </c>
      <c r="B10565">
        <v>4.5747109785033828</v>
      </c>
      <c r="C10565">
        <v>3.6375861597263857</v>
      </c>
    </row>
    <row r="10566" spans="1:3" x14ac:dyDescent="0.25">
      <c r="A10566" s="3">
        <v>20.360234224388144</v>
      </c>
      <c r="B10566">
        <v>5.6167710976665717</v>
      </c>
      <c r="C10566">
        <v>2.9444389791664403</v>
      </c>
    </row>
    <row r="10567" spans="1:3" x14ac:dyDescent="0.25">
      <c r="A10567" s="3">
        <v>20.163448315399307</v>
      </c>
      <c r="B10567">
        <v>5.5373342670185366</v>
      </c>
      <c r="C10567">
        <v>4.7004803657924166</v>
      </c>
    </row>
    <row r="10568" spans="1:3" x14ac:dyDescent="0.25">
      <c r="A10568" s="3">
        <v>20.184546440673881</v>
      </c>
      <c r="B10568">
        <v>4.990432586778736</v>
      </c>
      <c r="C10568">
        <v>3.6888794541139363</v>
      </c>
    </row>
    <row r="10569" spans="1:3" x14ac:dyDescent="0.25">
      <c r="A10569" s="3">
        <v>20.184546440673881</v>
      </c>
      <c r="B10569">
        <v>4.990432586778736</v>
      </c>
      <c r="C10569">
        <v>3.6888794541139363</v>
      </c>
    </row>
    <row r="10570" spans="1:3" x14ac:dyDescent="0.25">
      <c r="A10570" s="3">
        <v>20.163448315399307</v>
      </c>
      <c r="B10570">
        <v>5.5373342670185366</v>
      </c>
      <c r="C10570">
        <v>4.7004803657924166</v>
      </c>
    </row>
    <row r="10571" spans="1:3" x14ac:dyDescent="0.25">
      <c r="A10571" s="3">
        <v>19.929145492307978</v>
      </c>
      <c r="B10571">
        <v>5.0106352940962555</v>
      </c>
      <c r="C10571">
        <v>2.9957322735539909</v>
      </c>
    </row>
    <row r="10572" spans="1:3" x14ac:dyDescent="0.25">
      <c r="A10572" s="3">
        <v>20.478688773840432</v>
      </c>
      <c r="B10572" s="5">
        <v>5.2983173670000001</v>
      </c>
      <c r="C10572" s="5">
        <v>2.9957322739999999</v>
      </c>
    </row>
    <row r="10573" spans="1:3" x14ac:dyDescent="0.25">
      <c r="A10573" s="3">
        <v>20.360234224388144</v>
      </c>
      <c r="B10573">
        <v>5.6167710976665717</v>
      </c>
      <c r="C10573">
        <v>2.9444389791664403</v>
      </c>
    </row>
    <row r="10574" spans="1:3" x14ac:dyDescent="0.25">
      <c r="A10574" s="3">
        <v>20.184546440673881</v>
      </c>
      <c r="B10574">
        <v>4.990432586778736</v>
      </c>
      <c r="C10574">
        <v>3.6888794541139363</v>
      </c>
    </row>
    <row r="10575" spans="1:3" x14ac:dyDescent="0.25">
      <c r="A10575" s="3">
        <v>20.097550585664155</v>
      </c>
      <c r="B10575">
        <v>5.0751738152338266</v>
      </c>
      <c r="C10575">
        <v>3.6109179126442243</v>
      </c>
    </row>
    <row r="10576" spans="1:3" x14ac:dyDescent="0.25">
      <c r="A10576" s="3">
        <v>20.163448315399307</v>
      </c>
      <c r="B10576">
        <v>5.5373342670185366</v>
      </c>
      <c r="C10576">
        <v>4.7004803657924166</v>
      </c>
    </row>
    <row r="10577" spans="1:3" ht="15.75" thickBot="1" x14ac:dyDescent="0.3">
      <c r="A10577" s="7">
        <v>20.097550585664155</v>
      </c>
      <c r="B10577">
        <v>5.0751738152338266</v>
      </c>
      <c r="C10577">
        <v>3.6109179126442243</v>
      </c>
    </row>
    <row r="10580" spans="1:3" ht="15.75" thickBot="1" x14ac:dyDescent="0.3"/>
    <row r="10581" spans="1:3" x14ac:dyDescent="0.25">
      <c r="A10581" s="1" t="s">
        <v>640</v>
      </c>
    </row>
    <row r="10582" spans="1:3" x14ac:dyDescent="0.25">
      <c r="A10582" s="2">
        <v>20.478688773840432</v>
      </c>
      <c r="B10582" s="5">
        <v>5.2983173670000001</v>
      </c>
      <c r="C10582" s="5">
        <v>2.9957322739999999</v>
      </c>
    </row>
    <row r="10583" spans="1:3" x14ac:dyDescent="0.25">
      <c r="A10583" s="3">
        <v>20.097550585664155</v>
      </c>
      <c r="B10583">
        <v>5.0751738152338266</v>
      </c>
      <c r="C10583">
        <v>3.6109179126442243</v>
      </c>
    </row>
    <row r="10584" spans="1:3" x14ac:dyDescent="0.25">
      <c r="A10584" s="3">
        <v>20.027089777859604</v>
      </c>
      <c r="B10584">
        <v>4.9416424226093039</v>
      </c>
      <c r="C10584">
        <v>3.1135153092103742</v>
      </c>
    </row>
    <row r="10585" spans="1:3" x14ac:dyDescent="0.25">
      <c r="A10585" s="3">
        <v>20.027089777859604</v>
      </c>
      <c r="B10585">
        <v>4.9416424226093039</v>
      </c>
      <c r="C10585">
        <v>3.1135153092103742</v>
      </c>
    </row>
    <row r="10586" spans="1:3" x14ac:dyDescent="0.25">
      <c r="A10586" s="3">
        <v>19.719292269758025</v>
      </c>
      <c r="B10586">
        <v>4.7874917430000004</v>
      </c>
      <c r="C10586">
        <v>3.091042453</v>
      </c>
    </row>
    <row r="10587" spans="1:3" x14ac:dyDescent="0.25">
      <c r="A10587" s="3">
        <v>19.985088661080542</v>
      </c>
      <c r="B10587">
        <v>4.7874917427820458</v>
      </c>
      <c r="C10587">
        <v>3.4812400893356918</v>
      </c>
    </row>
    <row r="10588" spans="1:3" x14ac:dyDescent="0.25">
      <c r="A10588" s="3">
        <v>20.478688773840432</v>
      </c>
      <c r="B10588" s="5">
        <v>5.2983173670000001</v>
      </c>
      <c r="C10588" s="5">
        <v>2.9957322739999999</v>
      </c>
    </row>
    <row r="10589" spans="1:3" x14ac:dyDescent="0.25">
      <c r="A10589" s="3">
        <v>19.719292269758025</v>
      </c>
      <c r="B10589">
        <v>4.7874917430000004</v>
      </c>
      <c r="C10589">
        <v>3.091042453</v>
      </c>
    </row>
    <row r="10590" spans="1:3" x14ac:dyDescent="0.25">
      <c r="A10590" s="3">
        <v>19.985088661080542</v>
      </c>
      <c r="B10590">
        <v>4.7874917427820458</v>
      </c>
      <c r="C10590">
        <v>3.4812400893356918</v>
      </c>
    </row>
    <row r="10591" spans="1:3" x14ac:dyDescent="0.25">
      <c r="A10591" s="3">
        <v>20.184546440673881</v>
      </c>
      <c r="B10591">
        <v>4.990432586778736</v>
      </c>
      <c r="C10591">
        <v>3.6888794541139363</v>
      </c>
    </row>
    <row r="10592" spans="1:3" x14ac:dyDescent="0.25">
      <c r="A10592" s="3">
        <v>20.097550585664155</v>
      </c>
      <c r="B10592">
        <v>5.0751738152338266</v>
      </c>
      <c r="C10592">
        <v>3.6109179126442243</v>
      </c>
    </row>
    <row r="10593" spans="1:3" x14ac:dyDescent="0.25">
      <c r="A10593" s="3">
        <v>21.133424112621626</v>
      </c>
      <c r="B10593" s="8">
        <v>6.5510803350434044</v>
      </c>
      <c r="C10593" s="8">
        <v>5.4380793089231956</v>
      </c>
    </row>
    <row r="10594" spans="1:3" ht="15.75" thickBot="1" x14ac:dyDescent="0.3">
      <c r="A10594" s="7">
        <v>20.184546440673881</v>
      </c>
      <c r="B10594">
        <v>4.990432586778736</v>
      </c>
      <c r="C10594">
        <v>3.6888794541139363</v>
      </c>
    </row>
    <row r="10597" spans="1:3" ht="15.75" thickBot="1" x14ac:dyDescent="0.3"/>
    <row r="10598" spans="1:3" x14ac:dyDescent="0.25">
      <c r="A10598" s="1" t="s">
        <v>641</v>
      </c>
    </row>
    <row r="10599" spans="1:3" x14ac:dyDescent="0.25">
      <c r="A10599" s="2">
        <v>19.985088661080542</v>
      </c>
      <c r="B10599">
        <v>4.7874917427820458</v>
      </c>
      <c r="C10599">
        <v>3.4812400893356918</v>
      </c>
    </row>
    <row r="10600" spans="1:3" x14ac:dyDescent="0.25">
      <c r="A10600" s="3">
        <v>20.837197681154464</v>
      </c>
      <c r="B10600">
        <v>5.9914645471079817</v>
      </c>
      <c r="C10600">
        <v>4.6821312271242199</v>
      </c>
    </row>
    <row r="10601" spans="1:3" x14ac:dyDescent="0.25">
      <c r="A10601" s="3">
        <v>20.184546440673881</v>
      </c>
      <c r="B10601">
        <v>4.990432586778736</v>
      </c>
      <c r="C10601">
        <v>3.6888794541139363</v>
      </c>
    </row>
    <row r="10602" spans="1:3" x14ac:dyDescent="0.25">
      <c r="A10602" s="3">
        <v>20.123189455653517</v>
      </c>
      <c r="B10602">
        <v>5.4806389233419912</v>
      </c>
      <c r="C10602">
        <v>3.0910424533583161</v>
      </c>
    </row>
    <row r="10603" spans="1:3" x14ac:dyDescent="0.25">
      <c r="A10603" s="3">
        <v>20.478688773840432</v>
      </c>
      <c r="B10603" s="5">
        <v>5.2983173670000001</v>
      </c>
      <c r="C10603" s="5">
        <v>2.9957322739999999</v>
      </c>
    </row>
    <row r="10604" spans="1:3" x14ac:dyDescent="0.25">
      <c r="A10604" s="3">
        <v>20.027089777859604</v>
      </c>
      <c r="B10604">
        <v>4.9416424226093039</v>
      </c>
      <c r="C10604">
        <v>3.1135153092103742</v>
      </c>
    </row>
    <row r="10605" spans="1:3" x14ac:dyDescent="0.25">
      <c r="A10605" s="3">
        <v>20.163448315399307</v>
      </c>
      <c r="B10605">
        <v>5.5373342670185366</v>
      </c>
      <c r="C10605">
        <v>4.7004803657924166</v>
      </c>
    </row>
    <row r="10606" spans="1:3" x14ac:dyDescent="0.25">
      <c r="A10606" s="3">
        <v>19.985088661080542</v>
      </c>
      <c r="B10606">
        <v>4.7874917427820458</v>
      </c>
      <c r="C10606">
        <v>3.4812400893356918</v>
      </c>
    </row>
    <row r="10607" spans="1:3" x14ac:dyDescent="0.25">
      <c r="A10607" s="3">
        <v>20.027089777859604</v>
      </c>
      <c r="B10607">
        <v>4.9416424226093039</v>
      </c>
      <c r="C10607">
        <v>3.1135153092103742</v>
      </c>
    </row>
    <row r="10608" spans="1:3" x14ac:dyDescent="0.25">
      <c r="A10608" s="3">
        <v>20.360234224388144</v>
      </c>
      <c r="B10608">
        <v>5.6167710976665717</v>
      </c>
      <c r="C10608">
        <v>2.9444389791664403</v>
      </c>
    </row>
    <row r="10609" spans="1:3" x14ac:dyDescent="0.25">
      <c r="A10609" s="3">
        <v>20.163448315399307</v>
      </c>
      <c r="B10609">
        <v>5.5373342670185366</v>
      </c>
      <c r="C10609">
        <v>4.7004803657924166</v>
      </c>
    </row>
    <row r="10610" spans="1:3" x14ac:dyDescent="0.25">
      <c r="A10610" s="3">
        <v>20.123189455653517</v>
      </c>
      <c r="B10610">
        <v>5.4806389233419912</v>
      </c>
      <c r="C10610">
        <v>3.0910424533583161</v>
      </c>
    </row>
    <row r="10611" spans="1:3" ht="15.75" thickBot="1" x14ac:dyDescent="0.3">
      <c r="A10611" s="7">
        <v>20.163448315399307</v>
      </c>
      <c r="B10611">
        <v>5.5373342670185366</v>
      </c>
      <c r="C10611">
        <v>4.7004803657924166</v>
      </c>
    </row>
    <row r="10614" spans="1:3" ht="15.75" thickBot="1" x14ac:dyDescent="0.3"/>
    <row r="10615" spans="1:3" x14ac:dyDescent="0.25">
      <c r="A10615" s="1" t="s">
        <v>642</v>
      </c>
    </row>
    <row r="10616" spans="1:3" x14ac:dyDescent="0.25">
      <c r="A10616" s="2">
        <v>20.478688773840432</v>
      </c>
      <c r="B10616" s="5">
        <v>5.2983173670000001</v>
      </c>
      <c r="C10616" s="5">
        <v>2.9957322739999999</v>
      </c>
    </row>
    <row r="10617" spans="1:3" x14ac:dyDescent="0.25">
      <c r="A10617" s="3">
        <v>20.163448315399307</v>
      </c>
      <c r="B10617">
        <v>5.5373342670185366</v>
      </c>
      <c r="C10617">
        <v>4.7004803657924166</v>
      </c>
    </row>
    <row r="10618" spans="1:3" x14ac:dyDescent="0.25">
      <c r="A10618" s="3">
        <v>19.985088661080542</v>
      </c>
      <c r="B10618">
        <v>4.7874917427820458</v>
      </c>
      <c r="C10618">
        <v>3.4812400893356918</v>
      </c>
    </row>
    <row r="10619" spans="1:3" x14ac:dyDescent="0.25">
      <c r="A10619" s="3">
        <v>19.18195119767131</v>
      </c>
      <c r="B10619">
        <v>4.5747109785033828</v>
      </c>
      <c r="C10619">
        <v>3.6375861597263857</v>
      </c>
    </row>
    <row r="10620" spans="1:3" x14ac:dyDescent="0.25">
      <c r="A10620" s="3">
        <v>20.123189455653517</v>
      </c>
      <c r="B10620">
        <v>5.4806389233419912</v>
      </c>
      <c r="C10620">
        <v>3.0910424533583161</v>
      </c>
    </row>
    <row r="10621" spans="1:3" x14ac:dyDescent="0.25">
      <c r="A10621" s="3">
        <v>19.719292269758025</v>
      </c>
      <c r="B10621">
        <v>4.7874917430000004</v>
      </c>
      <c r="C10621">
        <v>3.091042453</v>
      </c>
    </row>
    <row r="10622" spans="1:3" x14ac:dyDescent="0.25">
      <c r="A10622" s="3">
        <v>20.027089777859604</v>
      </c>
      <c r="B10622">
        <v>4.9416424226093039</v>
      </c>
      <c r="C10622">
        <v>3.1135153092103742</v>
      </c>
    </row>
    <row r="10623" spans="1:3" x14ac:dyDescent="0.25">
      <c r="A10623" s="3">
        <v>20.837197681154464</v>
      </c>
      <c r="B10623">
        <v>5.9914645471079817</v>
      </c>
      <c r="C10623">
        <v>4.6821312271242199</v>
      </c>
    </row>
    <row r="10624" spans="1:3" x14ac:dyDescent="0.25">
      <c r="A10624" s="3">
        <v>20.163448315399307</v>
      </c>
      <c r="B10624">
        <v>5.5373342670185366</v>
      </c>
      <c r="C10624">
        <v>4.7004803657924166</v>
      </c>
    </row>
    <row r="10625" spans="1:3" x14ac:dyDescent="0.25">
      <c r="A10625" s="3">
        <v>20.478688773840432</v>
      </c>
      <c r="B10625" s="5">
        <v>5.2983173670000001</v>
      </c>
      <c r="C10625" s="5">
        <v>2.9957322739999999</v>
      </c>
    </row>
    <row r="10626" spans="1:3" x14ac:dyDescent="0.25">
      <c r="A10626" s="3">
        <v>19.929145492307978</v>
      </c>
      <c r="B10626">
        <v>5.0106352940962555</v>
      </c>
      <c r="C10626">
        <v>2.9957322735539909</v>
      </c>
    </row>
    <row r="10627" spans="1:3" x14ac:dyDescent="0.25">
      <c r="A10627" s="3">
        <v>20.097550585664155</v>
      </c>
      <c r="B10627">
        <v>5.0751738152338266</v>
      </c>
      <c r="C10627">
        <v>3.6109179126442243</v>
      </c>
    </row>
    <row r="10628" spans="1:3" ht="15.75" thickBot="1" x14ac:dyDescent="0.3">
      <c r="A10628" s="7">
        <v>20.097550585664155</v>
      </c>
      <c r="B10628">
        <v>5.0751738152338266</v>
      </c>
      <c r="C10628">
        <v>3.6109179126442243</v>
      </c>
    </row>
    <row r="10631" spans="1:3" ht="15.75" thickBot="1" x14ac:dyDescent="0.3"/>
    <row r="10632" spans="1:3" x14ac:dyDescent="0.25">
      <c r="A10632" s="1" t="s">
        <v>643</v>
      </c>
    </row>
    <row r="10633" spans="1:3" x14ac:dyDescent="0.25">
      <c r="A10633" s="2">
        <v>20.163448315399307</v>
      </c>
      <c r="B10633">
        <v>5.5373342670185366</v>
      </c>
      <c r="C10633">
        <v>4.7004803657924166</v>
      </c>
    </row>
    <row r="10634" spans="1:3" x14ac:dyDescent="0.25">
      <c r="A10634" s="3">
        <v>20.027089777859604</v>
      </c>
      <c r="B10634">
        <v>4.9416424226093039</v>
      </c>
      <c r="C10634">
        <v>3.1135153092103742</v>
      </c>
    </row>
    <row r="10635" spans="1:3" x14ac:dyDescent="0.25">
      <c r="A10635" s="3">
        <v>21.133424112621626</v>
      </c>
      <c r="B10635" s="8">
        <v>6.5510803350434044</v>
      </c>
      <c r="C10635" s="8">
        <v>5.4380793089231956</v>
      </c>
    </row>
    <row r="10636" spans="1:3" x14ac:dyDescent="0.25">
      <c r="A10636" s="3">
        <v>21.133424112621626</v>
      </c>
      <c r="B10636" s="8">
        <v>6.5510803350434044</v>
      </c>
      <c r="C10636" s="8">
        <v>5.4380793089231956</v>
      </c>
    </row>
    <row r="10637" spans="1:3" x14ac:dyDescent="0.25">
      <c r="A10637" s="3">
        <v>20.027089777859604</v>
      </c>
      <c r="B10637">
        <v>4.9416424226093039</v>
      </c>
      <c r="C10637">
        <v>3.1135153092103742</v>
      </c>
    </row>
    <row r="10638" spans="1:3" x14ac:dyDescent="0.25">
      <c r="A10638" s="3">
        <v>19.985088661080542</v>
      </c>
      <c r="B10638">
        <v>4.7874917427820458</v>
      </c>
      <c r="C10638">
        <v>3.4812400893356918</v>
      </c>
    </row>
    <row r="10639" spans="1:3" x14ac:dyDescent="0.25">
      <c r="A10639" s="3">
        <v>19.929145492307978</v>
      </c>
      <c r="B10639">
        <v>5.0106352940962555</v>
      </c>
      <c r="C10639">
        <v>2.9957322735539909</v>
      </c>
    </row>
    <row r="10640" spans="1:3" x14ac:dyDescent="0.25">
      <c r="A10640" s="3">
        <v>19.18195119767131</v>
      </c>
      <c r="B10640">
        <v>4.5747109785033828</v>
      </c>
      <c r="C10640">
        <v>3.6375861597263857</v>
      </c>
    </row>
    <row r="10641" spans="1:3" x14ac:dyDescent="0.25">
      <c r="A10641" s="3">
        <v>19.929145492307978</v>
      </c>
      <c r="B10641">
        <v>5.0106352940962555</v>
      </c>
      <c r="C10641">
        <v>2.9957322735539909</v>
      </c>
    </row>
    <row r="10642" spans="1:3" x14ac:dyDescent="0.25">
      <c r="A10642" s="3">
        <v>20.163448315399307</v>
      </c>
      <c r="B10642">
        <v>5.5373342670185366</v>
      </c>
      <c r="C10642">
        <v>4.7004803657924166</v>
      </c>
    </row>
    <row r="10643" spans="1:3" x14ac:dyDescent="0.25">
      <c r="A10643" s="3">
        <v>19.719292269758025</v>
      </c>
      <c r="B10643">
        <v>4.7874917430000004</v>
      </c>
      <c r="C10643">
        <v>3.091042453</v>
      </c>
    </row>
    <row r="10644" spans="1:3" x14ac:dyDescent="0.25">
      <c r="A10644" s="3">
        <v>20.184546440673881</v>
      </c>
      <c r="B10644">
        <v>4.990432586778736</v>
      </c>
      <c r="C10644">
        <v>3.6888794541139363</v>
      </c>
    </row>
    <row r="10645" spans="1:3" ht="15.75" thickBot="1" x14ac:dyDescent="0.3">
      <c r="A10645" s="7">
        <v>20.097550585664155</v>
      </c>
      <c r="B10645">
        <v>5.0751738152338266</v>
      </c>
      <c r="C10645">
        <v>3.6109179126442243</v>
      </c>
    </row>
    <row r="10647" spans="1:3" ht="15.75" thickBot="1" x14ac:dyDescent="0.3"/>
    <row r="10648" spans="1:3" x14ac:dyDescent="0.25">
      <c r="A10648" s="1" t="s">
        <v>644</v>
      </c>
    </row>
    <row r="10649" spans="1:3" x14ac:dyDescent="0.25">
      <c r="A10649" s="2">
        <v>20.184546440673881</v>
      </c>
      <c r="B10649">
        <v>4.990432586778736</v>
      </c>
      <c r="C10649">
        <v>3.6888794541139363</v>
      </c>
    </row>
    <row r="10650" spans="1:3" x14ac:dyDescent="0.25">
      <c r="A10650" s="3">
        <v>19.18195119767131</v>
      </c>
      <c r="B10650">
        <v>4.5747109785033828</v>
      </c>
      <c r="C10650">
        <v>3.6375861597263857</v>
      </c>
    </row>
    <row r="10651" spans="1:3" x14ac:dyDescent="0.25">
      <c r="A10651" s="3">
        <v>19.18195119767131</v>
      </c>
      <c r="B10651">
        <v>4.5747109785033828</v>
      </c>
      <c r="C10651">
        <v>3.6375861597263857</v>
      </c>
    </row>
    <row r="10652" spans="1:3" x14ac:dyDescent="0.25">
      <c r="A10652" s="3">
        <v>20.163448315399307</v>
      </c>
      <c r="B10652">
        <v>5.5373342670185366</v>
      </c>
      <c r="C10652">
        <v>4.7004803657924166</v>
      </c>
    </row>
    <row r="10653" spans="1:3" x14ac:dyDescent="0.25">
      <c r="A10653" s="3">
        <v>19.985088661080542</v>
      </c>
      <c r="B10653">
        <v>4.7874917427820458</v>
      </c>
      <c r="C10653">
        <v>3.4812400893356918</v>
      </c>
    </row>
    <row r="10654" spans="1:3" x14ac:dyDescent="0.25">
      <c r="A10654" s="3">
        <v>20.837197681154464</v>
      </c>
      <c r="B10654">
        <v>5.9914645471079817</v>
      </c>
      <c r="C10654">
        <v>4.6821312271242199</v>
      </c>
    </row>
    <row r="10655" spans="1:3" x14ac:dyDescent="0.25">
      <c r="A10655" s="3">
        <v>19.929145492307978</v>
      </c>
      <c r="B10655">
        <v>5.0106352940962555</v>
      </c>
      <c r="C10655">
        <v>2.9957322735539909</v>
      </c>
    </row>
    <row r="10656" spans="1:3" x14ac:dyDescent="0.25">
      <c r="A10656" s="3">
        <v>21.133424112621626</v>
      </c>
      <c r="B10656" s="8">
        <v>6.5510803350434044</v>
      </c>
      <c r="C10656" s="8">
        <v>5.4380793089231956</v>
      </c>
    </row>
    <row r="10657" spans="1:3" x14ac:dyDescent="0.25">
      <c r="A10657" s="3">
        <v>20.097550585664155</v>
      </c>
      <c r="B10657">
        <v>5.0751738152338266</v>
      </c>
      <c r="C10657">
        <v>3.6109179126442243</v>
      </c>
    </row>
    <row r="10658" spans="1:3" x14ac:dyDescent="0.25">
      <c r="A10658" s="3">
        <v>21.133424112621626</v>
      </c>
      <c r="B10658" s="8">
        <v>6.5510803350434044</v>
      </c>
      <c r="C10658" s="8">
        <v>5.4380793089231956</v>
      </c>
    </row>
    <row r="10659" spans="1:3" x14ac:dyDescent="0.25">
      <c r="A10659" s="3">
        <v>20.837197681154464</v>
      </c>
      <c r="B10659">
        <v>5.9914645471079817</v>
      </c>
      <c r="C10659">
        <v>4.6821312271242199</v>
      </c>
    </row>
    <row r="10660" spans="1:3" x14ac:dyDescent="0.25">
      <c r="A10660" s="3">
        <v>20.478688773840432</v>
      </c>
      <c r="B10660" s="5">
        <v>5.2983173670000001</v>
      </c>
      <c r="C10660" s="5">
        <v>2.9957322739999999</v>
      </c>
    </row>
    <row r="10661" spans="1:3" ht="15.75" thickBot="1" x14ac:dyDescent="0.3">
      <c r="A10661" s="7">
        <v>20.123189455653517</v>
      </c>
      <c r="B10661">
        <v>5.4806389233419912</v>
      </c>
      <c r="C10661">
        <v>3.0910424533583161</v>
      </c>
    </row>
    <row r="10663" spans="1:3" ht="15.75" thickBot="1" x14ac:dyDescent="0.3"/>
    <row r="10664" spans="1:3" x14ac:dyDescent="0.25">
      <c r="A10664" s="1" t="s">
        <v>645</v>
      </c>
    </row>
    <row r="10665" spans="1:3" x14ac:dyDescent="0.25">
      <c r="A10665" s="2">
        <v>20.184546440673881</v>
      </c>
      <c r="B10665">
        <v>4.990432586778736</v>
      </c>
      <c r="C10665">
        <v>3.6888794541139363</v>
      </c>
    </row>
    <row r="10666" spans="1:3" x14ac:dyDescent="0.25">
      <c r="A10666" s="3">
        <v>21.133424112621626</v>
      </c>
      <c r="B10666" s="8">
        <v>6.5510803350434044</v>
      </c>
      <c r="C10666" s="8">
        <v>5.4380793089231956</v>
      </c>
    </row>
    <row r="10667" spans="1:3" x14ac:dyDescent="0.25">
      <c r="A10667" s="3">
        <v>19.929145492307978</v>
      </c>
      <c r="B10667">
        <v>5.0106352940962555</v>
      </c>
      <c r="C10667">
        <v>2.9957322735539909</v>
      </c>
    </row>
    <row r="10668" spans="1:3" x14ac:dyDescent="0.25">
      <c r="A10668" s="3">
        <v>21.133424112621626</v>
      </c>
      <c r="B10668" s="8">
        <v>6.5510803350434044</v>
      </c>
      <c r="C10668" s="8">
        <v>5.4380793089231956</v>
      </c>
    </row>
    <row r="10669" spans="1:3" x14ac:dyDescent="0.25">
      <c r="A10669" s="3">
        <v>20.097550585664155</v>
      </c>
      <c r="B10669" s="8">
        <v>5.0751738152338266</v>
      </c>
      <c r="C10669" s="8">
        <v>3.6109179126442243</v>
      </c>
    </row>
    <row r="10670" spans="1:3" x14ac:dyDescent="0.25">
      <c r="A10670" s="3">
        <v>20.184546440673881</v>
      </c>
      <c r="B10670">
        <v>4.990432586778736</v>
      </c>
      <c r="C10670">
        <v>3.6888794541139363</v>
      </c>
    </row>
    <row r="10671" spans="1:3" x14ac:dyDescent="0.25">
      <c r="A10671" s="3">
        <v>20.123189455653517</v>
      </c>
      <c r="B10671">
        <v>5.4806389233419912</v>
      </c>
      <c r="C10671">
        <v>3.0910424533583161</v>
      </c>
    </row>
    <row r="10672" spans="1:3" x14ac:dyDescent="0.25">
      <c r="A10672" s="3">
        <v>20.184546440673881</v>
      </c>
      <c r="B10672">
        <v>4.990432586778736</v>
      </c>
      <c r="C10672">
        <v>3.6888794541139363</v>
      </c>
    </row>
    <row r="10673" spans="1:3" x14ac:dyDescent="0.25">
      <c r="A10673" s="3">
        <v>19.985088661080542</v>
      </c>
      <c r="B10673">
        <v>4.7874917427820458</v>
      </c>
      <c r="C10673">
        <v>3.4812400893356918</v>
      </c>
    </row>
    <row r="10674" spans="1:3" x14ac:dyDescent="0.25">
      <c r="A10674" s="3">
        <v>20.360234224388144</v>
      </c>
      <c r="B10674">
        <v>5.6167710976665717</v>
      </c>
      <c r="C10674">
        <v>2.9444389791664403</v>
      </c>
    </row>
    <row r="10675" spans="1:3" x14ac:dyDescent="0.25">
      <c r="A10675" s="3">
        <v>19.719292269758025</v>
      </c>
      <c r="B10675">
        <v>4.7874917430000004</v>
      </c>
      <c r="C10675">
        <v>3.091042453</v>
      </c>
    </row>
    <row r="10676" spans="1:3" x14ac:dyDescent="0.25">
      <c r="A10676" s="3">
        <v>20.163448315399307</v>
      </c>
      <c r="B10676">
        <v>5.5373342670185366</v>
      </c>
      <c r="C10676">
        <v>4.7004803657924166</v>
      </c>
    </row>
    <row r="10677" spans="1:3" ht="15.75" thickBot="1" x14ac:dyDescent="0.3">
      <c r="A10677" s="7">
        <v>19.719292269758025</v>
      </c>
      <c r="B10677">
        <v>4.7874917430000004</v>
      </c>
      <c r="C10677">
        <v>3.091042453</v>
      </c>
    </row>
    <row r="10680" spans="1:3" ht="15.75" thickBot="1" x14ac:dyDescent="0.3"/>
    <row r="10681" spans="1:3" x14ac:dyDescent="0.25">
      <c r="A10681" s="1" t="s">
        <v>646</v>
      </c>
    </row>
    <row r="10682" spans="1:3" x14ac:dyDescent="0.25">
      <c r="A10682" s="2">
        <v>20.163448315399307</v>
      </c>
      <c r="B10682">
        <v>5.5373342670185366</v>
      </c>
      <c r="C10682">
        <v>4.7004803657924166</v>
      </c>
    </row>
    <row r="10683" spans="1:3" x14ac:dyDescent="0.25">
      <c r="A10683" s="3">
        <v>20.123189455653517</v>
      </c>
      <c r="B10683" s="8">
        <v>5.4806389233419903</v>
      </c>
      <c r="C10683" s="8">
        <v>3.0910424533583161</v>
      </c>
    </row>
    <row r="10684" spans="1:3" x14ac:dyDescent="0.25">
      <c r="A10684" s="3">
        <v>20.097550585664155</v>
      </c>
      <c r="B10684">
        <v>5.0751738152338266</v>
      </c>
      <c r="C10684">
        <v>3.6109179126442243</v>
      </c>
    </row>
    <row r="10685" spans="1:3" x14ac:dyDescent="0.25">
      <c r="A10685" s="3">
        <v>19.719292269758025</v>
      </c>
      <c r="B10685">
        <v>4.7874917430000004</v>
      </c>
      <c r="C10685">
        <v>3.091042453</v>
      </c>
    </row>
    <row r="10686" spans="1:3" x14ac:dyDescent="0.25">
      <c r="A10686" s="3">
        <v>19.929145492307978</v>
      </c>
      <c r="B10686">
        <v>5.0106352940962555</v>
      </c>
      <c r="C10686">
        <v>2.9957322735539909</v>
      </c>
    </row>
    <row r="10687" spans="1:3" x14ac:dyDescent="0.25">
      <c r="A10687" s="3">
        <v>20.360234224388144</v>
      </c>
      <c r="B10687">
        <v>5.6167710976665717</v>
      </c>
      <c r="C10687">
        <v>2.9444389791664403</v>
      </c>
    </row>
    <row r="10688" spans="1:3" x14ac:dyDescent="0.25">
      <c r="A10688" s="3">
        <v>19.929145492307978</v>
      </c>
      <c r="B10688">
        <v>5.0106352940962555</v>
      </c>
      <c r="C10688">
        <v>2.9957322735539909</v>
      </c>
    </row>
    <row r="10689" spans="1:3" x14ac:dyDescent="0.25">
      <c r="A10689" s="3">
        <v>19.985088661080542</v>
      </c>
      <c r="B10689">
        <v>4.7874917427820458</v>
      </c>
      <c r="C10689">
        <v>3.4812400893356918</v>
      </c>
    </row>
    <row r="10690" spans="1:3" x14ac:dyDescent="0.25">
      <c r="A10690" s="3">
        <v>20.360234224388144</v>
      </c>
      <c r="B10690">
        <v>5.6167710976665717</v>
      </c>
      <c r="C10690">
        <v>2.9444389791664403</v>
      </c>
    </row>
    <row r="10691" spans="1:3" x14ac:dyDescent="0.25">
      <c r="A10691" s="3">
        <v>20.123189455653517</v>
      </c>
      <c r="B10691">
        <v>5.4806389233419912</v>
      </c>
      <c r="C10691">
        <v>3.0910424533583161</v>
      </c>
    </row>
    <row r="10692" spans="1:3" x14ac:dyDescent="0.25">
      <c r="A10692" s="3">
        <v>19.929145492307978</v>
      </c>
      <c r="B10692">
        <v>5.0106352940962555</v>
      </c>
      <c r="C10692">
        <v>2.9957322735539909</v>
      </c>
    </row>
    <row r="10693" spans="1:3" x14ac:dyDescent="0.25">
      <c r="A10693" s="3">
        <v>21.133424112621626</v>
      </c>
      <c r="B10693" s="8">
        <v>6.5510803350434044</v>
      </c>
      <c r="C10693" s="8">
        <v>5.4380793089231956</v>
      </c>
    </row>
    <row r="10694" spans="1:3" ht="15.75" thickBot="1" x14ac:dyDescent="0.3">
      <c r="A10694" s="7">
        <v>20.163448315399307</v>
      </c>
      <c r="B10694">
        <v>5.5373342670185366</v>
      </c>
      <c r="C10694">
        <v>4.7004803657924166</v>
      </c>
    </row>
    <row r="10696" spans="1:3" ht="15.75" thickBot="1" x14ac:dyDescent="0.3"/>
    <row r="10697" spans="1:3" x14ac:dyDescent="0.25">
      <c r="A10697" s="1" t="s">
        <v>647</v>
      </c>
    </row>
    <row r="10698" spans="1:3" x14ac:dyDescent="0.25">
      <c r="A10698" s="2">
        <v>20.163448315399307</v>
      </c>
      <c r="B10698">
        <v>5.5373342670185366</v>
      </c>
      <c r="C10698">
        <v>4.7004803657924166</v>
      </c>
    </row>
    <row r="10699" spans="1:3" x14ac:dyDescent="0.25">
      <c r="A10699" s="3">
        <v>20.478688773840432</v>
      </c>
      <c r="B10699" s="5">
        <v>5.2983173670000001</v>
      </c>
      <c r="C10699" s="5">
        <v>2.9957322739999999</v>
      </c>
    </row>
    <row r="10700" spans="1:3" x14ac:dyDescent="0.25">
      <c r="A10700" s="3">
        <v>20.163448315399307</v>
      </c>
      <c r="B10700">
        <v>5.5373342670185366</v>
      </c>
      <c r="C10700">
        <v>4.7004803657924166</v>
      </c>
    </row>
    <row r="10701" spans="1:3" x14ac:dyDescent="0.25">
      <c r="A10701" s="3">
        <v>20.097550585664155</v>
      </c>
      <c r="B10701">
        <v>5.0751738152338266</v>
      </c>
      <c r="C10701">
        <v>3.6109179126442243</v>
      </c>
    </row>
    <row r="10702" spans="1:3" x14ac:dyDescent="0.25">
      <c r="A10702" s="3">
        <v>21.133424112621626</v>
      </c>
      <c r="B10702" s="8">
        <v>6.5510803350434044</v>
      </c>
      <c r="C10702" s="8">
        <v>5.4380793089231956</v>
      </c>
    </row>
    <row r="10703" spans="1:3" x14ac:dyDescent="0.25">
      <c r="A10703" s="3">
        <v>20.360234224388144</v>
      </c>
      <c r="B10703">
        <v>5.6167710976665717</v>
      </c>
      <c r="C10703">
        <v>2.9444389791664403</v>
      </c>
    </row>
    <row r="10704" spans="1:3" x14ac:dyDescent="0.25">
      <c r="A10704" s="3">
        <v>21.133424112621626</v>
      </c>
      <c r="B10704" s="8">
        <v>6.5510803350434044</v>
      </c>
      <c r="C10704" s="8">
        <v>5.4380793089231956</v>
      </c>
    </row>
    <row r="10705" spans="1:3" x14ac:dyDescent="0.25">
      <c r="A10705" s="3">
        <v>19.929145492307978</v>
      </c>
      <c r="B10705">
        <v>5.0106352940962555</v>
      </c>
      <c r="C10705">
        <v>2.9957322735539909</v>
      </c>
    </row>
    <row r="10706" spans="1:3" x14ac:dyDescent="0.25">
      <c r="A10706" s="3">
        <v>20.837197681154464</v>
      </c>
      <c r="B10706" s="8">
        <v>5.9914645471079817</v>
      </c>
      <c r="C10706" s="8">
        <v>4.6821312271242199</v>
      </c>
    </row>
    <row r="10707" spans="1:3" x14ac:dyDescent="0.25">
      <c r="A10707" s="3">
        <v>19.929145492307978</v>
      </c>
      <c r="B10707">
        <v>5.0106352940962555</v>
      </c>
      <c r="C10707">
        <v>2.9957322735539909</v>
      </c>
    </row>
    <row r="10708" spans="1:3" x14ac:dyDescent="0.25">
      <c r="A10708" s="3">
        <v>19.985088661080542</v>
      </c>
      <c r="B10708">
        <v>4.7874917427820458</v>
      </c>
      <c r="C10708">
        <v>3.4812400893356918</v>
      </c>
    </row>
    <row r="10709" spans="1:3" x14ac:dyDescent="0.25">
      <c r="A10709" s="3">
        <v>20.097550585664155</v>
      </c>
      <c r="B10709">
        <v>5.0751738152338266</v>
      </c>
      <c r="C10709">
        <v>3.6109179126442243</v>
      </c>
    </row>
    <row r="10710" spans="1:3" ht="15.75" thickBot="1" x14ac:dyDescent="0.3">
      <c r="A10710" s="7">
        <v>20.163448315399307</v>
      </c>
      <c r="B10710">
        <v>5.5373342670185366</v>
      </c>
      <c r="C10710">
        <v>4.7004803657924166</v>
      </c>
    </row>
    <row r="10713" spans="1:3" ht="15.75" thickBot="1" x14ac:dyDescent="0.3"/>
    <row r="10714" spans="1:3" x14ac:dyDescent="0.25">
      <c r="A10714" s="1" t="s">
        <v>648</v>
      </c>
    </row>
    <row r="10715" spans="1:3" x14ac:dyDescent="0.25">
      <c r="A10715" s="2">
        <v>19.719292269758025</v>
      </c>
      <c r="B10715">
        <v>4.7874917430000004</v>
      </c>
      <c r="C10715">
        <v>3.091042453</v>
      </c>
    </row>
    <row r="10716" spans="1:3" x14ac:dyDescent="0.25">
      <c r="A10716" s="3">
        <v>19.719292269758025</v>
      </c>
      <c r="B10716">
        <v>4.7874917430000004</v>
      </c>
      <c r="C10716">
        <v>3.091042453</v>
      </c>
    </row>
    <row r="10717" spans="1:3" x14ac:dyDescent="0.25">
      <c r="A10717" s="3">
        <v>20.163448315399307</v>
      </c>
      <c r="B10717">
        <v>5.5373342670185366</v>
      </c>
      <c r="C10717">
        <v>4.7004803657924166</v>
      </c>
    </row>
    <row r="10718" spans="1:3" x14ac:dyDescent="0.25">
      <c r="A10718" s="3">
        <v>19.985088661080542</v>
      </c>
      <c r="B10718">
        <v>4.7874917427820458</v>
      </c>
      <c r="C10718">
        <v>3.4812400893356918</v>
      </c>
    </row>
    <row r="10719" spans="1:3" x14ac:dyDescent="0.25">
      <c r="A10719" s="3">
        <v>19.18195119767131</v>
      </c>
      <c r="B10719">
        <v>4.5747109785033828</v>
      </c>
      <c r="C10719">
        <v>3.6375861597263857</v>
      </c>
    </row>
    <row r="10720" spans="1:3" x14ac:dyDescent="0.25">
      <c r="A10720" s="3">
        <v>20.360234224388144</v>
      </c>
      <c r="B10720">
        <v>5.6167710976665717</v>
      </c>
      <c r="C10720">
        <v>2.9444389791664403</v>
      </c>
    </row>
    <row r="10721" spans="1:3" x14ac:dyDescent="0.25">
      <c r="A10721" s="3">
        <v>20.123189455653517</v>
      </c>
      <c r="B10721">
        <v>5.4806389233419912</v>
      </c>
      <c r="C10721">
        <v>3.0910424533583161</v>
      </c>
    </row>
    <row r="10722" spans="1:3" x14ac:dyDescent="0.25">
      <c r="A10722" s="3">
        <v>20.360234224388144</v>
      </c>
      <c r="B10722">
        <v>5.6167710976665717</v>
      </c>
      <c r="C10722">
        <v>2.9444389791664403</v>
      </c>
    </row>
    <row r="10723" spans="1:3" x14ac:dyDescent="0.25">
      <c r="A10723" s="3">
        <v>21.133424112621626</v>
      </c>
      <c r="B10723" s="8">
        <v>6.5510803350434044</v>
      </c>
      <c r="C10723" s="8">
        <v>5.4380793089231956</v>
      </c>
    </row>
    <row r="10724" spans="1:3" x14ac:dyDescent="0.25">
      <c r="A10724" s="3">
        <v>20.123189455653517</v>
      </c>
      <c r="B10724">
        <v>5.4806389233419912</v>
      </c>
      <c r="C10724">
        <v>3.0910424533583161</v>
      </c>
    </row>
    <row r="10725" spans="1:3" x14ac:dyDescent="0.25">
      <c r="A10725" s="3">
        <v>19.929145492307978</v>
      </c>
      <c r="B10725">
        <v>5.0106352940962555</v>
      </c>
      <c r="C10725">
        <v>2.9957322735539909</v>
      </c>
    </row>
    <row r="10726" spans="1:3" x14ac:dyDescent="0.25">
      <c r="A10726" s="3">
        <v>20.123189455653517</v>
      </c>
      <c r="B10726">
        <v>5.4806389233419912</v>
      </c>
      <c r="C10726">
        <v>3.0910424533583161</v>
      </c>
    </row>
    <row r="10727" spans="1:3" ht="15.75" thickBot="1" x14ac:dyDescent="0.3">
      <c r="A10727" s="7">
        <v>20.184546440673881</v>
      </c>
      <c r="B10727">
        <v>4.990432586778736</v>
      </c>
      <c r="C10727">
        <v>3.6888794541139363</v>
      </c>
    </row>
    <row r="10730" spans="1:3" ht="15.75" thickBot="1" x14ac:dyDescent="0.3"/>
    <row r="10731" spans="1:3" x14ac:dyDescent="0.25">
      <c r="A10731" s="1" t="s">
        <v>649</v>
      </c>
    </row>
    <row r="10732" spans="1:3" x14ac:dyDescent="0.25">
      <c r="A10732" s="2">
        <v>20.478688773840432</v>
      </c>
      <c r="B10732" s="5">
        <v>5.2983173670000001</v>
      </c>
      <c r="C10732" s="5">
        <v>2.9957322739999999</v>
      </c>
    </row>
    <row r="10733" spans="1:3" x14ac:dyDescent="0.25">
      <c r="A10733" s="3">
        <v>19.985088661080542</v>
      </c>
      <c r="B10733">
        <v>4.7874917427820458</v>
      </c>
      <c r="C10733">
        <v>3.4812400893356918</v>
      </c>
    </row>
    <row r="10734" spans="1:3" x14ac:dyDescent="0.25">
      <c r="A10734" s="3">
        <v>19.929145492307978</v>
      </c>
      <c r="B10734">
        <v>5.0106352940962555</v>
      </c>
      <c r="C10734">
        <v>2.9957322735539909</v>
      </c>
    </row>
    <row r="10735" spans="1:3" x14ac:dyDescent="0.25">
      <c r="A10735" s="3">
        <v>19.929145492307978</v>
      </c>
      <c r="B10735">
        <v>5.0106352940962555</v>
      </c>
      <c r="C10735">
        <v>2.9957322735539909</v>
      </c>
    </row>
    <row r="10736" spans="1:3" x14ac:dyDescent="0.25">
      <c r="A10736" s="3">
        <v>19.929145492307978</v>
      </c>
      <c r="B10736">
        <v>5.0106352940962555</v>
      </c>
      <c r="C10736">
        <v>2.9957322735539909</v>
      </c>
    </row>
    <row r="10737" spans="1:3" x14ac:dyDescent="0.25">
      <c r="A10737" s="3">
        <v>20.837197681154464</v>
      </c>
      <c r="B10737">
        <v>5.9914645471079817</v>
      </c>
      <c r="C10737">
        <v>4.6821312271242199</v>
      </c>
    </row>
    <row r="10738" spans="1:3" x14ac:dyDescent="0.25">
      <c r="A10738" s="3">
        <v>19.719292269758025</v>
      </c>
      <c r="B10738">
        <v>4.7874917430000004</v>
      </c>
      <c r="C10738">
        <v>3.091042453</v>
      </c>
    </row>
    <row r="10739" spans="1:3" x14ac:dyDescent="0.25">
      <c r="A10739" s="3">
        <v>19.929145492307978</v>
      </c>
      <c r="B10739">
        <v>5.0106352940962555</v>
      </c>
      <c r="C10739">
        <v>2.9957322735539909</v>
      </c>
    </row>
    <row r="10740" spans="1:3" x14ac:dyDescent="0.25">
      <c r="A10740" s="3">
        <v>20.027089777859604</v>
      </c>
      <c r="B10740">
        <v>4.9416424226093039</v>
      </c>
      <c r="C10740">
        <v>3.1135153092103742</v>
      </c>
    </row>
    <row r="10741" spans="1:3" x14ac:dyDescent="0.25">
      <c r="A10741" s="3">
        <v>20.360234224388144</v>
      </c>
      <c r="B10741">
        <v>5.6167710976665717</v>
      </c>
      <c r="C10741">
        <v>2.9444389791664403</v>
      </c>
    </row>
    <row r="10742" spans="1:3" x14ac:dyDescent="0.25">
      <c r="A10742" s="3">
        <v>19.18195119767131</v>
      </c>
      <c r="B10742">
        <v>4.5747109785033828</v>
      </c>
      <c r="C10742">
        <v>3.6375861597263857</v>
      </c>
    </row>
    <row r="10743" spans="1:3" x14ac:dyDescent="0.25">
      <c r="A10743" s="3">
        <v>20.123189455653517</v>
      </c>
      <c r="B10743">
        <v>5.4806389233419912</v>
      </c>
      <c r="C10743">
        <v>3.0910424533583161</v>
      </c>
    </row>
    <row r="10744" spans="1:3" ht="15.75" thickBot="1" x14ac:dyDescent="0.3">
      <c r="A10744" s="7">
        <v>20.163448315399307</v>
      </c>
      <c r="B10744">
        <v>5.5373342670185366</v>
      </c>
      <c r="C10744">
        <v>4.7004803657924166</v>
      </c>
    </row>
    <row r="10747" spans="1:3" ht="15.75" thickBot="1" x14ac:dyDescent="0.3"/>
    <row r="10748" spans="1:3" x14ac:dyDescent="0.25">
      <c r="A10748" s="1" t="s">
        <v>650</v>
      </c>
    </row>
    <row r="10749" spans="1:3" x14ac:dyDescent="0.25">
      <c r="A10749" s="2">
        <v>20.478688773840432</v>
      </c>
      <c r="B10749" s="5">
        <v>5.2983173670000001</v>
      </c>
      <c r="C10749" s="5">
        <v>2.9957322739999999</v>
      </c>
    </row>
    <row r="10750" spans="1:3" x14ac:dyDescent="0.25">
      <c r="A10750" s="3">
        <v>20.837197681154464</v>
      </c>
      <c r="B10750">
        <v>5.9914645471079817</v>
      </c>
      <c r="C10750">
        <v>4.6821312271242199</v>
      </c>
    </row>
    <row r="10751" spans="1:3" x14ac:dyDescent="0.25">
      <c r="A10751" s="3">
        <v>20.837197681154464</v>
      </c>
      <c r="B10751">
        <v>5.9914645471079817</v>
      </c>
      <c r="C10751">
        <v>4.6821312271242199</v>
      </c>
    </row>
    <row r="10752" spans="1:3" x14ac:dyDescent="0.25">
      <c r="A10752" s="3">
        <v>20.837197681154464</v>
      </c>
      <c r="B10752">
        <v>5.9914645471079817</v>
      </c>
      <c r="C10752">
        <v>4.6821312271242199</v>
      </c>
    </row>
    <row r="10753" spans="1:3" x14ac:dyDescent="0.25">
      <c r="A10753" s="3">
        <v>20.163448315399307</v>
      </c>
    </row>
    <row r="10754" spans="1:3" x14ac:dyDescent="0.25">
      <c r="A10754" s="3">
        <v>20.837197681154464</v>
      </c>
      <c r="B10754">
        <v>5.9914645471079817</v>
      </c>
      <c r="C10754">
        <v>4.6821312271242199</v>
      </c>
    </row>
    <row r="10755" spans="1:3" x14ac:dyDescent="0.25">
      <c r="A10755" s="3">
        <v>20.097550585664155</v>
      </c>
      <c r="B10755">
        <v>5.0751738152338266</v>
      </c>
      <c r="C10755">
        <v>3.6109179126442243</v>
      </c>
    </row>
    <row r="10756" spans="1:3" x14ac:dyDescent="0.25">
      <c r="A10756" s="3">
        <v>19.18195119767131</v>
      </c>
      <c r="B10756">
        <v>4.5747109785033828</v>
      </c>
      <c r="C10756">
        <v>3.6375861597263857</v>
      </c>
    </row>
    <row r="10757" spans="1:3" x14ac:dyDescent="0.25">
      <c r="A10757" s="3">
        <v>20.163448315399307</v>
      </c>
    </row>
    <row r="10758" spans="1:3" x14ac:dyDescent="0.25">
      <c r="A10758" s="3">
        <v>19.18195119767131</v>
      </c>
      <c r="B10758">
        <v>4.5747109785033828</v>
      </c>
      <c r="C10758">
        <v>3.6375861597263857</v>
      </c>
    </row>
    <row r="10759" spans="1:3" x14ac:dyDescent="0.25">
      <c r="A10759" s="3">
        <v>19.18195119767131</v>
      </c>
      <c r="B10759">
        <v>4.5747109785033828</v>
      </c>
      <c r="C10759">
        <v>3.6375861597263857</v>
      </c>
    </row>
    <row r="10760" spans="1:3" x14ac:dyDescent="0.25">
      <c r="A10760" s="3">
        <v>20.027089777859604</v>
      </c>
      <c r="B10760">
        <v>4.9416424226093039</v>
      </c>
      <c r="C10760">
        <v>3.1135153092103742</v>
      </c>
    </row>
    <row r="10761" spans="1:3" ht="15.75" thickBot="1" x14ac:dyDescent="0.3">
      <c r="A10761" s="7">
        <v>20.478688773840432</v>
      </c>
      <c r="B10761" s="5">
        <v>5.2983173670000001</v>
      </c>
      <c r="C10761" s="5">
        <v>2.9957322739999999</v>
      </c>
    </row>
    <row r="10764" spans="1:3" ht="15.75" thickBot="1" x14ac:dyDescent="0.3"/>
    <row r="10765" spans="1:3" x14ac:dyDescent="0.25">
      <c r="A10765" s="1" t="s">
        <v>651</v>
      </c>
    </row>
    <row r="10766" spans="1:3" x14ac:dyDescent="0.25">
      <c r="A10766" s="2">
        <v>20.837197681154464</v>
      </c>
      <c r="B10766">
        <v>5.9914645471079817</v>
      </c>
      <c r="C10766">
        <v>4.6821312271242199</v>
      </c>
    </row>
    <row r="10767" spans="1:3" x14ac:dyDescent="0.25">
      <c r="A10767" s="3">
        <v>20.360234224388144</v>
      </c>
      <c r="B10767">
        <v>5.6167710976665717</v>
      </c>
      <c r="C10767">
        <v>2.9444389791664403</v>
      </c>
    </row>
    <row r="10768" spans="1:3" x14ac:dyDescent="0.25">
      <c r="A10768" s="3">
        <v>19.719292269758025</v>
      </c>
      <c r="B10768">
        <v>4.7874917430000004</v>
      </c>
      <c r="C10768">
        <v>3.091042453</v>
      </c>
    </row>
    <row r="10769" spans="1:3" x14ac:dyDescent="0.25">
      <c r="A10769" s="3">
        <v>20.027089777859604</v>
      </c>
      <c r="B10769">
        <v>4.9416424226093039</v>
      </c>
      <c r="C10769">
        <v>3.1135153092103742</v>
      </c>
    </row>
    <row r="10770" spans="1:3" x14ac:dyDescent="0.25">
      <c r="A10770" s="3">
        <v>21.133424112621626</v>
      </c>
      <c r="B10770" s="8">
        <v>6.5510803350434044</v>
      </c>
      <c r="C10770" s="8">
        <v>5.4380793089231956</v>
      </c>
    </row>
    <row r="10771" spans="1:3" x14ac:dyDescent="0.25">
      <c r="A10771" s="3">
        <v>20.097550585664155</v>
      </c>
      <c r="B10771">
        <v>5.0751738152338266</v>
      </c>
      <c r="C10771">
        <v>3.6109179126442243</v>
      </c>
    </row>
    <row r="10772" spans="1:3" x14ac:dyDescent="0.25">
      <c r="A10772" s="3">
        <v>20.027089777859604</v>
      </c>
      <c r="B10772">
        <v>4.9416424226093039</v>
      </c>
      <c r="C10772">
        <v>3.1135153092103742</v>
      </c>
    </row>
    <row r="10773" spans="1:3" x14ac:dyDescent="0.25">
      <c r="A10773" s="3">
        <v>19.18195119767131</v>
      </c>
      <c r="B10773">
        <v>4.5747109785033828</v>
      </c>
      <c r="C10773">
        <v>3.6375861597263857</v>
      </c>
    </row>
    <row r="10774" spans="1:3" x14ac:dyDescent="0.25">
      <c r="A10774" s="3">
        <v>19.985088661080542</v>
      </c>
      <c r="B10774">
        <v>4.7874917427820458</v>
      </c>
      <c r="C10774">
        <v>3.4812400893356918</v>
      </c>
    </row>
    <row r="10775" spans="1:3" x14ac:dyDescent="0.25">
      <c r="A10775" s="3">
        <v>20.097550585664155</v>
      </c>
      <c r="B10775">
        <v>5.0751738152338266</v>
      </c>
      <c r="C10775">
        <v>3.6109179126442243</v>
      </c>
    </row>
    <row r="10776" spans="1:3" x14ac:dyDescent="0.25">
      <c r="A10776" s="3">
        <v>19.985088661080542</v>
      </c>
      <c r="B10776">
        <v>4.7874917427820458</v>
      </c>
      <c r="C10776">
        <v>3.4812400893356918</v>
      </c>
    </row>
    <row r="10777" spans="1:3" x14ac:dyDescent="0.25">
      <c r="A10777" s="3">
        <v>20.097550585664155</v>
      </c>
      <c r="B10777">
        <v>5.0751738152338266</v>
      </c>
      <c r="C10777">
        <v>3.6109179126442243</v>
      </c>
    </row>
    <row r="10778" spans="1:3" ht="15.75" thickBot="1" x14ac:dyDescent="0.3">
      <c r="A10778" s="7">
        <v>20.123189455653517</v>
      </c>
      <c r="B10778">
        <v>5.4806389233419912</v>
      </c>
      <c r="C10778">
        <v>3.0910424533583161</v>
      </c>
    </row>
    <row r="10781" spans="1:3" ht="15.75" thickBot="1" x14ac:dyDescent="0.3"/>
    <row r="10782" spans="1:3" x14ac:dyDescent="0.25">
      <c r="A10782" s="1" t="s">
        <v>652</v>
      </c>
    </row>
    <row r="10783" spans="1:3" x14ac:dyDescent="0.25">
      <c r="A10783" s="2">
        <v>19.929145492307978</v>
      </c>
      <c r="B10783">
        <v>5.0106352940962555</v>
      </c>
      <c r="C10783">
        <v>2.9957322735539909</v>
      </c>
    </row>
    <row r="10784" spans="1:3" x14ac:dyDescent="0.25">
      <c r="A10784" s="3">
        <v>20.478688773840432</v>
      </c>
      <c r="B10784" s="5">
        <v>5.2983173670000001</v>
      </c>
      <c r="C10784" s="5">
        <v>2.9957322739999999</v>
      </c>
    </row>
    <row r="10785" spans="1:3" x14ac:dyDescent="0.25">
      <c r="A10785" s="3">
        <v>21.133424112621626</v>
      </c>
      <c r="B10785" s="8">
        <v>6.5510803350434044</v>
      </c>
      <c r="C10785" s="8">
        <v>5.4380793089231956</v>
      </c>
    </row>
    <row r="10786" spans="1:3" x14ac:dyDescent="0.25">
      <c r="A10786" s="3">
        <v>20.097550585664155</v>
      </c>
      <c r="B10786">
        <v>5.0751738152338266</v>
      </c>
      <c r="C10786">
        <v>3.6109179126442243</v>
      </c>
    </row>
    <row r="10787" spans="1:3" x14ac:dyDescent="0.25">
      <c r="A10787" s="3">
        <v>20.027089777859604</v>
      </c>
      <c r="B10787">
        <v>4.9416424226093039</v>
      </c>
      <c r="C10787">
        <v>3.1135153092103742</v>
      </c>
    </row>
    <row r="10788" spans="1:3" x14ac:dyDescent="0.25">
      <c r="A10788" s="3">
        <v>20.837197681154464</v>
      </c>
      <c r="B10788">
        <v>5.9914645471079817</v>
      </c>
      <c r="C10788">
        <v>4.6821312271242199</v>
      </c>
    </row>
    <row r="10789" spans="1:3" x14ac:dyDescent="0.25">
      <c r="A10789" s="3">
        <v>20.097550585664155</v>
      </c>
      <c r="B10789">
        <v>5.0751738152338266</v>
      </c>
      <c r="C10789">
        <v>3.6109179126442243</v>
      </c>
    </row>
    <row r="10790" spans="1:3" x14ac:dyDescent="0.25">
      <c r="A10790" s="3">
        <v>19.719292269758025</v>
      </c>
      <c r="B10790">
        <v>4.7874917430000004</v>
      </c>
      <c r="C10790">
        <v>3.091042453</v>
      </c>
    </row>
    <row r="10791" spans="1:3" x14ac:dyDescent="0.25">
      <c r="A10791" s="3">
        <v>20.163448315399307</v>
      </c>
      <c r="B10791">
        <v>5.5373342670185366</v>
      </c>
      <c r="C10791">
        <v>4.7004803657924166</v>
      </c>
    </row>
    <row r="10792" spans="1:3" x14ac:dyDescent="0.25">
      <c r="A10792" s="3">
        <v>20.184546440673881</v>
      </c>
      <c r="B10792">
        <v>4.990432586778736</v>
      </c>
      <c r="C10792">
        <v>3.6888794541139363</v>
      </c>
    </row>
    <row r="10793" spans="1:3" x14ac:dyDescent="0.25">
      <c r="A10793" s="3">
        <v>20.163448315399307</v>
      </c>
      <c r="B10793">
        <v>5.5373342670185366</v>
      </c>
      <c r="C10793">
        <v>4.7004803657924166</v>
      </c>
    </row>
    <row r="10794" spans="1:3" x14ac:dyDescent="0.25">
      <c r="A10794" s="3">
        <v>20.837197681154464</v>
      </c>
      <c r="B10794">
        <v>5.9914645471079817</v>
      </c>
      <c r="C10794">
        <v>4.6821312271242199</v>
      </c>
    </row>
    <row r="10795" spans="1:3" ht="15.75" thickBot="1" x14ac:dyDescent="0.3">
      <c r="A10795" s="7">
        <v>20.027089777859604</v>
      </c>
      <c r="B10795">
        <v>4.9416424226093039</v>
      </c>
      <c r="C10795">
        <v>3.1135153092103742</v>
      </c>
    </row>
    <row r="10798" spans="1:3" ht="15.75" thickBot="1" x14ac:dyDescent="0.3"/>
    <row r="10799" spans="1:3" x14ac:dyDescent="0.25">
      <c r="A10799" s="1" t="s">
        <v>653</v>
      </c>
    </row>
    <row r="10800" spans="1:3" x14ac:dyDescent="0.25">
      <c r="A10800" s="2">
        <v>20.360234224388144</v>
      </c>
      <c r="B10800">
        <v>5.6167710976665717</v>
      </c>
      <c r="C10800">
        <v>2.9444389791664403</v>
      </c>
    </row>
    <row r="10801" spans="1:3" x14ac:dyDescent="0.25">
      <c r="A10801" s="3">
        <v>20.163448315399307</v>
      </c>
      <c r="B10801">
        <v>5.5373342670185366</v>
      </c>
      <c r="C10801">
        <v>4.7004803657924166</v>
      </c>
    </row>
    <row r="10802" spans="1:3" x14ac:dyDescent="0.25">
      <c r="A10802" s="3">
        <v>20.097550585664155</v>
      </c>
      <c r="B10802">
        <v>5.0751738152338266</v>
      </c>
      <c r="C10802">
        <v>3.6109179126442243</v>
      </c>
    </row>
    <row r="10803" spans="1:3" x14ac:dyDescent="0.25">
      <c r="A10803" s="3">
        <v>19.719292269758025</v>
      </c>
      <c r="B10803">
        <v>4.7874917430000004</v>
      </c>
      <c r="C10803">
        <v>3.091042453</v>
      </c>
    </row>
    <row r="10804" spans="1:3" x14ac:dyDescent="0.25">
      <c r="A10804" s="3">
        <v>19.18195119767131</v>
      </c>
      <c r="B10804">
        <v>4.5747109785033828</v>
      </c>
      <c r="C10804">
        <v>3.6375861597263857</v>
      </c>
    </row>
    <row r="10805" spans="1:3" x14ac:dyDescent="0.25">
      <c r="A10805" s="3">
        <v>20.360234224388144</v>
      </c>
      <c r="B10805">
        <v>5.6167710976665717</v>
      </c>
      <c r="C10805">
        <v>2.9444389791664403</v>
      </c>
    </row>
    <row r="10806" spans="1:3" x14ac:dyDescent="0.25">
      <c r="A10806" s="3">
        <v>20.097550585664155</v>
      </c>
      <c r="B10806">
        <v>5.0751738152338266</v>
      </c>
      <c r="C10806">
        <v>3.6109179126442243</v>
      </c>
    </row>
    <row r="10807" spans="1:3" x14ac:dyDescent="0.25">
      <c r="A10807" s="3">
        <v>19.929145492307978</v>
      </c>
      <c r="B10807">
        <v>5.0106352940962555</v>
      </c>
      <c r="C10807">
        <v>2.9957322735539909</v>
      </c>
    </row>
    <row r="10808" spans="1:3" x14ac:dyDescent="0.25">
      <c r="A10808" s="3">
        <v>21.133424112621626</v>
      </c>
      <c r="B10808" s="8">
        <v>6.5510803350434044</v>
      </c>
      <c r="C10808" s="8">
        <v>5.4380793089231956</v>
      </c>
    </row>
    <row r="10809" spans="1:3" x14ac:dyDescent="0.25">
      <c r="A10809" s="3">
        <v>20.837197681154464</v>
      </c>
      <c r="B10809">
        <v>5.9914645471079817</v>
      </c>
      <c r="C10809">
        <v>4.6821312271242199</v>
      </c>
    </row>
    <row r="10810" spans="1:3" x14ac:dyDescent="0.25">
      <c r="A10810" s="3">
        <v>19.929145492307978</v>
      </c>
      <c r="B10810">
        <v>5.0106352940962555</v>
      </c>
      <c r="C10810">
        <v>2.9957322735539909</v>
      </c>
    </row>
    <row r="10811" spans="1:3" x14ac:dyDescent="0.25">
      <c r="A10811" s="3">
        <v>19.719292269758025</v>
      </c>
      <c r="B10811">
        <v>4.7874917430000004</v>
      </c>
      <c r="C10811">
        <v>3.091042453</v>
      </c>
    </row>
    <row r="10812" spans="1:3" ht="15.75" thickBot="1" x14ac:dyDescent="0.3">
      <c r="A10812" s="7">
        <v>19.719292269758025</v>
      </c>
      <c r="B10812">
        <v>4.7874917430000004</v>
      </c>
      <c r="C10812">
        <v>3.091042453</v>
      </c>
    </row>
    <row r="10815" spans="1:3" ht="15.75" thickBot="1" x14ac:dyDescent="0.3"/>
    <row r="10816" spans="1:3" x14ac:dyDescent="0.25">
      <c r="A10816" s="1" t="s">
        <v>654</v>
      </c>
    </row>
    <row r="10817" spans="1:3" x14ac:dyDescent="0.25">
      <c r="A10817" s="2">
        <v>19.929145492307978</v>
      </c>
      <c r="B10817">
        <v>5.0106352940962555</v>
      </c>
      <c r="C10817">
        <v>2.9957322735539909</v>
      </c>
    </row>
    <row r="10818" spans="1:3" x14ac:dyDescent="0.25">
      <c r="A10818" s="3">
        <v>19.985088661080542</v>
      </c>
      <c r="B10818">
        <v>4.7874917427820458</v>
      </c>
      <c r="C10818">
        <v>3.4812400893356918</v>
      </c>
    </row>
    <row r="10819" spans="1:3" x14ac:dyDescent="0.25">
      <c r="A10819" s="3">
        <v>20.837197681154464</v>
      </c>
      <c r="B10819">
        <v>5.9914645471079817</v>
      </c>
      <c r="C10819">
        <v>4.6821312271242199</v>
      </c>
    </row>
    <row r="10820" spans="1:3" x14ac:dyDescent="0.25">
      <c r="A10820" s="3">
        <v>21.133424112621626</v>
      </c>
      <c r="B10820" s="8">
        <v>6.5510803350434044</v>
      </c>
      <c r="C10820" s="8">
        <v>5.4380793089231956</v>
      </c>
    </row>
    <row r="10821" spans="1:3" x14ac:dyDescent="0.25">
      <c r="A10821" s="3">
        <v>20.123189455653517</v>
      </c>
      <c r="B10821">
        <v>5.4806389233419912</v>
      </c>
      <c r="C10821">
        <v>3.0910424533583161</v>
      </c>
    </row>
    <row r="10822" spans="1:3" x14ac:dyDescent="0.25">
      <c r="A10822" s="3">
        <v>20.478688773840432</v>
      </c>
      <c r="B10822" s="5">
        <v>5.2983173670000001</v>
      </c>
      <c r="C10822" s="5">
        <v>2.9957322739999999</v>
      </c>
    </row>
    <row r="10823" spans="1:3" x14ac:dyDescent="0.25">
      <c r="A10823" s="3">
        <v>19.18195119767131</v>
      </c>
      <c r="B10823">
        <v>4.5747109785033828</v>
      </c>
      <c r="C10823">
        <v>3.6375861597263857</v>
      </c>
    </row>
    <row r="10824" spans="1:3" x14ac:dyDescent="0.25">
      <c r="A10824" s="3">
        <v>20.837197681154464</v>
      </c>
      <c r="B10824">
        <v>5.9914645471079817</v>
      </c>
      <c r="C10824">
        <v>4.6821312271242199</v>
      </c>
    </row>
    <row r="10825" spans="1:3" x14ac:dyDescent="0.25">
      <c r="A10825" s="3">
        <v>20.360234224388144</v>
      </c>
      <c r="B10825">
        <v>5.6167710976665717</v>
      </c>
      <c r="C10825">
        <v>2.9444389791664403</v>
      </c>
    </row>
    <row r="10826" spans="1:3" x14ac:dyDescent="0.25">
      <c r="A10826" s="3">
        <v>20.184546440673881</v>
      </c>
      <c r="B10826">
        <v>4.990432586778736</v>
      </c>
      <c r="C10826">
        <v>3.6888794541139363</v>
      </c>
    </row>
    <row r="10827" spans="1:3" x14ac:dyDescent="0.25">
      <c r="A10827" s="3">
        <v>20.163448315399307</v>
      </c>
      <c r="B10827">
        <v>5.5373342670185366</v>
      </c>
      <c r="C10827">
        <v>4.7004803657924166</v>
      </c>
    </row>
    <row r="10828" spans="1:3" x14ac:dyDescent="0.25">
      <c r="A10828" s="3">
        <v>20.837197681154464</v>
      </c>
      <c r="B10828">
        <v>5.9914645471079817</v>
      </c>
      <c r="C10828">
        <v>4.6821312271242199</v>
      </c>
    </row>
    <row r="10829" spans="1:3" ht="15.75" thickBot="1" x14ac:dyDescent="0.3">
      <c r="A10829" s="7">
        <v>20.123189455653517</v>
      </c>
      <c r="B10829">
        <v>5.4806389233419912</v>
      </c>
      <c r="C10829">
        <v>3.0910424533583161</v>
      </c>
    </row>
    <row r="10831" spans="1:3" ht="15.75" thickBot="1" x14ac:dyDescent="0.3"/>
    <row r="10832" spans="1:3" x14ac:dyDescent="0.25">
      <c r="A10832" s="1" t="s">
        <v>655</v>
      </c>
    </row>
    <row r="10833" spans="1:3" x14ac:dyDescent="0.25">
      <c r="A10833" s="2">
        <v>19.18195119767131</v>
      </c>
    </row>
    <row r="10834" spans="1:3" x14ac:dyDescent="0.25">
      <c r="A10834" s="3">
        <v>20.837197681154464</v>
      </c>
      <c r="B10834">
        <v>5.9914645471079817</v>
      </c>
      <c r="C10834">
        <v>4.6821312271242199</v>
      </c>
    </row>
    <row r="10835" spans="1:3" x14ac:dyDescent="0.25">
      <c r="A10835" s="3">
        <v>19.18195119767131</v>
      </c>
      <c r="B10835">
        <v>4.5747109785033828</v>
      </c>
      <c r="C10835">
        <v>3.6375861597263857</v>
      </c>
    </row>
    <row r="10836" spans="1:3" x14ac:dyDescent="0.25">
      <c r="A10836" s="3">
        <v>20.478688773840432</v>
      </c>
      <c r="B10836" s="5">
        <v>5.2983173670000001</v>
      </c>
      <c r="C10836" s="5">
        <v>2.9957322739999999</v>
      </c>
    </row>
    <row r="10837" spans="1:3" x14ac:dyDescent="0.25">
      <c r="A10837" s="3">
        <v>20.837197681154464</v>
      </c>
      <c r="B10837">
        <v>5.9914645471079817</v>
      </c>
      <c r="C10837">
        <v>4.6821312271242199</v>
      </c>
    </row>
    <row r="10838" spans="1:3" x14ac:dyDescent="0.25">
      <c r="A10838" s="3">
        <v>20.360234224388144</v>
      </c>
      <c r="B10838">
        <v>5.6167710976665717</v>
      </c>
      <c r="C10838">
        <v>2.9444389791664403</v>
      </c>
    </row>
    <row r="10839" spans="1:3" x14ac:dyDescent="0.25">
      <c r="A10839" s="3">
        <v>19.985088661080542</v>
      </c>
      <c r="B10839">
        <v>4.7874917427820458</v>
      </c>
      <c r="C10839">
        <v>3.4812400893356918</v>
      </c>
    </row>
    <row r="10840" spans="1:3" x14ac:dyDescent="0.25">
      <c r="A10840" s="3">
        <v>21.133424112621626</v>
      </c>
      <c r="B10840" s="8">
        <v>6.5510803350434044</v>
      </c>
      <c r="C10840" s="8">
        <v>5.4380793089231956</v>
      </c>
    </row>
    <row r="10841" spans="1:3" x14ac:dyDescent="0.25">
      <c r="A10841" s="3">
        <v>20.123189455653517</v>
      </c>
      <c r="B10841">
        <v>5.4806389233419912</v>
      </c>
      <c r="C10841">
        <v>3.0910424533583161</v>
      </c>
    </row>
    <row r="10842" spans="1:3" x14ac:dyDescent="0.25">
      <c r="A10842" s="3">
        <v>19.18195119767131</v>
      </c>
      <c r="B10842">
        <v>4.5747109785033828</v>
      </c>
      <c r="C10842">
        <v>3.6375861597263857</v>
      </c>
    </row>
    <row r="10843" spans="1:3" x14ac:dyDescent="0.25">
      <c r="A10843" s="3">
        <v>21.133424112621626</v>
      </c>
      <c r="B10843" s="8">
        <v>6.5510803350434044</v>
      </c>
      <c r="C10843" s="8">
        <v>5.4380793089231956</v>
      </c>
    </row>
    <row r="10844" spans="1:3" x14ac:dyDescent="0.25">
      <c r="A10844" s="3">
        <v>20.027089777859604</v>
      </c>
      <c r="B10844">
        <v>4.9416424226093039</v>
      </c>
      <c r="C10844">
        <v>3.1135153092103742</v>
      </c>
    </row>
    <row r="10845" spans="1:3" ht="15.75" thickBot="1" x14ac:dyDescent="0.3">
      <c r="A10845" s="7">
        <v>20.123189455653517</v>
      </c>
      <c r="B10845">
        <v>5.4806389233419912</v>
      </c>
      <c r="C10845">
        <v>3.0910424533583161</v>
      </c>
    </row>
    <row r="10848" spans="1:3" ht="15.75" thickBot="1" x14ac:dyDescent="0.3"/>
    <row r="10849" spans="1:3" x14ac:dyDescent="0.25">
      <c r="A10849" s="1" t="s">
        <v>656</v>
      </c>
    </row>
    <row r="10850" spans="1:3" x14ac:dyDescent="0.25">
      <c r="A10850" s="2">
        <v>20.163448315399307</v>
      </c>
      <c r="B10850">
        <v>5.5373342670185366</v>
      </c>
      <c r="C10850">
        <v>4.7004803657924166</v>
      </c>
    </row>
    <row r="10851" spans="1:3" x14ac:dyDescent="0.25">
      <c r="A10851" s="3">
        <v>20.360234224388144</v>
      </c>
      <c r="B10851">
        <v>5.6167710976665717</v>
      </c>
      <c r="C10851">
        <v>2.9444389791664403</v>
      </c>
    </row>
    <row r="10852" spans="1:3" x14ac:dyDescent="0.25">
      <c r="A10852" s="3">
        <v>19.719292269758025</v>
      </c>
      <c r="B10852">
        <v>4.7874917430000004</v>
      </c>
      <c r="C10852">
        <v>3.091042453</v>
      </c>
    </row>
    <row r="10853" spans="1:3" x14ac:dyDescent="0.25">
      <c r="A10853" s="3">
        <v>20.163448315399307</v>
      </c>
    </row>
    <row r="10854" spans="1:3" x14ac:dyDescent="0.25">
      <c r="A10854" s="3">
        <v>19.985088661080542</v>
      </c>
      <c r="B10854">
        <v>4.7874917427820458</v>
      </c>
      <c r="C10854">
        <v>3.4812400893356918</v>
      </c>
    </row>
    <row r="10855" spans="1:3" x14ac:dyDescent="0.25">
      <c r="A10855" s="3">
        <v>19.929145492307978</v>
      </c>
      <c r="B10855">
        <v>5.0106352940962555</v>
      </c>
      <c r="C10855">
        <v>2.9957322735539909</v>
      </c>
    </row>
    <row r="10856" spans="1:3" x14ac:dyDescent="0.25">
      <c r="A10856" s="3">
        <v>19.985088661080542</v>
      </c>
      <c r="B10856">
        <v>4.7874917427820458</v>
      </c>
      <c r="C10856">
        <v>3.4812400893356918</v>
      </c>
    </row>
    <row r="10857" spans="1:3" x14ac:dyDescent="0.25">
      <c r="A10857" s="3">
        <v>20.360234224388144</v>
      </c>
      <c r="B10857">
        <v>5.6167710976665717</v>
      </c>
      <c r="C10857">
        <v>2.9444389791664403</v>
      </c>
    </row>
    <row r="10858" spans="1:3" x14ac:dyDescent="0.25">
      <c r="A10858" s="3">
        <v>21.133424112621626</v>
      </c>
      <c r="B10858" s="8">
        <v>6.5510803350434044</v>
      </c>
      <c r="C10858" s="8">
        <v>5.4380793089231956</v>
      </c>
    </row>
    <row r="10859" spans="1:3" x14ac:dyDescent="0.25">
      <c r="A10859" s="3">
        <v>20.123189455653517</v>
      </c>
      <c r="B10859">
        <v>5.4806389233419912</v>
      </c>
      <c r="C10859">
        <v>3.0910424533583161</v>
      </c>
    </row>
    <row r="10860" spans="1:3" x14ac:dyDescent="0.25">
      <c r="A10860" s="3">
        <v>19.929145492307978</v>
      </c>
      <c r="B10860">
        <v>5.0106352940962555</v>
      </c>
      <c r="C10860">
        <v>2.9957322735539909</v>
      </c>
    </row>
    <row r="10861" spans="1:3" x14ac:dyDescent="0.25">
      <c r="A10861" s="3">
        <v>19.929145492307978</v>
      </c>
      <c r="B10861">
        <v>5.0106352940962555</v>
      </c>
      <c r="C10861">
        <v>2.9957322735539909</v>
      </c>
    </row>
    <row r="10862" spans="1:3" ht="15.75" thickBot="1" x14ac:dyDescent="0.3">
      <c r="A10862" s="7">
        <v>19.985088661080542</v>
      </c>
      <c r="B10862">
        <v>4.7874917427820458</v>
      </c>
      <c r="C10862">
        <v>3.4812400893356918</v>
      </c>
    </row>
    <row r="10865" spans="1:3" ht="15.75" thickBot="1" x14ac:dyDescent="0.3"/>
    <row r="10866" spans="1:3" x14ac:dyDescent="0.25">
      <c r="A10866" s="1" t="s">
        <v>657</v>
      </c>
    </row>
    <row r="10867" spans="1:3" x14ac:dyDescent="0.25">
      <c r="A10867" s="2">
        <v>20.163448315399307</v>
      </c>
      <c r="B10867">
        <v>5.5373342670185366</v>
      </c>
      <c r="C10867">
        <v>4.7004803657924166</v>
      </c>
    </row>
    <row r="10868" spans="1:3" x14ac:dyDescent="0.25">
      <c r="A10868" s="3">
        <v>20.123189455653517</v>
      </c>
      <c r="B10868">
        <v>5.4806389233419912</v>
      </c>
      <c r="C10868">
        <v>3.0910424533583161</v>
      </c>
    </row>
    <row r="10869" spans="1:3" x14ac:dyDescent="0.25">
      <c r="A10869" s="3">
        <v>20.163448315399307</v>
      </c>
      <c r="B10869">
        <v>5.5373342670185366</v>
      </c>
      <c r="C10869">
        <v>4.7004803657924166</v>
      </c>
    </row>
    <row r="10870" spans="1:3" x14ac:dyDescent="0.25">
      <c r="A10870" s="3">
        <v>19.985088661080542</v>
      </c>
      <c r="B10870">
        <v>4.7874917427820458</v>
      </c>
      <c r="C10870">
        <v>3.4812400893356918</v>
      </c>
    </row>
    <row r="10871" spans="1:3" x14ac:dyDescent="0.25">
      <c r="A10871" s="3">
        <v>20.837197681154464</v>
      </c>
      <c r="B10871">
        <v>5.9914645471079817</v>
      </c>
      <c r="C10871">
        <v>4.6821312271242199</v>
      </c>
    </row>
    <row r="10872" spans="1:3" x14ac:dyDescent="0.25">
      <c r="A10872" s="3">
        <v>21.133424112621626</v>
      </c>
      <c r="B10872" s="8">
        <v>6.5510803350434044</v>
      </c>
      <c r="C10872" s="8">
        <v>5.4380793089231956</v>
      </c>
    </row>
    <row r="10873" spans="1:3" x14ac:dyDescent="0.25">
      <c r="A10873" s="3">
        <v>19.985088661080542</v>
      </c>
      <c r="B10873">
        <v>4.7874917427820458</v>
      </c>
      <c r="C10873">
        <v>3.4812400893356918</v>
      </c>
    </row>
    <row r="10874" spans="1:3" x14ac:dyDescent="0.25">
      <c r="A10874" s="3">
        <v>19.719292269758025</v>
      </c>
      <c r="B10874">
        <v>4.7874917430000004</v>
      </c>
      <c r="C10874">
        <v>3.091042453</v>
      </c>
    </row>
    <row r="10875" spans="1:3" x14ac:dyDescent="0.25">
      <c r="A10875" s="3">
        <v>21.133424112621626</v>
      </c>
      <c r="B10875" s="8">
        <v>6.5510803350434044</v>
      </c>
      <c r="C10875" s="8">
        <v>5.4380793089231956</v>
      </c>
    </row>
    <row r="10876" spans="1:3" x14ac:dyDescent="0.25">
      <c r="A10876" s="3">
        <v>20.097550585664155</v>
      </c>
      <c r="B10876">
        <v>5.0751738152338266</v>
      </c>
      <c r="C10876">
        <v>3.6109179126442243</v>
      </c>
    </row>
    <row r="10877" spans="1:3" x14ac:dyDescent="0.25">
      <c r="A10877" s="3">
        <v>20.027089777859604</v>
      </c>
      <c r="B10877">
        <v>4.9416424226093039</v>
      </c>
      <c r="C10877">
        <v>3.1135153092103742</v>
      </c>
    </row>
    <row r="10878" spans="1:3" x14ac:dyDescent="0.25">
      <c r="A10878" s="3">
        <v>20.097550585664155</v>
      </c>
      <c r="B10878">
        <v>5.0751738152338266</v>
      </c>
      <c r="C10878">
        <v>3.6109179126442243</v>
      </c>
    </row>
    <row r="10879" spans="1:3" ht="15.75" thickBot="1" x14ac:dyDescent="0.3">
      <c r="A10879" s="7">
        <v>20.097550585664155</v>
      </c>
      <c r="B10879">
        <v>5.0751738152338266</v>
      </c>
      <c r="C10879">
        <v>3.6109179126442243</v>
      </c>
    </row>
    <row r="10882" spans="1:3" ht="15.75" thickBot="1" x14ac:dyDescent="0.3"/>
    <row r="10883" spans="1:3" x14ac:dyDescent="0.25">
      <c r="A10883" s="1" t="s">
        <v>658</v>
      </c>
    </row>
    <row r="10884" spans="1:3" x14ac:dyDescent="0.25">
      <c r="A10884" s="2">
        <v>20.027089777859604</v>
      </c>
      <c r="B10884">
        <v>4.9416424226093039</v>
      </c>
      <c r="C10884">
        <v>3.1135153092103742</v>
      </c>
    </row>
    <row r="10885" spans="1:3" x14ac:dyDescent="0.25">
      <c r="A10885" s="3">
        <v>20.097550585664155</v>
      </c>
      <c r="B10885">
        <v>5.0751738152338266</v>
      </c>
      <c r="C10885">
        <v>3.6109179126442243</v>
      </c>
    </row>
    <row r="10886" spans="1:3" x14ac:dyDescent="0.25">
      <c r="A10886" s="3">
        <v>19.719292269758025</v>
      </c>
      <c r="B10886">
        <v>4.7874917430000004</v>
      </c>
      <c r="C10886">
        <v>3.091042453</v>
      </c>
    </row>
    <row r="10887" spans="1:3" x14ac:dyDescent="0.25">
      <c r="A10887" s="3">
        <v>20.163448315399307</v>
      </c>
      <c r="B10887">
        <v>5.5373342670185366</v>
      </c>
      <c r="C10887">
        <v>4.7004803657924166</v>
      </c>
    </row>
    <row r="10888" spans="1:3" x14ac:dyDescent="0.25">
      <c r="A10888" s="3">
        <v>21.133424112621626</v>
      </c>
      <c r="B10888" s="8">
        <v>6.5510803350434044</v>
      </c>
      <c r="C10888" s="8">
        <v>5.4380793089231956</v>
      </c>
    </row>
    <row r="10889" spans="1:3" x14ac:dyDescent="0.25">
      <c r="A10889" s="3">
        <v>20.027089777859604</v>
      </c>
      <c r="B10889">
        <v>4.9416424226093039</v>
      </c>
      <c r="C10889">
        <v>3.1135153092103742</v>
      </c>
    </row>
    <row r="10890" spans="1:3" x14ac:dyDescent="0.25">
      <c r="A10890" s="3">
        <v>20.123189455653517</v>
      </c>
      <c r="B10890">
        <v>5.4806389233419912</v>
      </c>
      <c r="C10890">
        <v>3.0910424533583161</v>
      </c>
    </row>
    <row r="10891" spans="1:3" x14ac:dyDescent="0.25">
      <c r="A10891" s="3">
        <v>19.719292269758025</v>
      </c>
      <c r="B10891">
        <v>4.7874917430000004</v>
      </c>
      <c r="C10891">
        <v>3.091042453</v>
      </c>
    </row>
    <row r="10892" spans="1:3" x14ac:dyDescent="0.25">
      <c r="A10892" s="3">
        <v>19.18195119767131</v>
      </c>
      <c r="B10892">
        <v>4.5747109785033828</v>
      </c>
      <c r="C10892">
        <v>3.6375861597263857</v>
      </c>
    </row>
    <row r="10893" spans="1:3" x14ac:dyDescent="0.25">
      <c r="A10893" s="3">
        <v>19.18195119767131</v>
      </c>
      <c r="B10893">
        <v>4.5747109785033828</v>
      </c>
      <c r="C10893">
        <v>3.6375861597263857</v>
      </c>
    </row>
    <row r="10894" spans="1:3" x14ac:dyDescent="0.25">
      <c r="A10894" s="3">
        <v>19.929145492307978</v>
      </c>
      <c r="B10894">
        <v>5.0106352940962555</v>
      </c>
      <c r="C10894">
        <v>2.9957322735539909</v>
      </c>
    </row>
    <row r="10895" spans="1:3" x14ac:dyDescent="0.25">
      <c r="A10895" s="3">
        <v>20.097550585664155</v>
      </c>
      <c r="B10895">
        <v>5.0751738152338266</v>
      </c>
      <c r="C10895">
        <v>3.6109179126442243</v>
      </c>
    </row>
    <row r="10896" spans="1:3" ht="15.75" thickBot="1" x14ac:dyDescent="0.3">
      <c r="A10896" s="7">
        <v>19.985088661080542</v>
      </c>
      <c r="B10896">
        <v>4.7874917427820458</v>
      </c>
      <c r="C10896">
        <v>3.4812400893356918</v>
      </c>
    </row>
    <row r="10899" spans="1:3" ht="15.75" thickBot="1" x14ac:dyDescent="0.3"/>
    <row r="10900" spans="1:3" x14ac:dyDescent="0.25">
      <c r="A10900" s="1" t="s">
        <v>659</v>
      </c>
    </row>
    <row r="10901" spans="1:3" x14ac:dyDescent="0.25">
      <c r="A10901" s="2">
        <v>19.929145492307978</v>
      </c>
      <c r="B10901">
        <v>5.0106352940962555</v>
      </c>
      <c r="C10901">
        <v>2.9957322735539909</v>
      </c>
    </row>
    <row r="10902" spans="1:3" x14ac:dyDescent="0.25">
      <c r="A10902" s="3">
        <v>20.163448315399307</v>
      </c>
      <c r="B10902">
        <v>5.5373342670185366</v>
      </c>
      <c r="C10902">
        <v>4.7004803657924166</v>
      </c>
    </row>
    <row r="10903" spans="1:3" x14ac:dyDescent="0.25">
      <c r="A10903" s="3">
        <v>20.360234224388144</v>
      </c>
      <c r="B10903">
        <v>5.6167710976665717</v>
      </c>
      <c r="C10903">
        <v>2.9444389791664403</v>
      </c>
    </row>
    <row r="10904" spans="1:3" x14ac:dyDescent="0.25">
      <c r="A10904" s="3">
        <v>21.133424112621626</v>
      </c>
      <c r="B10904" s="8">
        <v>6.5510803350434044</v>
      </c>
      <c r="C10904" s="8">
        <v>5.4380793089231956</v>
      </c>
    </row>
    <row r="10905" spans="1:3" x14ac:dyDescent="0.25">
      <c r="A10905" s="3">
        <v>20.478688773840432</v>
      </c>
      <c r="B10905" s="5">
        <v>5.2983173670000001</v>
      </c>
      <c r="C10905" s="5">
        <v>2.9957322739999999</v>
      </c>
    </row>
    <row r="10906" spans="1:3" x14ac:dyDescent="0.25">
      <c r="A10906" s="3">
        <v>19.18195119767131</v>
      </c>
      <c r="B10906">
        <v>4.5747109785033828</v>
      </c>
      <c r="C10906">
        <v>3.6375861597263857</v>
      </c>
    </row>
    <row r="10907" spans="1:3" x14ac:dyDescent="0.25">
      <c r="A10907" s="3">
        <v>20.027089777859604</v>
      </c>
    </row>
    <row r="10908" spans="1:3" x14ac:dyDescent="0.25">
      <c r="A10908" s="3">
        <v>20.360234224388144</v>
      </c>
      <c r="B10908">
        <v>5.6167710976665717</v>
      </c>
      <c r="C10908">
        <v>2.9444389791664403</v>
      </c>
    </row>
    <row r="10909" spans="1:3" x14ac:dyDescent="0.25">
      <c r="A10909" s="3">
        <v>20.123189455653517</v>
      </c>
      <c r="B10909">
        <v>5.4806389233419912</v>
      </c>
      <c r="C10909">
        <v>3.0910424533583161</v>
      </c>
    </row>
    <row r="10910" spans="1:3" x14ac:dyDescent="0.25">
      <c r="A10910" s="3">
        <v>20.027089777859604</v>
      </c>
      <c r="B10910">
        <v>4.9416424226093039</v>
      </c>
      <c r="C10910">
        <v>3.1135153092103742</v>
      </c>
    </row>
    <row r="10911" spans="1:3" x14ac:dyDescent="0.25">
      <c r="A10911" s="3">
        <v>21.133424112621626</v>
      </c>
      <c r="B10911" s="8">
        <v>6.5510803350434044</v>
      </c>
      <c r="C10911" s="8">
        <v>5.4380793089231956</v>
      </c>
    </row>
    <row r="10912" spans="1:3" x14ac:dyDescent="0.25">
      <c r="A10912" s="3">
        <v>20.163448315399307</v>
      </c>
      <c r="B10912">
        <v>5.5373342670185366</v>
      </c>
      <c r="C10912">
        <v>4.7004803657924166</v>
      </c>
    </row>
    <row r="10913" spans="1:3" ht="15.75" thickBot="1" x14ac:dyDescent="0.3">
      <c r="A10913" s="7">
        <v>19.929145492307978</v>
      </c>
      <c r="B10913">
        <v>5.0106352940962555</v>
      </c>
      <c r="C10913">
        <v>2.9957322735539909</v>
      </c>
    </row>
    <row r="10916" spans="1:3" ht="15.75" thickBot="1" x14ac:dyDescent="0.3"/>
    <row r="10917" spans="1:3" x14ac:dyDescent="0.25">
      <c r="A10917" s="1" t="s">
        <v>660</v>
      </c>
    </row>
    <row r="10918" spans="1:3" x14ac:dyDescent="0.25">
      <c r="A10918" s="2">
        <v>20.360234224388144</v>
      </c>
      <c r="B10918">
        <v>5.6167710976665717</v>
      </c>
      <c r="C10918">
        <v>2.9444389791664403</v>
      </c>
    </row>
    <row r="10919" spans="1:3" x14ac:dyDescent="0.25">
      <c r="A10919" s="3">
        <v>20.097550585664155</v>
      </c>
      <c r="B10919">
        <v>5.0751738152338266</v>
      </c>
      <c r="C10919">
        <v>3.6109179126442243</v>
      </c>
    </row>
    <row r="10920" spans="1:3" x14ac:dyDescent="0.25">
      <c r="A10920" s="3">
        <v>20.097550585664155</v>
      </c>
      <c r="B10920">
        <v>5.0751738152338266</v>
      </c>
      <c r="C10920">
        <v>3.6109179126442243</v>
      </c>
    </row>
    <row r="10921" spans="1:3" x14ac:dyDescent="0.25">
      <c r="A10921" s="3">
        <v>20.027089777859604</v>
      </c>
      <c r="B10921">
        <v>4.9416424226093039</v>
      </c>
      <c r="C10921">
        <v>3.1135153092103742</v>
      </c>
    </row>
    <row r="10922" spans="1:3" x14ac:dyDescent="0.25">
      <c r="A10922" s="3">
        <v>19.985088661080542</v>
      </c>
      <c r="B10922">
        <v>4.7874917427820458</v>
      </c>
      <c r="C10922">
        <v>3.4812400893356918</v>
      </c>
    </row>
    <row r="10923" spans="1:3" x14ac:dyDescent="0.25">
      <c r="A10923" s="3">
        <v>20.360234224388144</v>
      </c>
      <c r="B10923">
        <v>5.6167710976665717</v>
      </c>
      <c r="C10923">
        <v>2.9444389791664403</v>
      </c>
    </row>
    <row r="10924" spans="1:3" x14ac:dyDescent="0.25">
      <c r="A10924" s="3">
        <v>21.133424112621626</v>
      </c>
      <c r="B10924" s="8">
        <v>6.5510803350434044</v>
      </c>
      <c r="C10924" s="8">
        <v>5.4380793089231956</v>
      </c>
    </row>
    <row r="10925" spans="1:3" x14ac:dyDescent="0.25">
      <c r="A10925" s="3">
        <v>19.929145492307978</v>
      </c>
      <c r="B10925">
        <v>5.0106352940962555</v>
      </c>
      <c r="C10925">
        <v>2.9957322735539909</v>
      </c>
    </row>
    <row r="10926" spans="1:3" x14ac:dyDescent="0.25">
      <c r="A10926" s="3">
        <v>21.133424112621626</v>
      </c>
      <c r="B10926" s="8">
        <v>6.5510803350434044</v>
      </c>
      <c r="C10926" s="8">
        <v>5.4380793089231956</v>
      </c>
    </row>
    <row r="10927" spans="1:3" x14ac:dyDescent="0.25">
      <c r="A10927" s="3">
        <v>20.478688773840432</v>
      </c>
      <c r="B10927" s="5">
        <v>5.2983173670000001</v>
      </c>
      <c r="C10927" s="5">
        <v>2.9957322739999999</v>
      </c>
    </row>
    <row r="10928" spans="1:3" x14ac:dyDescent="0.25">
      <c r="A10928" s="3">
        <v>19.18195119767131</v>
      </c>
      <c r="B10928">
        <v>4.5747109785033828</v>
      </c>
      <c r="C10928">
        <v>3.6375861597263857</v>
      </c>
    </row>
    <row r="10929" spans="1:3" x14ac:dyDescent="0.25">
      <c r="A10929" s="3">
        <v>20.163448315399307</v>
      </c>
      <c r="B10929">
        <v>5.5373342670185366</v>
      </c>
      <c r="C10929">
        <v>4.7004803657924166</v>
      </c>
    </row>
    <row r="10930" spans="1:3" ht="15.75" thickBot="1" x14ac:dyDescent="0.3">
      <c r="A10930" s="7">
        <v>19.929145492307978</v>
      </c>
      <c r="B10930">
        <v>5.0106352940962555</v>
      </c>
      <c r="C10930">
        <v>2.9957322735539909</v>
      </c>
    </row>
    <row r="10933" spans="1:3" ht="15.75" thickBot="1" x14ac:dyDescent="0.3"/>
    <row r="10934" spans="1:3" x14ac:dyDescent="0.25">
      <c r="A10934" s="1" t="s">
        <v>661</v>
      </c>
    </row>
    <row r="10935" spans="1:3" x14ac:dyDescent="0.25">
      <c r="A10935" s="2">
        <v>20.360234224388144</v>
      </c>
      <c r="B10935">
        <v>5.6167710976665717</v>
      </c>
      <c r="C10935">
        <v>2.9444389791664403</v>
      </c>
    </row>
    <row r="10936" spans="1:3" x14ac:dyDescent="0.25">
      <c r="A10936" s="3">
        <v>19.929145492307978</v>
      </c>
      <c r="B10936">
        <v>5.0106352940962555</v>
      </c>
      <c r="C10936">
        <v>2.9957322735539909</v>
      </c>
    </row>
    <row r="10937" spans="1:3" x14ac:dyDescent="0.25">
      <c r="A10937" s="3">
        <v>20.478688773840432</v>
      </c>
      <c r="B10937" s="5">
        <v>5.2983173670000001</v>
      </c>
      <c r="C10937" s="5">
        <v>2.9957322739999999</v>
      </c>
    </row>
    <row r="10938" spans="1:3" x14ac:dyDescent="0.25">
      <c r="A10938" s="3">
        <v>19.929145492307978</v>
      </c>
      <c r="B10938">
        <v>5.0106352940962555</v>
      </c>
      <c r="C10938">
        <v>2.9957322735539909</v>
      </c>
    </row>
    <row r="10939" spans="1:3" x14ac:dyDescent="0.25">
      <c r="A10939" s="3">
        <v>19.985088661080542</v>
      </c>
      <c r="B10939">
        <v>4.7874917427820458</v>
      </c>
      <c r="C10939">
        <v>3.4812400893356918</v>
      </c>
    </row>
    <row r="10940" spans="1:3" x14ac:dyDescent="0.25">
      <c r="A10940" s="3">
        <v>20.478688773840432</v>
      </c>
      <c r="B10940" s="8">
        <v>5.2983173665480363</v>
      </c>
      <c r="C10940" s="8">
        <v>2.9957322735539909</v>
      </c>
    </row>
    <row r="10941" spans="1:3" x14ac:dyDescent="0.25">
      <c r="A10941" s="3">
        <v>20.123189455653517</v>
      </c>
      <c r="B10941">
        <v>5.4806389233419912</v>
      </c>
      <c r="C10941">
        <v>3.0910424533583161</v>
      </c>
    </row>
    <row r="10942" spans="1:3" x14ac:dyDescent="0.25">
      <c r="A10942" s="3">
        <v>19.985088661080542</v>
      </c>
      <c r="B10942">
        <v>4.7874917427820458</v>
      </c>
      <c r="C10942">
        <v>3.4812400893356918</v>
      </c>
    </row>
    <row r="10943" spans="1:3" x14ac:dyDescent="0.25">
      <c r="A10943" s="3">
        <v>19.929145492307978</v>
      </c>
      <c r="B10943">
        <v>5.0106352940962555</v>
      </c>
      <c r="C10943">
        <v>2.9957322735539909</v>
      </c>
    </row>
    <row r="10944" spans="1:3" x14ac:dyDescent="0.25">
      <c r="A10944" s="3">
        <v>20.097550585664155</v>
      </c>
      <c r="B10944">
        <v>5.0751738152338266</v>
      </c>
      <c r="C10944">
        <v>3.6109179126442243</v>
      </c>
    </row>
    <row r="10945" spans="1:3" x14ac:dyDescent="0.25">
      <c r="A10945" s="3">
        <v>20.097550585664155</v>
      </c>
      <c r="B10945">
        <v>5.0751738152338266</v>
      </c>
      <c r="C10945">
        <v>3.6109179126442243</v>
      </c>
    </row>
    <row r="10946" spans="1:3" x14ac:dyDescent="0.25">
      <c r="A10946" s="3">
        <v>20.097550585664155</v>
      </c>
      <c r="B10946">
        <v>5.0751738152338266</v>
      </c>
      <c r="C10946">
        <v>3.6109179126442243</v>
      </c>
    </row>
    <row r="10947" spans="1:3" ht="15.75" thickBot="1" x14ac:dyDescent="0.3">
      <c r="A10947" s="7">
        <v>20.163448315399307</v>
      </c>
      <c r="B10947">
        <v>5.5373342670185366</v>
      </c>
      <c r="C10947">
        <v>4.7004803657924166</v>
      </c>
    </row>
    <row r="10950" spans="1:3" ht="15.75" thickBot="1" x14ac:dyDescent="0.3"/>
    <row r="10951" spans="1:3" x14ac:dyDescent="0.25">
      <c r="A10951" s="1" t="s">
        <v>662</v>
      </c>
    </row>
    <row r="10952" spans="1:3" x14ac:dyDescent="0.25">
      <c r="A10952" s="2">
        <v>19.18195119767131</v>
      </c>
      <c r="B10952">
        <v>4.5747109785033828</v>
      </c>
      <c r="C10952">
        <v>3.6375861597263857</v>
      </c>
    </row>
    <row r="10953" spans="1:3" x14ac:dyDescent="0.25">
      <c r="A10953" s="3">
        <v>21.133424112621626</v>
      </c>
      <c r="B10953" s="8">
        <v>6.5510803350434044</v>
      </c>
      <c r="C10953" s="8">
        <v>5.4380793089231956</v>
      </c>
    </row>
    <row r="10954" spans="1:3" x14ac:dyDescent="0.25">
      <c r="A10954" s="3">
        <v>21.133424112621626</v>
      </c>
      <c r="B10954" s="8">
        <v>6.5510803350434044</v>
      </c>
      <c r="C10954" s="8">
        <v>5.4380793089231956</v>
      </c>
    </row>
    <row r="10955" spans="1:3" x14ac:dyDescent="0.25">
      <c r="A10955" s="3">
        <v>20.123189455653517</v>
      </c>
      <c r="B10955">
        <v>5.4806389233419912</v>
      </c>
      <c r="C10955">
        <v>3.0910424533583161</v>
      </c>
    </row>
    <row r="10956" spans="1:3" x14ac:dyDescent="0.25">
      <c r="A10956" s="3">
        <v>20.184546440673881</v>
      </c>
      <c r="B10956">
        <v>4.990432586778736</v>
      </c>
      <c r="C10956">
        <v>3.6888794541139363</v>
      </c>
    </row>
    <row r="10957" spans="1:3" x14ac:dyDescent="0.25">
      <c r="A10957" s="3">
        <v>20.097550585664155</v>
      </c>
      <c r="B10957">
        <v>5.0751738152338266</v>
      </c>
      <c r="C10957">
        <v>3.6109179126442243</v>
      </c>
    </row>
    <row r="10958" spans="1:3" x14ac:dyDescent="0.25">
      <c r="A10958" s="3">
        <v>20.123189455653517</v>
      </c>
      <c r="B10958">
        <v>5.4806389233419912</v>
      </c>
      <c r="C10958">
        <v>3.0910424533583161</v>
      </c>
    </row>
    <row r="10959" spans="1:3" x14ac:dyDescent="0.25">
      <c r="A10959" s="3">
        <v>20.360234224388144</v>
      </c>
      <c r="B10959">
        <v>5.6167710976665717</v>
      </c>
      <c r="C10959">
        <v>2.9444389791664403</v>
      </c>
    </row>
    <row r="10960" spans="1:3" x14ac:dyDescent="0.25">
      <c r="A10960" s="3">
        <v>19.719292269758025</v>
      </c>
      <c r="B10960">
        <v>4.7874917430000004</v>
      </c>
      <c r="C10960">
        <v>3.091042453</v>
      </c>
    </row>
    <row r="10961" spans="1:3" x14ac:dyDescent="0.25">
      <c r="A10961" s="3">
        <v>21.133424112621626</v>
      </c>
      <c r="B10961" s="8">
        <v>6.5510803350434044</v>
      </c>
      <c r="C10961" s="8">
        <v>5.4380793089231956</v>
      </c>
    </row>
    <row r="10962" spans="1:3" x14ac:dyDescent="0.25">
      <c r="A10962" s="3">
        <v>20.184546440673881</v>
      </c>
      <c r="B10962">
        <v>4.990432586778736</v>
      </c>
      <c r="C10962">
        <v>3.6888794541139363</v>
      </c>
    </row>
    <row r="10963" spans="1:3" x14ac:dyDescent="0.25">
      <c r="A10963" s="3">
        <v>19.929145492307978</v>
      </c>
      <c r="B10963">
        <v>5.0106352940962555</v>
      </c>
      <c r="C10963">
        <v>2.9957322735539909</v>
      </c>
    </row>
    <row r="10964" spans="1:3" ht="15.75" thickBot="1" x14ac:dyDescent="0.3">
      <c r="A10964" s="7">
        <v>19.719292269758025</v>
      </c>
      <c r="B10964">
        <v>4.7874917430000004</v>
      </c>
      <c r="C10964">
        <v>3.091042453</v>
      </c>
    </row>
    <row r="10967" spans="1:3" ht="15.75" thickBot="1" x14ac:dyDescent="0.3"/>
    <row r="10968" spans="1:3" x14ac:dyDescent="0.25">
      <c r="A10968" s="1" t="s">
        <v>663</v>
      </c>
    </row>
    <row r="10969" spans="1:3" x14ac:dyDescent="0.25">
      <c r="A10969" s="2">
        <v>21.133424112621626</v>
      </c>
      <c r="B10969" s="8">
        <v>6.5510803350434044</v>
      </c>
      <c r="C10969" s="8">
        <v>5.4380793089231956</v>
      </c>
    </row>
    <row r="10970" spans="1:3" x14ac:dyDescent="0.25">
      <c r="A10970" s="3">
        <v>19.719292269758025</v>
      </c>
      <c r="B10970">
        <v>4.7874917430000004</v>
      </c>
      <c r="C10970">
        <v>3.091042453</v>
      </c>
    </row>
    <row r="10971" spans="1:3" x14ac:dyDescent="0.25">
      <c r="A10971" s="3">
        <v>20.478688773840432</v>
      </c>
      <c r="B10971" s="5">
        <v>5.2983173670000001</v>
      </c>
      <c r="C10971" s="5">
        <v>2.9957322739999999</v>
      </c>
    </row>
    <row r="10972" spans="1:3" x14ac:dyDescent="0.25">
      <c r="A10972" s="3">
        <v>20.478688773840432</v>
      </c>
      <c r="B10972" s="5">
        <v>5.2983173670000001</v>
      </c>
      <c r="C10972" s="5">
        <v>2.9957322739999999</v>
      </c>
    </row>
    <row r="10973" spans="1:3" x14ac:dyDescent="0.25">
      <c r="A10973" s="3">
        <v>20.123189455653517</v>
      </c>
      <c r="B10973">
        <v>5.4806389233419912</v>
      </c>
      <c r="C10973">
        <v>3.0910424533583161</v>
      </c>
    </row>
    <row r="10974" spans="1:3" x14ac:dyDescent="0.25">
      <c r="A10974" s="3">
        <v>19.719292269758025</v>
      </c>
      <c r="B10974">
        <v>4.7874917430000004</v>
      </c>
      <c r="C10974">
        <v>3.091042453</v>
      </c>
    </row>
    <row r="10975" spans="1:3" x14ac:dyDescent="0.25">
      <c r="A10975" s="3">
        <v>19.985088661080542</v>
      </c>
      <c r="B10975">
        <v>4.7874917427820458</v>
      </c>
      <c r="C10975">
        <v>3.4812400893356918</v>
      </c>
    </row>
    <row r="10976" spans="1:3" x14ac:dyDescent="0.25">
      <c r="A10976" s="3">
        <v>20.027089777859604</v>
      </c>
      <c r="B10976">
        <v>4.9416424226093039</v>
      </c>
      <c r="C10976">
        <v>3.1135153092103742</v>
      </c>
    </row>
    <row r="10977" spans="1:3" x14ac:dyDescent="0.25">
      <c r="A10977" s="3">
        <v>20.478688773840432</v>
      </c>
      <c r="B10977" s="5">
        <v>5.2983173670000001</v>
      </c>
      <c r="C10977" s="5">
        <v>2.9957322739999999</v>
      </c>
    </row>
    <row r="10978" spans="1:3" x14ac:dyDescent="0.25">
      <c r="A10978" s="3">
        <v>21.133424112621626</v>
      </c>
      <c r="B10978" s="8">
        <v>6.5510803350434044</v>
      </c>
      <c r="C10978" s="8">
        <v>5.4380793089231956</v>
      </c>
    </row>
    <row r="10979" spans="1:3" x14ac:dyDescent="0.25">
      <c r="A10979" s="3">
        <v>20.837197681154464</v>
      </c>
      <c r="B10979">
        <v>5.9914645471079817</v>
      </c>
      <c r="C10979">
        <v>4.6821312271242199</v>
      </c>
    </row>
    <row r="10980" spans="1:3" x14ac:dyDescent="0.25">
      <c r="A10980" s="3">
        <v>20.478688773840432</v>
      </c>
      <c r="B10980" s="5">
        <v>5.2983173670000001</v>
      </c>
      <c r="C10980" s="5">
        <v>2.9957322739999999</v>
      </c>
    </row>
    <row r="10981" spans="1:3" ht="15.75" thickBot="1" x14ac:dyDescent="0.3">
      <c r="A10981" s="7">
        <v>20.163448315399307</v>
      </c>
      <c r="B10981">
        <v>5.5373342670185366</v>
      </c>
      <c r="C10981">
        <v>4.7004803657924166</v>
      </c>
    </row>
    <row r="10984" spans="1:3" ht="15.75" thickBot="1" x14ac:dyDescent="0.3"/>
    <row r="10985" spans="1:3" x14ac:dyDescent="0.25">
      <c r="A10985" s="1" t="s">
        <v>664</v>
      </c>
    </row>
    <row r="10986" spans="1:3" x14ac:dyDescent="0.25">
      <c r="A10986" s="2">
        <v>19.985088661080542</v>
      </c>
      <c r="B10986">
        <v>4.7874917427820458</v>
      </c>
      <c r="C10986">
        <v>3.4812400893356918</v>
      </c>
    </row>
    <row r="10987" spans="1:3" x14ac:dyDescent="0.25">
      <c r="A10987" s="3">
        <v>20.360234224388144</v>
      </c>
      <c r="B10987">
        <v>5.6167710976665717</v>
      </c>
      <c r="C10987">
        <v>2.9444389791664403</v>
      </c>
    </row>
    <row r="10988" spans="1:3" x14ac:dyDescent="0.25">
      <c r="A10988" s="3">
        <v>19.719292269758025</v>
      </c>
      <c r="B10988">
        <v>4.7874917430000004</v>
      </c>
      <c r="C10988">
        <v>3.091042453</v>
      </c>
    </row>
    <row r="10989" spans="1:3" x14ac:dyDescent="0.25">
      <c r="A10989" s="3">
        <v>20.027089777859604</v>
      </c>
      <c r="B10989">
        <v>4.9416424226093039</v>
      </c>
      <c r="C10989">
        <v>3.1135153092103742</v>
      </c>
    </row>
    <row r="10990" spans="1:3" x14ac:dyDescent="0.25">
      <c r="A10990" s="3">
        <v>19.719292269758025</v>
      </c>
      <c r="B10990">
        <v>4.7874917430000004</v>
      </c>
      <c r="C10990">
        <v>3.091042453</v>
      </c>
    </row>
    <row r="10991" spans="1:3" x14ac:dyDescent="0.25">
      <c r="A10991" s="3">
        <v>20.097550585664155</v>
      </c>
      <c r="B10991">
        <v>5.0751738152338266</v>
      </c>
      <c r="C10991">
        <v>3.6109179126442243</v>
      </c>
    </row>
    <row r="10992" spans="1:3" x14ac:dyDescent="0.25">
      <c r="A10992" s="3">
        <v>19.985088661080542</v>
      </c>
      <c r="B10992">
        <v>4.7874917427820458</v>
      </c>
      <c r="C10992">
        <v>3.4812400893356918</v>
      </c>
    </row>
    <row r="10993" spans="1:3" x14ac:dyDescent="0.25">
      <c r="A10993" s="3">
        <v>19.985088661080542</v>
      </c>
      <c r="B10993">
        <v>4.7874917427820458</v>
      </c>
      <c r="C10993">
        <v>3.4812400893356918</v>
      </c>
    </row>
    <row r="10994" spans="1:3" x14ac:dyDescent="0.25">
      <c r="A10994" s="3">
        <v>20.163448315399307</v>
      </c>
      <c r="B10994">
        <v>5.5373342670185366</v>
      </c>
      <c r="C10994">
        <v>4.7004803657924166</v>
      </c>
    </row>
    <row r="10995" spans="1:3" x14ac:dyDescent="0.25">
      <c r="A10995" s="3">
        <v>20.184546440673881</v>
      </c>
      <c r="B10995">
        <v>4.990432586778736</v>
      </c>
      <c r="C10995">
        <v>3.6888794541139363</v>
      </c>
    </row>
    <row r="10996" spans="1:3" x14ac:dyDescent="0.25">
      <c r="A10996" s="3">
        <v>20.027089777859604</v>
      </c>
      <c r="B10996">
        <v>4.9416424226093039</v>
      </c>
      <c r="C10996">
        <v>3.1135153092103742</v>
      </c>
    </row>
    <row r="10997" spans="1:3" x14ac:dyDescent="0.25">
      <c r="A10997" s="3">
        <v>21.133424112621626</v>
      </c>
      <c r="B10997" s="8">
        <v>6.5510803350434044</v>
      </c>
      <c r="C10997" s="8">
        <v>5.4380793089231956</v>
      </c>
    </row>
    <row r="10998" spans="1:3" ht="15.75" thickBot="1" x14ac:dyDescent="0.3">
      <c r="A10998" s="7">
        <v>19.18195119767131</v>
      </c>
      <c r="B10998">
        <v>4.5747109785033828</v>
      </c>
      <c r="C10998">
        <v>3.6375861597263857</v>
      </c>
    </row>
    <row r="11001" spans="1:3" ht="15.75" thickBot="1" x14ac:dyDescent="0.3"/>
    <row r="11002" spans="1:3" x14ac:dyDescent="0.25">
      <c r="A11002" s="1" t="s">
        <v>665</v>
      </c>
    </row>
    <row r="11003" spans="1:3" x14ac:dyDescent="0.25">
      <c r="A11003" s="2">
        <v>20.837197681154464</v>
      </c>
      <c r="B11003">
        <v>5.9914645471079817</v>
      </c>
      <c r="C11003">
        <v>4.6821312271242199</v>
      </c>
    </row>
    <row r="11004" spans="1:3" x14ac:dyDescent="0.25">
      <c r="A11004" s="3">
        <v>20.360234224388144</v>
      </c>
      <c r="B11004">
        <v>5.6167710976665717</v>
      </c>
      <c r="C11004">
        <v>2.9444389791664403</v>
      </c>
    </row>
    <row r="11005" spans="1:3" x14ac:dyDescent="0.25">
      <c r="A11005" s="3">
        <v>19.18195119767131</v>
      </c>
      <c r="B11005">
        <v>4.5747109785033828</v>
      </c>
      <c r="C11005">
        <v>3.6375861597263857</v>
      </c>
    </row>
    <row r="11006" spans="1:3" x14ac:dyDescent="0.25">
      <c r="A11006" s="3">
        <v>19.719292269758025</v>
      </c>
      <c r="B11006">
        <v>4.7874917430000004</v>
      </c>
      <c r="C11006">
        <v>3.091042453</v>
      </c>
    </row>
    <row r="11007" spans="1:3" x14ac:dyDescent="0.25">
      <c r="A11007" s="3">
        <v>20.360234224388144</v>
      </c>
      <c r="B11007">
        <v>5.6167710976665717</v>
      </c>
      <c r="C11007">
        <v>2.9444389791664403</v>
      </c>
    </row>
    <row r="11008" spans="1:3" x14ac:dyDescent="0.25">
      <c r="A11008" s="3">
        <v>20.184546440673881</v>
      </c>
      <c r="B11008">
        <v>4.990432586778736</v>
      </c>
      <c r="C11008">
        <v>3.6888794541139363</v>
      </c>
    </row>
    <row r="11009" spans="1:3" x14ac:dyDescent="0.25">
      <c r="A11009" s="3">
        <v>20.478688773840432</v>
      </c>
      <c r="B11009" s="5">
        <v>5.2983173670000001</v>
      </c>
      <c r="C11009" s="5">
        <v>2.9957322739999999</v>
      </c>
    </row>
    <row r="11010" spans="1:3" x14ac:dyDescent="0.25">
      <c r="A11010" s="3">
        <v>19.929145492307978</v>
      </c>
      <c r="B11010">
        <v>5.0106352940962555</v>
      </c>
      <c r="C11010">
        <v>2.9957322735539909</v>
      </c>
    </row>
    <row r="11011" spans="1:3" x14ac:dyDescent="0.25">
      <c r="A11011" s="3">
        <v>20.123189455653517</v>
      </c>
      <c r="B11011">
        <v>5.4806389233419912</v>
      </c>
      <c r="C11011">
        <v>3.0910424533583161</v>
      </c>
    </row>
    <row r="11012" spans="1:3" x14ac:dyDescent="0.25">
      <c r="A11012" s="3">
        <v>20.163448315399307</v>
      </c>
      <c r="B11012">
        <v>5.5373342670185366</v>
      </c>
      <c r="C11012">
        <v>4.7004803657924166</v>
      </c>
    </row>
    <row r="11013" spans="1:3" x14ac:dyDescent="0.25">
      <c r="A11013" s="3">
        <v>20.163448315399307</v>
      </c>
      <c r="B11013">
        <v>5.5373342670185366</v>
      </c>
      <c r="C11013">
        <v>4.7004803657924166</v>
      </c>
    </row>
    <row r="11014" spans="1:3" x14ac:dyDescent="0.25">
      <c r="A11014" s="3">
        <v>21.133424112621626</v>
      </c>
      <c r="B11014" s="8">
        <v>6.5510803350434044</v>
      </c>
      <c r="C11014" s="8">
        <v>5.4380793089231956</v>
      </c>
    </row>
    <row r="11015" spans="1:3" ht="15.75" thickBot="1" x14ac:dyDescent="0.3">
      <c r="A11015" s="7">
        <v>20.123189455653517</v>
      </c>
      <c r="B11015">
        <v>5.4806389233419912</v>
      </c>
      <c r="C11015">
        <v>3.0910424533583161</v>
      </c>
    </row>
    <row r="11018" spans="1:3" ht="15.75" thickBot="1" x14ac:dyDescent="0.3"/>
    <row r="11019" spans="1:3" x14ac:dyDescent="0.25">
      <c r="A11019" s="1" t="s">
        <v>666</v>
      </c>
    </row>
    <row r="11020" spans="1:3" x14ac:dyDescent="0.25">
      <c r="A11020" s="2">
        <v>19.18195119767131</v>
      </c>
      <c r="B11020">
        <v>4.5747109785033828</v>
      </c>
      <c r="C11020">
        <v>3.6375861597263857</v>
      </c>
    </row>
    <row r="11021" spans="1:3" x14ac:dyDescent="0.25">
      <c r="A11021" s="3">
        <v>19.985088661080542</v>
      </c>
      <c r="B11021">
        <v>4.7874917427820458</v>
      </c>
      <c r="C11021">
        <v>3.4812400893356918</v>
      </c>
    </row>
    <row r="11022" spans="1:3" x14ac:dyDescent="0.25">
      <c r="A11022" s="3">
        <v>20.837197681154464</v>
      </c>
      <c r="B11022">
        <v>5.9914645471079817</v>
      </c>
      <c r="C11022">
        <v>4.6821312271242199</v>
      </c>
    </row>
    <row r="11023" spans="1:3" x14ac:dyDescent="0.25">
      <c r="A11023" s="3">
        <v>21.133424112621626</v>
      </c>
      <c r="B11023" s="8">
        <v>6.5510803350434044</v>
      </c>
      <c r="C11023" s="8">
        <v>5.4380793089231956</v>
      </c>
    </row>
    <row r="11024" spans="1:3" x14ac:dyDescent="0.25">
      <c r="A11024" s="3">
        <v>20.184546440673881</v>
      </c>
      <c r="B11024">
        <v>4.990432586778736</v>
      </c>
      <c r="C11024">
        <v>3.6888794541139363</v>
      </c>
    </row>
    <row r="11025" spans="1:3" x14ac:dyDescent="0.25">
      <c r="A11025" s="3">
        <v>20.360234224388144</v>
      </c>
      <c r="B11025">
        <v>5.6167710976665717</v>
      </c>
      <c r="C11025">
        <v>2.9444389791664403</v>
      </c>
    </row>
    <row r="11026" spans="1:3" x14ac:dyDescent="0.25">
      <c r="A11026" s="3">
        <v>19.929145492307978</v>
      </c>
      <c r="B11026">
        <v>5.0106352940962555</v>
      </c>
      <c r="C11026">
        <v>2.9957322735539909</v>
      </c>
    </row>
    <row r="11027" spans="1:3" x14ac:dyDescent="0.25">
      <c r="A11027" s="3">
        <v>20.163448315399307</v>
      </c>
      <c r="B11027">
        <v>5.5373342670185366</v>
      </c>
      <c r="C11027">
        <v>4.7004803657924166</v>
      </c>
    </row>
    <row r="11028" spans="1:3" x14ac:dyDescent="0.25">
      <c r="A11028" s="3">
        <v>19.929145492307978</v>
      </c>
      <c r="B11028">
        <v>5.0106352940962555</v>
      </c>
      <c r="C11028">
        <v>2.9957322735539909</v>
      </c>
    </row>
    <row r="11029" spans="1:3" x14ac:dyDescent="0.25">
      <c r="A11029" s="3">
        <v>20.184546440673881</v>
      </c>
      <c r="B11029">
        <v>4.990432586778736</v>
      </c>
      <c r="C11029">
        <v>3.6888794541139363</v>
      </c>
    </row>
    <row r="11030" spans="1:3" x14ac:dyDescent="0.25">
      <c r="A11030" s="3">
        <v>20.163448315399307</v>
      </c>
      <c r="B11030">
        <v>5.5373342670185366</v>
      </c>
      <c r="C11030">
        <v>4.7004803657924166</v>
      </c>
    </row>
    <row r="11031" spans="1:3" x14ac:dyDescent="0.25">
      <c r="A11031" s="3">
        <v>20.184546440673881</v>
      </c>
      <c r="B11031">
        <v>4.990432586778736</v>
      </c>
      <c r="C11031">
        <v>3.6888794541139363</v>
      </c>
    </row>
    <row r="11032" spans="1:3" ht="15.75" thickBot="1" x14ac:dyDescent="0.3">
      <c r="A11032" s="7">
        <v>20.027089777859604</v>
      </c>
      <c r="B11032">
        <v>4.9416424226093039</v>
      </c>
      <c r="C11032">
        <v>3.1135153092103742</v>
      </c>
    </row>
    <row r="11035" spans="1:3" ht="15.75" thickBot="1" x14ac:dyDescent="0.3"/>
    <row r="11036" spans="1:3" x14ac:dyDescent="0.25">
      <c r="A11036" s="1" t="s">
        <v>667</v>
      </c>
    </row>
    <row r="11037" spans="1:3" x14ac:dyDescent="0.25">
      <c r="A11037" s="2">
        <v>19.719292269758025</v>
      </c>
      <c r="B11037">
        <v>4.7874917430000004</v>
      </c>
      <c r="C11037">
        <v>3.091042453</v>
      </c>
    </row>
    <row r="11038" spans="1:3" x14ac:dyDescent="0.25">
      <c r="A11038" s="3">
        <v>20.837197681154464</v>
      </c>
      <c r="B11038">
        <v>5.9914645471079817</v>
      </c>
      <c r="C11038">
        <v>4.6821312271242199</v>
      </c>
    </row>
    <row r="11039" spans="1:3" x14ac:dyDescent="0.25">
      <c r="A11039" s="3">
        <v>20.123189455653517</v>
      </c>
      <c r="B11039">
        <v>5.4806389233419912</v>
      </c>
      <c r="C11039">
        <v>3.0910424533583161</v>
      </c>
    </row>
    <row r="11040" spans="1:3" x14ac:dyDescent="0.25">
      <c r="A11040" s="3">
        <v>19.985088661080542</v>
      </c>
      <c r="B11040">
        <v>4.7874917427820458</v>
      </c>
      <c r="C11040">
        <v>3.4812400893356918</v>
      </c>
    </row>
    <row r="11041" spans="1:3" x14ac:dyDescent="0.25">
      <c r="A11041" s="3">
        <v>20.478688773840432</v>
      </c>
      <c r="B11041" s="5">
        <v>5.2983173670000001</v>
      </c>
      <c r="C11041" s="5">
        <v>2.9957322739999999</v>
      </c>
    </row>
    <row r="11042" spans="1:3" x14ac:dyDescent="0.25">
      <c r="A11042" s="3">
        <v>19.719292269758025</v>
      </c>
      <c r="B11042">
        <v>4.7874917430000004</v>
      </c>
      <c r="C11042">
        <v>3.091042453</v>
      </c>
    </row>
    <row r="11043" spans="1:3" x14ac:dyDescent="0.25">
      <c r="A11043" s="3">
        <v>20.184546440673881</v>
      </c>
      <c r="B11043">
        <v>4.990432586778736</v>
      </c>
      <c r="C11043">
        <v>3.6888794541139363</v>
      </c>
    </row>
    <row r="11044" spans="1:3" x14ac:dyDescent="0.25">
      <c r="A11044" s="3">
        <v>20.163448315399307</v>
      </c>
      <c r="B11044">
        <v>5.5373342670185366</v>
      </c>
      <c r="C11044">
        <v>4.7004803657924166</v>
      </c>
    </row>
    <row r="11045" spans="1:3" x14ac:dyDescent="0.25">
      <c r="A11045" s="3">
        <v>20.360234224388144</v>
      </c>
      <c r="B11045">
        <v>5.6167710976665717</v>
      </c>
      <c r="C11045">
        <v>2.9444389791664403</v>
      </c>
    </row>
    <row r="11046" spans="1:3" x14ac:dyDescent="0.25">
      <c r="A11046" s="3">
        <v>20.097550585664155</v>
      </c>
      <c r="B11046">
        <v>5.0751738152338266</v>
      </c>
      <c r="C11046">
        <v>3.6109179126442243</v>
      </c>
    </row>
    <row r="11047" spans="1:3" x14ac:dyDescent="0.25">
      <c r="A11047" s="3">
        <v>20.184546440673881</v>
      </c>
      <c r="B11047">
        <v>4.990432586778736</v>
      </c>
      <c r="C11047">
        <v>3.6888794541139363</v>
      </c>
    </row>
    <row r="11048" spans="1:3" x14ac:dyDescent="0.25">
      <c r="A11048" s="3">
        <v>20.163448315399307</v>
      </c>
      <c r="B11048">
        <v>5.5373342670185366</v>
      </c>
      <c r="C11048">
        <v>4.7004803657924166</v>
      </c>
    </row>
    <row r="11049" spans="1:3" ht="15.75" thickBot="1" x14ac:dyDescent="0.3">
      <c r="A11049" s="7">
        <v>20.478688773840432</v>
      </c>
      <c r="B11049" s="5">
        <v>5.2983173670000001</v>
      </c>
      <c r="C11049" s="5">
        <v>2.9957322739999999</v>
      </c>
    </row>
    <row r="11052" spans="1:3" ht="15.75" thickBot="1" x14ac:dyDescent="0.3"/>
    <row r="11053" spans="1:3" x14ac:dyDescent="0.25">
      <c r="A11053" s="1" t="s">
        <v>668</v>
      </c>
    </row>
    <row r="11054" spans="1:3" x14ac:dyDescent="0.25">
      <c r="A11054" s="2">
        <v>20.837197681154464</v>
      </c>
      <c r="B11054">
        <v>5.9914645471079817</v>
      </c>
      <c r="C11054">
        <v>4.6821312271242199</v>
      </c>
    </row>
    <row r="11055" spans="1:3" x14ac:dyDescent="0.25">
      <c r="A11055" s="3">
        <v>19.719292269758025</v>
      </c>
      <c r="B11055">
        <v>4.7874917430000004</v>
      </c>
      <c r="C11055">
        <v>3.091042453</v>
      </c>
    </row>
    <row r="11056" spans="1:3" x14ac:dyDescent="0.25">
      <c r="A11056" s="3">
        <v>20.184546440673881</v>
      </c>
      <c r="B11056">
        <v>4.990432586778736</v>
      </c>
      <c r="C11056">
        <v>3.6888794541139363</v>
      </c>
    </row>
    <row r="11057" spans="1:3" x14ac:dyDescent="0.25">
      <c r="A11057" s="3">
        <v>19.929145492307978</v>
      </c>
      <c r="B11057">
        <v>5.0106352940962555</v>
      </c>
      <c r="C11057">
        <v>2.9957322735539909</v>
      </c>
    </row>
    <row r="11058" spans="1:3" x14ac:dyDescent="0.25">
      <c r="A11058" s="3">
        <v>19.18195119767131</v>
      </c>
      <c r="B11058">
        <v>4.5747109785033828</v>
      </c>
      <c r="C11058">
        <v>3.6375861597263857</v>
      </c>
    </row>
    <row r="11059" spans="1:3" x14ac:dyDescent="0.25">
      <c r="A11059" s="3">
        <v>20.123189455653517</v>
      </c>
      <c r="B11059">
        <v>5.4806389233419912</v>
      </c>
      <c r="C11059">
        <v>3.0910424533583161</v>
      </c>
    </row>
    <row r="11060" spans="1:3" x14ac:dyDescent="0.25">
      <c r="A11060" s="3">
        <v>19.929145492307978</v>
      </c>
      <c r="B11060">
        <v>5.0106352940962555</v>
      </c>
      <c r="C11060">
        <v>2.9957322735539909</v>
      </c>
    </row>
    <row r="11061" spans="1:3" x14ac:dyDescent="0.25">
      <c r="A11061" s="3">
        <v>20.184546440673881</v>
      </c>
      <c r="B11061">
        <v>4.990432586778736</v>
      </c>
      <c r="C11061">
        <v>3.6888794541139363</v>
      </c>
    </row>
    <row r="11062" spans="1:3" x14ac:dyDescent="0.25">
      <c r="A11062" s="3">
        <v>21.133424112621626</v>
      </c>
      <c r="B11062" s="8">
        <v>6.5510803350434044</v>
      </c>
      <c r="C11062" s="8">
        <v>5.4380793089231956</v>
      </c>
    </row>
    <row r="11063" spans="1:3" x14ac:dyDescent="0.25">
      <c r="A11063" s="3">
        <v>20.097550585664155</v>
      </c>
      <c r="B11063">
        <v>5.0751738152338266</v>
      </c>
      <c r="C11063">
        <v>3.6109179126442243</v>
      </c>
    </row>
    <row r="11064" spans="1:3" x14ac:dyDescent="0.25">
      <c r="A11064" s="3">
        <v>21.133424112621626</v>
      </c>
      <c r="B11064" s="8">
        <v>6.5510803350434044</v>
      </c>
      <c r="C11064" s="8">
        <v>5.4380793089231956</v>
      </c>
    </row>
    <row r="11065" spans="1:3" x14ac:dyDescent="0.25">
      <c r="A11065" s="3">
        <v>20.184546440673881</v>
      </c>
      <c r="B11065">
        <v>4.990432586778736</v>
      </c>
      <c r="C11065">
        <v>3.6888794541139363</v>
      </c>
    </row>
    <row r="11066" spans="1:3" ht="15.75" thickBot="1" x14ac:dyDescent="0.3">
      <c r="A11066" s="7">
        <v>20.837197681154464</v>
      </c>
      <c r="B11066">
        <v>5.9914645471079817</v>
      </c>
      <c r="C11066">
        <v>4.6821312271242199</v>
      </c>
    </row>
    <row r="11069" spans="1:3" ht="15.75" thickBot="1" x14ac:dyDescent="0.3"/>
    <row r="11070" spans="1:3" x14ac:dyDescent="0.25">
      <c r="A11070" s="1" t="s">
        <v>669</v>
      </c>
    </row>
    <row r="11071" spans="1:3" x14ac:dyDescent="0.25">
      <c r="A11071" s="2">
        <v>20.184546440673881</v>
      </c>
      <c r="B11071">
        <v>4.990432586778736</v>
      </c>
      <c r="C11071">
        <v>3.6888794541139363</v>
      </c>
    </row>
    <row r="11072" spans="1:3" x14ac:dyDescent="0.25">
      <c r="A11072" s="3">
        <v>20.163448315399307</v>
      </c>
      <c r="B11072">
        <v>5.5373342670185366</v>
      </c>
      <c r="C11072">
        <v>4.7004803657924166</v>
      </c>
    </row>
    <row r="11073" spans="1:3" x14ac:dyDescent="0.25">
      <c r="A11073" s="3">
        <v>20.360234224388144</v>
      </c>
      <c r="B11073">
        <v>5.6167710976665717</v>
      </c>
      <c r="C11073">
        <v>2.9444389791664403</v>
      </c>
    </row>
    <row r="11074" spans="1:3" x14ac:dyDescent="0.25">
      <c r="A11074" s="3">
        <v>20.097550585664155</v>
      </c>
      <c r="B11074">
        <v>5.0751738152338266</v>
      </c>
      <c r="C11074">
        <v>3.6109179126442243</v>
      </c>
    </row>
    <row r="11075" spans="1:3" x14ac:dyDescent="0.25">
      <c r="A11075" s="3">
        <v>19.18195119767131</v>
      </c>
      <c r="B11075">
        <v>4.5747109785033828</v>
      </c>
      <c r="C11075">
        <v>3.6375861597263857</v>
      </c>
    </row>
    <row r="11076" spans="1:3" x14ac:dyDescent="0.25">
      <c r="A11076" s="3">
        <v>19.985088661080542</v>
      </c>
      <c r="B11076">
        <v>4.7874917427820458</v>
      </c>
      <c r="C11076">
        <v>3.4812400893356918</v>
      </c>
    </row>
    <row r="11077" spans="1:3" x14ac:dyDescent="0.25">
      <c r="A11077" s="3">
        <v>20.123189455653517</v>
      </c>
      <c r="B11077">
        <v>5.4806389233419912</v>
      </c>
      <c r="C11077">
        <v>3.0910424533583161</v>
      </c>
    </row>
    <row r="11078" spans="1:3" x14ac:dyDescent="0.25">
      <c r="A11078" s="3">
        <v>20.027089777859604</v>
      </c>
      <c r="B11078">
        <v>4.9416424226093039</v>
      </c>
      <c r="C11078">
        <v>3.1135153092103742</v>
      </c>
    </row>
    <row r="11079" spans="1:3" x14ac:dyDescent="0.25">
      <c r="A11079" s="3">
        <v>20.837197681154464</v>
      </c>
      <c r="B11079">
        <v>5.9914645471079817</v>
      </c>
      <c r="C11079">
        <v>4.6821312271242199</v>
      </c>
    </row>
    <row r="11080" spans="1:3" x14ac:dyDescent="0.25">
      <c r="A11080" s="3">
        <v>21.133424112621626</v>
      </c>
      <c r="B11080" s="8">
        <v>6.5510803350434044</v>
      </c>
      <c r="C11080" s="8">
        <v>5.4380793089231956</v>
      </c>
    </row>
    <row r="11081" spans="1:3" x14ac:dyDescent="0.25">
      <c r="A11081" s="3">
        <v>20.097550585664155</v>
      </c>
      <c r="B11081">
        <v>5.0751738152338266</v>
      </c>
      <c r="C11081">
        <v>3.6109179126442243</v>
      </c>
    </row>
    <row r="11082" spans="1:3" x14ac:dyDescent="0.25">
      <c r="A11082" s="3">
        <v>20.163448315399307</v>
      </c>
      <c r="B11082">
        <v>5.5373342670185366</v>
      </c>
      <c r="C11082">
        <v>4.7004803657924166</v>
      </c>
    </row>
    <row r="11083" spans="1:3" ht="15.75" thickBot="1" x14ac:dyDescent="0.3">
      <c r="A11083" s="7">
        <v>20.184546440673881</v>
      </c>
      <c r="B11083">
        <v>4.990432586778736</v>
      </c>
      <c r="C11083">
        <v>3.6888794541139363</v>
      </c>
    </row>
    <row r="11086" spans="1:3" ht="15.75" thickBot="1" x14ac:dyDescent="0.3"/>
    <row r="11087" spans="1:3" x14ac:dyDescent="0.25">
      <c r="A11087" s="1" t="s">
        <v>670</v>
      </c>
    </row>
    <row r="11088" spans="1:3" x14ac:dyDescent="0.25">
      <c r="A11088" s="2">
        <v>20.184546440673881</v>
      </c>
      <c r="B11088">
        <v>4.990432586778736</v>
      </c>
      <c r="C11088">
        <v>3.6888794541139363</v>
      </c>
    </row>
    <row r="11089" spans="1:3" x14ac:dyDescent="0.25">
      <c r="A11089" s="3">
        <v>20.360234224388144</v>
      </c>
      <c r="B11089">
        <v>5.6167710976665717</v>
      </c>
      <c r="C11089">
        <v>2.9444389791664403</v>
      </c>
    </row>
    <row r="11090" spans="1:3" x14ac:dyDescent="0.25">
      <c r="A11090" s="3">
        <v>20.184546440673881</v>
      </c>
      <c r="B11090">
        <v>4.990432586778736</v>
      </c>
      <c r="C11090">
        <v>3.6888794541139363</v>
      </c>
    </row>
    <row r="11091" spans="1:3" x14ac:dyDescent="0.25">
      <c r="A11091" s="3">
        <v>19.985088661080542</v>
      </c>
      <c r="B11091" s="8">
        <v>4.7874917427820458</v>
      </c>
      <c r="C11091" s="8">
        <v>3.4812400893356918</v>
      </c>
    </row>
    <row r="11092" spans="1:3" x14ac:dyDescent="0.25">
      <c r="A11092" s="3">
        <v>20.478688773840432</v>
      </c>
      <c r="B11092" s="5">
        <v>5.2983173670000001</v>
      </c>
      <c r="C11092" s="5">
        <v>2.9957322739999999</v>
      </c>
    </row>
    <row r="11093" spans="1:3" x14ac:dyDescent="0.25">
      <c r="A11093" s="3">
        <v>19.18195119767131</v>
      </c>
      <c r="B11093">
        <v>4.5747109785033828</v>
      </c>
      <c r="C11093">
        <v>3.6375861597263857</v>
      </c>
    </row>
    <row r="11094" spans="1:3" x14ac:dyDescent="0.25">
      <c r="A11094" s="3">
        <v>20.027089777859604</v>
      </c>
      <c r="B11094">
        <v>4.9416424226093039</v>
      </c>
      <c r="C11094">
        <v>3.1135153092103742</v>
      </c>
    </row>
    <row r="11095" spans="1:3" x14ac:dyDescent="0.25">
      <c r="A11095" s="3">
        <v>21.133424112621626</v>
      </c>
      <c r="B11095" s="8">
        <v>6.5510803350434044</v>
      </c>
      <c r="C11095" s="8">
        <v>5.4380793089231956</v>
      </c>
    </row>
    <row r="11096" spans="1:3" x14ac:dyDescent="0.25">
      <c r="A11096" s="3">
        <v>19.719292269758025</v>
      </c>
      <c r="B11096">
        <v>4.7874917430000004</v>
      </c>
      <c r="C11096">
        <v>3.091042453</v>
      </c>
    </row>
    <row r="11097" spans="1:3" x14ac:dyDescent="0.25">
      <c r="A11097" s="3">
        <v>20.478688773840432</v>
      </c>
      <c r="B11097" s="5">
        <v>5.2983173670000001</v>
      </c>
      <c r="C11097" s="5">
        <v>2.9957322739999999</v>
      </c>
    </row>
    <row r="11098" spans="1:3" x14ac:dyDescent="0.25">
      <c r="A11098" s="3">
        <v>20.184546440673881</v>
      </c>
      <c r="B11098">
        <v>4.990432586778736</v>
      </c>
      <c r="C11098">
        <v>3.6888794541139363</v>
      </c>
    </row>
    <row r="11099" spans="1:3" x14ac:dyDescent="0.25">
      <c r="A11099" s="3">
        <v>20.027089777859604</v>
      </c>
      <c r="B11099">
        <v>4.9416424226093039</v>
      </c>
      <c r="C11099">
        <v>3.1135153092103742</v>
      </c>
    </row>
    <row r="11100" spans="1:3" ht="15.75" thickBot="1" x14ac:dyDescent="0.3">
      <c r="A11100" s="7">
        <v>20.097550585664155</v>
      </c>
      <c r="B11100">
        <v>5.0751738152338266</v>
      </c>
      <c r="C11100">
        <v>3.6109179126442243</v>
      </c>
    </row>
    <row r="11102" spans="1:3" ht="15.75" thickBot="1" x14ac:dyDescent="0.3"/>
    <row r="11103" spans="1:3" x14ac:dyDescent="0.25">
      <c r="A11103" s="1" t="s">
        <v>671</v>
      </c>
    </row>
    <row r="11104" spans="1:3" x14ac:dyDescent="0.25">
      <c r="A11104" s="2">
        <v>19.929145492307978</v>
      </c>
      <c r="B11104">
        <v>5.0106352940962555</v>
      </c>
      <c r="C11104">
        <v>2.9957322735539909</v>
      </c>
    </row>
    <row r="11105" spans="1:3" x14ac:dyDescent="0.25">
      <c r="A11105" s="3">
        <v>19.985088661080542</v>
      </c>
      <c r="B11105">
        <v>4.7874917427820458</v>
      </c>
      <c r="C11105">
        <v>3.4812400893356918</v>
      </c>
    </row>
    <row r="11106" spans="1:3" x14ac:dyDescent="0.25">
      <c r="A11106" s="3">
        <v>20.123189455653517</v>
      </c>
      <c r="B11106">
        <v>5.4806389233419912</v>
      </c>
      <c r="C11106">
        <v>3.0910424533583161</v>
      </c>
    </row>
    <row r="11107" spans="1:3" x14ac:dyDescent="0.25">
      <c r="A11107" s="3">
        <v>21.133424112621626</v>
      </c>
      <c r="B11107" s="8">
        <v>6.5510803350434044</v>
      </c>
      <c r="C11107" s="8">
        <v>5.4380793089231956</v>
      </c>
    </row>
    <row r="11108" spans="1:3" x14ac:dyDescent="0.25">
      <c r="A11108" s="3">
        <v>20.837197681154464</v>
      </c>
      <c r="B11108">
        <v>5.9914645471079817</v>
      </c>
      <c r="C11108">
        <v>4.6821312271242199</v>
      </c>
    </row>
    <row r="11109" spans="1:3" x14ac:dyDescent="0.25">
      <c r="A11109" s="3">
        <v>19.719292269758025</v>
      </c>
      <c r="B11109">
        <v>4.7874917430000004</v>
      </c>
      <c r="C11109">
        <v>3.091042453</v>
      </c>
    </row>
    <row r="11110" spans="1:3" x14ac:dyDescent="0.25">
      <c r="A11110" s="3">
        <v>19.18195119767131</v>
      </c>
      <c r="B11110">
        <v>4.5747109785033828</v>
      </c>
      <c r="C11110">
        <v>3.6375861597263857</v>
      </c>
    </row>
    <row r="11111" spans="1:3" x14ac:dyDescent="0.25">
      <c r="A11111" s="3">
        <v>19.985088661080542</v>
      </c>
      <c r="B11111">
        <v>4.7874917427820458</v>
      </c>
      <c r="C11111">
        <v>3.4812400893356918</v>
      </c>
    </row>
    <row r="11112" spans="1:3" x14ac:dyDescent="0.25">
      <c r="A11112" s="3">
        <v>19.719292269758025</v>
      </c>
      <c r="B11112">
        <v>4.7874917430000004</v>
      </c>
      <c r="C11112">
        <v>3.091042453</v>
      </c>
    </row>
    <row r="11113" spans="1:3" x14ac:dyDescent="0.25">
      <c r="A11113" s="3">
        <v>19.719292269758025</v>
      </c>
      <c r="B11113">
        <v>4.7874917430000004</v>
      </c>
      <c r="C11113">
        <v>3.091042453</v>
      </c>
    </row>
    <row r="11114" spans="1:3" x14ac:dyDescent="0.25">
      <c r="A11114" s="3">
        <v>19.719292269758025</v>
      </c>
      <c r="B11114">
        <v>4.7874917430000004</v>
      </c>
      <c r="C11114">
        <v>3.091042453</v>
      </c>
    </row>
    <row r="11115" spans="1:3" x14ac:dyDescent="0.25">
      <c r="A11115" s="3">
        <v>19.18195119767131</v>
      </c>
      <c r="B11115">
        <v>4.5747109785033828</v>
      </c>
      <c r="C11115">
        <v>3.6375861597263857</v>
      </c>
    </row>
    <row r="11116" spans="1:3" ht="15.75" thickBot="1" x14ac:dyDescent="0.3">
      <c r="A11116" s="7">
        <v>20.027089777859604</v>
      </c>
      <c r="B11116">
        <v>4.9416424226093039</v>
      </c>
      <c r="C11116">
        <v>3.1135153092103742</v>
      </c>
    </row>
    <row r="11119" spans="1:3" ht="15.75" thickBot="1" x14ac:dyDescent="0.3"/>
    <row r="11120" spans="1:3" x14ac:dyDescent="0.25">
      <c r="A11120" s="1" t="s">
        <v>672</v>
      </c>
    </row>
    <row r="11121" spans="1:3" x14ac:dyDescent="0.25">
      <c r="A11121" s="2">
        <v>19.929145492307978</v>
      </c>
      <c r="B11121">
        <v>5.0106352940962555</v>
      </c>
      <c r="C11121">
        <v>2.9957322735539909</v>
      </c>
    </row>
    <row r="11122" spans="1:3" x14ac:dyDescent="0.25">
      <c r="A11122" s="3">
        <v>19.719292269758025</v>
      </c>
      <c r="B11122">
        <v>4.7874917430000004</v>
      </c>
      <c r="C11122">
        <v>3.091042453</v>
      </c>
    </row>
    <row r="11123" spans="1:3" x14ac:dyDescent="0.25">
      <c r="A11123" s="3">
        <v>20.097550585664155</v>
      </c>
      <c r="B11123">
        <v>5.0751738152338266</v>
      </c>
      <c r="C11123">
        <v>3.6109179126442243</v>
      </c>
    </row>
    <row r="11124" spans="1:3" x14ac:dyDescent="0.25">
      <c r="A11124" s="3">
        <v>20.184546440673881</v>
      </c>
      <c r="B11124">
        <v>4.990432586778736</v>
      </c>
      <c r="C11124">
        <v>3.6888794541139363</v>
      </c>
    </row>
    <row r="11125" spans="1:3" x14ac:dyDescent="0.25">
      <c r="A11125" s="3">
        <v>20.837197681154464</v>
      </c>
      <c r="B11125">
        <v>5.9914645471079817</v>
      </c>
      <c r="C11125">
        <v>4.6821312271242199</v>
      </c>
    </row>
    <row r="11126" spans="1:3" x14ac:dyDescent="0.25">
      <c r="A11126" s="3">
        <v>20.837197681154464</v>
      </c>
      <c r="B11126">
        <v>5.9914645471079817</v>
      </c>
      <c r="C11126">
        <v>4.6821312271242199</v>
      </c>
    </row>
    <row r="11127" spans="1:3" x14ac:dyDescent="0.25">
      <c r="A11127" s="3">
        <v>21.133424112621626</v>
      </c>
      <c r="B11127" s="8">
        <v>6.5510803350434044</v>
      </c>
      <c r="C11127" s="8">
        <v>5.4380793089231956</v>
      </c>
    </row>
    <row r="11128" spans="1:3" x14ac:dyDescent="0.25">
      <c r="A11128" s="3">
        <v>20.027089777859604</v>
      </c>
      <c r="B11128">
        <v>4.9416424226093039</v>
      </c>
      <c r="C11128">
        <v>3.1135153092103742</v>
      </c>
    </row>
    <row r="11129" spans="1:3" x14ac:dyDescent="0.25">
      <c r="A11129" s="3">
        <v>21.133424112621626</v>
      </c>
      <c r="B11129" s="8">
        <v>6.5510803350434044</v>
      </c>
      <c r="C11129" s="8">
        <v>5.4380793089231956</v>
      </c>
    </row>
    <row r="11130" spans="1:3" x14ac:dyDescent="0.25">
      <c r="A11130" s="3">
        <v>20.097550585664155</v>
      </c>
      <c r="B11130">
        <v>5.0751738152338266</v>
      </c>
      <c r="C11130">
        <v>3.6109179126442243</v>
      </c>
    </row>
    <row r="11131" spans="1:3" x14ac:dyDescent="0.25">
      <c r="A11131" s="3">
        <v>19.985088661080542</v>
      </c>
      <c r="B11131">
        <v>4.7874917427820458</v>
      </c>
      <c r="C11131">
        <v>3.4812400893356918</v>
      </c>
    </row>
    <row r="11132" spans="1:3" x14ac:dyDescent="0.25">
      <c r="A11132" s="3">
        <v>20.184546440673881</v>
      </c>
      <c r="B11132">
        <v>4.990432586778736</v>
      </c>
      <c r="C11132">
        <v>3.6888794541139363</v>
      </c>
    </row>
    <row r="11133" spans="1:3" ht="15.75" thickBot="1" x14ac:dyDescent="0.3">
      <c r="A11133" s="7">
        <v>19.18195119767131</v>
      </c>
      <c r="B11133">
        <v>4.5747109785033828</v>
      </c>
      <c r="C11133">
        <v>3.6375861597263857</v>
      </c>
    </row>
    <row r="11136" spans="1:3" ht="15.75" thickBot="1" x14ac:dyDescent="0.3"/>
    <row r="11137" spans="1:3" x14ac:dyDescent="0.25">
      <c r="A11137" s="1" t="s">
        <v>673</v>
      </c>
    </row>
    <row r="11138" spans="1:3" x14ac:dyDescent="0.25">
      <c r="A11138" s="2">
        <v>20.163448315399307</v>
      </c>
      <c r="B11138">
        <v>5.5373342670185366</v>
      </c>
      <c r="C11138">
        <v>4.7004803657924166</v>
      </c>
    </row>
    <row r="11139" spans="1:3" x14ac:dyDescent="0.25">
      <c r="A11139" s="3">
        <v>20.097550585664155</v>
      </c>
      <c r="B11139">
        <v>5.0751738152338266</v>
      </c>
      <c r="C11139">
        <v>3.6109179126442243</v>
      </c>
    </row>
    <row r="11140" spans="1:3" x14ac:dyDescent="0.25">
      <c r="A11140" s="3">
        <v>19.719292269758025</v>
      </c>
      <c r="B11140">
        <v>4.7874917430000004</v>
      </c>
      <c r="C11140">
        <v>3.091042453</v>
      </c>
    </row>
    <row r="11141" spans="1:3" x14ac:dyDescent="0.25">
      <c r="A11141" s="3">
        <v>20.027089777859604</v>
      </c>
      <c r="B11141">
        <v>4.9416424226093039</v>
      </c>
      <c r="C11141">
        <v>3.1135153092103742</v>
      </c>
    </row>
    <row r="11142" spans="1:3" x14ac:dyDescent="0.25">
      <c r="A11142" s="3">
        <v>19.18195119767131</v>
      </c>
      <c r="B11142">
        <v>4.5747109785033828</v>
      </c>
      <c r="C11142">
        <v>3.6375861597263857</v>
      </c>
    </row>
    <row r="11143" spans="1:3" x14ac:dyDescent="0.25">
      <c r="A11143" s="3">
        <v>21.133424112621626</v>
      </c>
      <c r="B11143" s="8">
        <v>6.5510803350434044</v>
      </c>
      <c r="C11143" s="8">
        <v>5.4380793089231956</v>
      </c>
    </row>
    <row r="11144" spans="1:3" x14ac:dyDescent="0.25">
      <c r="A11144" s="3">
        <v>20.123189455653517</v>
      </c>
      <c r="B11144">
        <v>5.4806389233419912</v>
      </c>
      <c r="C11144">
        <v>3.0910424533583161</v>
      </c>
    </row>
    <row r="11145" spans="1:3" x14ac:dyDescent="0.25">
      <c r="A11145" s="3">
        <v>20.478688773840432</v>
      </c>
      <c r="B11145" s="5">
        <v>5.2983173670000001</v>
      </c>
      <c r="C11145" s="5">
        <v>2.9957322739999999</v>
      </c>
    </row>
    <row r="11146" spans="1:3" x14ac:dyDescent="0.25">
      <c r="A11146" s="3">
        <v>20.478688773840432</v>
      </c>
      <c r="B11146" s="5">
        <v>5.2983173670000001</v>
      </c>
      <c r="C11146" s="5">
        <v>2.9957322739999999</v>
      </c>
    </row>
    <row r="11147" spans="1:3" x14ac:dyDescent="0.25">
      <c r="A11147" s="3">
        <v>20.184546440673881</v>
      </c>
      <c r="B11147">
        <v>4.990432586778736</v>
      </c>
      <c r="C11147">
        <v>3.6888794541139363</v>
      </c>
    </row>
    <row r="11148" spans="1:3" x14ac:dyDescent="0.25">
      <c r="A11148" s="3">
        <v>21.133424112621626</v>
      </c>
      <c r="B11148" s="8">
        <v>6.5510803350434044</v>
      </c>
      <c r="C11148" s="8">
        <v>5.4380793089231956</v>
      </c>
    </row>
    <row r="11149" spans="1:3" x14ac:dyDescent="0.25">
      <c r="A11149" s="3">
        <v>21.133424112621626</v>
      </c>
      <c r="B11149" s="8">
        <v>6.5510803350434044</v>
      </c>
      <c r="C11149" s="8">
        <v>5.4380793089231956</v>
      </c>
    </row>
    <row r="11150" spans="1:3" ht="15.75" thickBot="1" x14ac:dyDescent="0.3">
      <c r="A11150" s="7">
        <v>20.163448315399307</v>
      </c>
      <c r="B11150">
        <v>5.5373342670185366</v>
      </c>
      <c r="C11150">
        <v>4.7004803657924166</v>
      </c>
    </row>
    <row r="11153" spans="1:3" ht="15.75" thickBot="1" x14ac:dyDescent="0.3"/>
    <row r="11154" spans="1:3" x14ac:dyDescent="0.25">
      <c r="A11154" s="1" t="s">
        <v>674</v>
      </c>
    </row>
    <row r="11155" spans="1:3" x14ac:dyDescent="0.25">
      <c r="A11155" s="2">
        <v>20.123189455653517</v>
      </c>
      <c r="B11155">
        <v>5.4806389233419912</v>
      </c>
      <c r="C11155">
        <v>3.0910424533583161</v>
      </c>
    </row>
    <row r="11156" spans="1:3" x14ac:dyDescent="0.25">
      <c r="A11156" s="3">
        <v>20.184546440673881</v>
      </c>
      <c r="B11156">
        <v>4.990432586778736</v>
      </c>
      <c r="C11156">
        <v>3.6888794541139363</v>
      </c>
    </row>
    <row r="11157" spans="1:3" x14ac:dyDescent="0.25">
      <c r="A11157" s="3">
        <v>19.18195119767131</v>
      </c>
      <c r="B11157">
        <v>4.5747109785033828</v>
      </c>
      <c r="C11157">
        <v>3.6375861597263857</v>
      </c>
    </row>
    <row r="11158" spans="1:3" x14ac:dyDescent="0.25">
      <c r="A11158" s="3">
        <v>19.18195119767131</v>
      </c>
      <c r="B11158">
        <v>4.5747109785033828</v>
      </c>
      <c r="C11158">
        <v>3.6375861597263857</v>
      </c>
    </row>
    <row r="11159" spans="1:3" x14ac:dyDescent="0.25">
      <c r="A11159" s="3">
        <v>20.837197681154464</v>
      </c>
      <c r="B11159">
        <v>5.9914645471079817</v>
      </c>
      <c r="C11159">
        <v>4.6821312271242199</v>
      </c>
    </row>
    <row r="11160" spans="1:3" x14ac:dyDescent="0.25">
      <c r="A11160" s="3">
        <v>20.837197681154464</v>
      </c>
      <c r="B11160">
        <v>5.9914645471079817</v>
      </c>
      <c r="C11160">
        <v>4.6821312271242199</v>
      </c>
    </row>
    <row r="11161" spans="1:3" x14ac:dyDescent="0.25">
      <c r="A11161" s="3">
        <v>20.184546440673881</v>
      </c>
      <c r="B11161">
        <v>4.990432586778736</v>
      </c>
      <c r="C11161">
        <v>3.6888794541139363</v>
      </c>
    </row>
    <row r="11162" spans="1:3" x14ac:dyDescent="0.25">
      <c r="A11162" s="3">
        <v>21.133424112621626</v>
      </c>
      <c r="B11162" s="8">
        <v>6.5510803350434044</v>
      </c>
      <c r="C11162" s="8">
        <v>5.4380793089231956</v>
      </c>
    </row>
    <row r="11163" spans="1:3" x14ac:dyDescent="0.25">
      <c r="A11163" s="3">
        <v>20.123189455653517</v>
      </c>
      <c r="B11163">
        <v>5.4806389233419912</v>
      </c>
      <c r="C11163">
        <v>3.0910424533583161</v>
      </c>
    </row>
    <row r="11164" spans="1:3" x14ac:dyDescent="0.25">
      <c r="A11164" s="3">
        <v>20.163448315399307</v>
      </c>
      <c r="B11164">
        <v>5.5373342670185366</v>
      </c>
      <c r="C11164">
        <v>4.7004803657924166</v>
      </c>
    </row>
    <row r="11165" spans="1:3" x14ac:dyDescent="0.25">
      <c r="A11165" s="3">
        <v>19.719292269758025</v>
      </c>
      <c r="B11165">
        <v>4.7874917430000004</v>
      </c>
      <c r="C11165">
        <v>3.091042453</v>
      </c>
    </row>
    <row r="11166" spans="1:3" x14ac:dyDescent="0.25">
      <c r="A11166" s="3">
        <v>19.929145492307978</v>
      </c>
      <c r="B11166">
        <v>5.0106352940962555</v>
      </c>
      <c r="C11166">
        <v>2.9957322735539909</v>
      </c>
    </row>
    <row r="11167" spans="1:3" ht="15.75" thickBot="1" x14ac:dyDescent="0.3">
      <c r="A11167" s="7">
        <v>20.027089777859604</v>
      </c>
      <c r="B11167">
        <v>4.9416424226093039</v>
      </c>
      <c r="C11167">
        <v>3.1135153092103742</v>
      </c>
    </row>
    <row r="11170" spans="1:3" ht="15.75" thickBot="1" x14ac:dyDescent="0.3"/>
    <row r="11171" spans="1:3" x14ac:dyDescent="0.25">
      <c r="A11171" s="1" t="s">
        <v>675</v>
      </c>
    </row>
    <row r="11172" spans="1:3" x14ac:dyDescent="0.25">
      <c r="A11172" s="2">
        <v>21.133424112621626</v>
      </c>
      <c r="B11172" s="8">
        <v>6.5510803350434044</v>
      </c>
      <c r="C11172" s="8">
        <v>5.4380793089231956</v>
      </c>
    </row>
    <row r="11173" spans="1:3" x14ac:dyDescent="0.25">
      <c r="A11173" s="3">
        <v>20.123189455653517</v>
      </c>
      <c r="B11173">
        <v>5.4806389233419912</v>
      </c>
      <c r="C11173">
        <v>3.0910424533583161</v>
      </c>
    </row>
    <row r="11174" spans="1:3" x14ac:dyDescent="0.25">
      <c r="A11174" s="3">
        <v>20.097550585664155</v>
      </c>
      <c r="B11174">
        <v>5.0751738152338266</v>
      </c>
      <c r="C11174">
        <v>3.6109179126442243</v>
      </c>
    </row>
    <row r="11175" spans="1:3" x14ac:dyDescent="0.25">
      <c r="A11175" s="3">
        <v>20.123189455653517</v>
      </c>
      <c r="B11175">
        <v>5.4806389233419912</v>
      </c>
      <c r="C11175">
        <v>3.0910424533583161</v>
      </c>
    </row>
    <row r="11176" spans="1:3" x14ac:dyDescent="0.25">
      <c r="A11176" s="3">
        <v>20.478688773840432</v>
      </c>
      <c r="B11176" s="5">
        <v>5.2983173670000001</v>
      </c>
      <c r="C11176" s="5">
        <v>2.9957322739999999</v>
      </c>
    </row>
    <row r="11177" spans="1:3" x14ac:dyDescent="0.25">
      <c r="A11177" s="3">
        <v>20.837197681154464</v>
      </c>
      <c r="B11177" s="8">
        <v>5.9914645471079817</v>
      </c>
      <c r="C11177" s="8">
        <v>4.6821312271242199</v>
      </c>
    </row>
    <row r="11178" spans="1:3" x14ac:dyDescent="0.25">
      <c r="A11178" s="3">
        <v>20.027089777859604</v>
      </c>
      <c r="B11178">
        <v>4.9416424226093039</v>
      </c>
      <c r="C11178">
        <v>3.1135153092103742</v>
      </c>
    </row>
    <row r="11179" spans="1:3" x14ac:dyDescent="0.25">
      <c r="A11179" s="3">
        <v>20.097550585664155</v>
      </c>
      <c r="B11179">
        <v>5.0751738152338266</v>
      </c>
      <c r="C11179">
        <v>3.6109179126442243</v>
      </c>
    </row>
    <row r="11180" spans="1:3" x14ac:dyDescent="0.25">
      <c r="A11180" s="3">
        <v>20.123189455653517</v>
      </c>
      <c r="B11180">
        <v>5.4806389233419912</v>
      </c>
      <c r="C11180">
        <v>3.0910424533583161</v>
      </c>
    </row>
    <row r="11181" spans="1:3" x14ac:dyDescent="0.25">
      <c r="A11181" s="3">
        <v>20.478688773840432</v>
      </c>
      <c r="B11181" s="5">
        <v>5.2983173670000001</v>
      </c>
      <c r="C11181" s="5">
        <v>2.9957322739999999</v>
      </c>
    </row>
    <row r="11182" spans="1:3" x14ac:dyDescent="0.25">
      <c r="A11182" s="3">
        <v>19.719292269758025</v>
      </c>
      <c r="B11182">
        <v>4.7874917430000004</v>
      </c>
      <c r="C11182">
        <v>3.091042453</v>
      </c>
    </row>
    <row r="11183" spans="1:3" x14ac:dyDescent="0.25">
      <c r="A11183" s="3">
        <v>20.097550585664155</v>
      </c>
      <c r="B11183">
        <v>5.0751738152338266</v>
      </c>
      <c r="C11183">
        <v>3.6109179126442243</v>
      </c>
    </row>
    <row r="11184" spans="1:3" ht="15.75" thickBot="1" x14ac:dyDescent="0.3">
      <c r="A11184" s="7">
        <v>20.184546440673881</v>
      </c>
      <c r="B11184">
        <v>4.990432586778736</v>
      </c>
      <c r="C11184">
        <v>3.6888794541139363</v>
      </c>
    </row>
    <row r="11187" spans="1:3" ht="15.75" thickBot="1" x14ac:dyDescent="0.3"/>
    <row r="11188" spans="1:3" x14ac:dyDescent="0.25">
      <c r="A11188" s="1" t="s">
        <v>676</v>
      </c>
    </row>
    <row r="11189" spans="1:3" x14ac:dyDescent="0.25">
      <c r="A11189" s="2">
        <v>20.097550585664155</v>
      </c>
      <c r="B11189">
        <v>5.0751738152338266</v>
      </c>
      <c r="C11189">
        <v>3.6109179126442243</v>
      </c>
    </row>
    <row r="11190" spans="1:3" x14ac:dyDescent="0.25">
      <c r="A11190" s="3">
        <v>20.097550585664155</v>
      </c>
      <c r="B11190">
        <v>5.0751738152338266</v>
      </c>
      <c r="C11190">
        <v>3.6109179126442243</v>
      </c>
    </row>
    <row r="11191" spans="1:3" x14ac:dyDescent="0.25">
      <c r="A11191" s="3">
        <v>20.027089777859604</v>
      </c>
      <c r="B11191">
        <v>4.9416424226093039</v>
      </c>
      <c r="C11191">
        <v>3.1135153092103742</v>
      </c>
    </row>
    <row r="11192" spans="1:3" x14ac:dyDescent="0.25">
      <c r="A11192" s="3">
        <v>20.123189455653517</v>
      </c>
      <c r="B11192">
        <v>5.4806389233419912</v>
      </c>
      <c r="C11192">
        <v>3.0910424533583161</v>
      </c>
    </row>
    <row r="11193" spans="1:3" x14ac:dyDescent="0.25">
      <c r="A11193" s="3">
        <v>19.929145492307978</v>
      </c>
      <c r="B11193">
        <v>5.0106352940962555</v>
      </c>
      <c r="C11193">
        <v>2.9957322735539909</v>
      </c>
    </row>
    <row r="11194" spans="1:3" x14ac:dyDescent="0.25">
      <c r="A11194" s="3">
        <v>20.097550585664155</v>
      </c>
      <c r="B11194">
        <v>5.0751738152338266</v>
      </c>
      <c r="C11194">
        <v>3.6109179126442243</v>
      </c>
    </row>
    <row r="11195" spans="1:3" x14ac:dyDescent="0.25">
      <c r="A11195" s="3">
        <v>19.929145492307978</v>
      </c>
      <c r="B11195">
        <v>5.0106352940962555</v>
      </c>
      <c r="C11195">
        <v>2.9957322735539909</v>
      </c>
    </row>
    <row r="11196" spans="1:3" x14ac:dyDescent="0.25">
      <c r="A11196" s="3">
        <v>20.184546440673881</v>
      </c>
      <c r="B11196">
        <v>4.990432586778736</v>
      </c>
      <c r="C11196">
        <v>3.6888794541139363</v>
      </c>
    </row>
    <row r="11197" spans="1:3" x14ac:dyDescent="0.25">
      <c r="A11197" s="3">
        <v>19.719292269758025</v>
      </c>
      <c r="B11197">
        <v>4.7874917430000004</v>
      </c>
      <c r="C11197">
        <v>3.091042453</v>
      </c>
    </row>
    <row r="11198" spans="1:3" x14ac:dyDescent="0.25">
      <c r="A11198" s="3">
        <v>20.097550585664155</v>
      </c>
      <c r="B11198">
        <v>5.0751738152338266</v>
      </c>
      <c r="C11198">
        <v>3.6109179126442243</v>
      </c>
    </row>
    <row r="11199" spans="1:3" x14ac:dyDescent="0.25">
      <c r="A11199" s="3">
        <v>19.719292269758025</v>
      </c>
      <c r="B11199">
        <v>4.7874917430000004</v>
      </c>
      <c r="C11199">
        <v>3.091042453</v>
      </c>
    </row>
    <row r="11200" spans="1:3" x14ac:dyDescent="0.25">
      <c r="A11200" s="3">
        <v>19.719292269758025</v>
      </c>
      <c r="B11200">
        <v>4.7874917430000004</v>
      </c>
      <c r="C11200">
        <v>3.091042453</v>
      </c>
    </row>
    <row r="11201" spans="1:3" ht="15.75" thickBot="1" x14ac:dyDescent="0.3">
      <c r="A11201" s="7">
        <v>20.123189455653517</v>
      </c>
      <c r="B11201">
        <v>5.4806389233419912</v>
      </c>
      <c r="C11201">
        <v>3.0910424533583161</v>
      </c>
    </row>
    <row r="11204" spans="1:3" ht="15.75" thickBot="1" x14ac:dyDescent="0.3"/>
    <row r="11205" spans="1:3" x14ac:dyDescent="0.25">
      <c r="A11205" s="1" t="s">
        <v>677</v>
      </c>
    </row>
    <row r="11206" spans="1:3" x14ac:dyDescent="0.25">
      <c r="A11206" s="2">
        <v>20.184546440673881</v>
      </c>
      <c r="B11206">
        <v>4.990432586778736</v>
      </c>
      <c r="C11206">
        <v>3.6888794541139363</v>
      </c>
    </row>
    <row r="11207" spans="1:3" x14ac:dyDescent="0.25">
      <c r="A11207" s="3">
        <v>19.18195119767131</v>
      </c>
      <c r="B11207">
        <v>4.5747109785033828</v>
      </c>
      <c r="C11207">
        <v>3.6375861597263857</v>
      </c>
    </row>
    <row r="11208" spans="1:3" x14ac:dyDescent="0.25">
      <c r="A11208" s="3">
        <v>20.837197681154464</v>
      </c>
      <c r="B11208">
        <v>5.9914645471079817</v>
      </c>
      <c r="C11208">
        <v>4.6821312271242199</v>
      </c>
    </row>
    <row r="11209" spans="1:3" x14ac:dyDescent="0.25">
      <c r="A11209" s="3">
        <v>20.478688773840432</v>
      </c>
      <c r="B11209" s="5">
        <v>5.2983173670000001</v>
      </c>
      <c r="C11209" s="5">
        <v>2.9957322739999999</v>
      </c>
    </row>
    <row r="11210" spans="1:3" x14ac:dyDescent="0.25">
      <c r="A11210" s="3">
        <v>20.478688773840432</v>
      </c>
      <c r="B11210" s="5">
        <v>5.2983173670000001</v>
      </c>
      <c r="C11210" s="5">
        <v>2.9957322739999999</v>
      </c>
    </row>
    <row r="11211" spans="1:3" x14ac:dyDescent="0.25">
      <c r="A11211" s="3">
        <v>20.478688773840432</v>
      </c>
      <c r="B11211" s="5">
        <v>5.2983173670000001</v>
      </c>
      <c r="C11211" s="5">
        <v>2.9957322739999999</v>
      </c>
    </row>
    <row r="11212" spans="1:3" x14ac:dyDescent="0.25">
      <c r="A11212" s="3">
        <v>19.985088661080542</v>
      </c>
      <c r="B11212">
        <v>4.7874917427820458</v>
      </c>
      <c r="C11212">
        <v>3.4812400893356918</v>
      </c>
    </row>
    <row r="11213" spans="1:3" x14ac:dyDescent="0.25">
      <c r="A11213" s="3">
        <v>20.097550585664155</v>
      </c>
      <c r="B11213">
        <v>5.0751738152338266</v>
      </c>
      <c r="C11213">
        <v>3.6109179126442243</v>
      </c>
    </row>
    <row r="11214" spans="1:3" x14ac:dyDescent="0.25">
      <c r="A11214" s="3">
        <v>20.478688773840432</v>
      </c>
      <c r="B11214" s="5">
        <v>5.2983173670000001</v>
      </c>
      <c r="C11214" s="5">
        <v>2.9957322739999999</v>
      </c>
    </row>
    <row r="11215" spans="1:3" x14ac:dyDescent="0.25">
      <c r="A11215" s="3">
        <v>19.18195119767131</v>
      </c>
      <c r="B11215">
        <v>4.5747109785033828</v>
      </c>
      <c r="C11215">
        <v>3.6375861597263857</v>
      </c>
    </row>
    <row r="11216" spans="1:3" x14ac:dyDescent="0.25">
      <c r="A11216" s="3">
        <v>20.123189455653517</v>
      </c>
      <c r="B11216">
        <v>5.4806389233419912</v>
      </c>
      <c r="C11216">
        <v>3.0910424533583161</v>
      </c>
    </row>
    <row r="11217" spans="1:3" x14ac:dyDescent="0.25">
      <c r="A11217" s="3">
        <v>20.163448315399307</v>
      </c>
      <c r="B11217">
        <v>5.5373342670185366</v>
      </c>
      <c r="C11217">
        <v>4.7004803657924166</v>
      </c>
    </row>
    <row r="11218" spans="1:3" ht="15.75" thickBot="1" x14ac:dyDescent="0.3">
      <c r="A11218" s="7">
        <v>20.478688773840432</v>
      </c>
      <c r="B11218" s="5">
        <v>5.2983173670000001</v>
      </c>
      <c r="C11218" s="5">
        <v>2.9957322739999999</v>
      </c>
    </row>
    <row r="11221" spans="1:3" ht="15.75" thickBot="1" x14ac:dyDescent="0.3"/>
    <row r="11222" spans="1:3" x14ac:dyDescent="0.25">
      <c r="A11222" s="1" t="s">
        <v>678</v>
      </c>
    </row>
    <row r="11223" spans="1:3" x14ac:dyDescent="0.25">
      <c r="A11223" s="2">
        <v>20.478688773840432</v>
      </c>
      <c r="B11223" s="5">
        <v>5.2983173670000001</v>
      </c>
      <c r="C11223" s="5">
        <v>2.9957322739999999</v>
      </c>
    </row>
    <row r="11224" spans="1:3" x14ac:dyDescent="0.25">
      <c r="A11224" s="3">
        <v>19.18195119767131</v>
      </c>
      <c r="B11224">
        <v>4.5747109785033828</v>
      </c>
      <c r="C11224">
        <v>3.6375861597263857</v>
      </c>
    </row>
    <row r="11225" spans="1:3" x14ac:dyDescent="0.25">
      <c r="A11225" s="3">
        <v>20.123189455653517</v>
      </c>
      <c r="B11225">
        <v>5.4806389233419912</v>
      </c>
      <c r="C11225">
        <v>3.0910424533583161</v>
      </c>
    </row>
    <row r="11226" spans="1:3" x14ac:dyDescent="0.25">
      <c r="A11226" s="3">
        <v>19.719292269758025</v>
      </c>
      <c r="B11226">
        <v>4.7874917430000004</v>
      </c>
      <c r="C11226">
        <v>3.091042453</v>
      </c>
    </row>
    <row r="11227" spans="1:3" x14ac:dyDescent="0.25">
      <c r="A11227" s="3">
        <v>20.097550585664155</v>
      </c>
      <c r="B11227">
        <v>5.0751738152338266</v>
      </c>
      <c r="C11227">
        <v>3.6109179126442243</v>
      </c>
    </row>
    <row r="11228" spans="1:3" x14ac:dyDescent="0.25">
      <c r="A11228" s="3">
        <v>19.18195119767131</v>
      </c>
      <c r="B11228">
        <v>4.5747109785033828</v>
      </c>
      <c r="C11228">
        <v>3.6375861597263857</v>
      </c>
    </row>
    <row r="11229" spans="1:3" x14ac:dyDescent="0.25">
      <c r="A11229" s="3">
        <v>19.18195119767131</v>
      </c>
      <c r="B11229">
        <v>4.5747109785033828</v>
      </c>
      <c r="C11229">
        <v>3.6375861597263857</v>
      </c>
    </row>
    <row r="11230" spans="1:3" x14ac:dyDescent="0.25">
      <c r="A11230" s="3">
        <v>19.18195119767131</v>
      </c>
      <c r="B11230">
        <v>4.5747109785033828</v>
      </c>
      <c r="C11230">
        <v>3.6375861597263857</v>
      </c>
    </row>
    <row r="11231" spans="1:3" x14ac:dyDescent="0.25">
      <c r="A11231" s="3">
        <v>20.360234224388144</v>
      </c>
      <c r="B11231">
        <v>5.6167710976665717</v>
      </c>
      <c r="C11231">
        <v>2.9444389791664403</v>
      </c>
    </row>
    <row r="11232" spans="1:3" x14ac:dyDescent="0.25">
      <c r="A11232" s="3">
        <v>19.985088661080542</v>
      </c>
      <c r="B11232">
        <v>4.7874917427820458</v>
      </c>
      <c r="C11232">
        <v>3.4812400893356918</v>
      </c>
    </row>
    <row r="11233" spans="1:3" x14ac:dyDescent="0.25">
      <c r="A11233" s="3">
        <v>20.837197681154464</v>
      </c>
      <c r="B11233">
        <v>5.9914645471079817</v>
      </c>
      <c r="C11233">
        <v>4.6821312271242199</v>
      </c>
    </row>
    <row r="11234" spans="1:3" x14ac:dyDescent="0.25">
      <c r="A11234" s="3">
        <v>20.163448315399307</v>
      </c>
      <c r="B11234">
        <v>5.5373342670185366</v>
      </c>
      <c r="C11234">
        <v>4.7004803657924166</v>
      </c>
    </row>
    <row r="11235" spans="1:3" ht="15.75" thickBot="1" x14ac:dyDescent="0.3">
      <c r="A11235" s="7">
        <v>20.478688773840432</v>
      </c>
      <c r="B11235" s="5">
        <v>5.2983173670000001</v>
      </c>
      <c r="C11235" s="5">
        <v>2.9957322739999999</v>
      </c>
    </row>
    <row r="11238" spans="1:3" ht="15.75" thickBot="1" x14ac:dyDescent="0.3"/>
    <row r="11239" spans="1:3" x14ac:dyDescent="0.25">
      <c r="A11239" s="1" t="s">
        <v>679</v>
      </c>
    </row>
    <row r="11240" spans="1:3" x14ac:dyDescent="0.25">
      <c r="A11240" s="2">
        <v>20.097550585664155</v>
      </c>
      <c r="B11240">
        <v>5.0751738152338266</v>
      </c>
      <c r="C11240">
        <v>3.6109179126442243</v>
      </c>
    </row>
    <row r="11241" spans="1:3" x14ac:dyDescent="0.25">
      <c r="A11241" s="3">
        <v>20.027089777859604</v>
      </c>
      <c r="B11241">
        <v>4.9416424226093039</v>
      </c>
      <c r="C11241">
        <v>3.1135153092103742</v>
      </c>
    </row>
    <row r="11242" spans="1:3" x14ac:dyDescent="0.25">
      <c r="A11242" s="3">
        <v>21.133424112621626</v>
      </c>
      <c r="B11242" s="8">
        <v>6.5510803350434044</v>
      </c>
      <c r="C11242" s="8">
        <v>5.4380793089231956</v>
      </c>
    </row>
    <row r="11243" spans="1:3" x14ac:dyDescent="0.25">
      <c r="A11243" s="3">
        <v>19.985088661080542</v>
      </c>
      <c r="B11243">
        <v>4.7874917427820458</v>
      </c>
      <c r="C11243">
        <v>3.4812400893356918</v>
      </c>
    </row>
    <row r="11244" spans="1:3" x14ac:dyDescent="0.25">
      <c r="A11244" s="3">
        <v>20.097550585664155</v>
      </c>
      <c r="B11244">
        <v>5.0751738152338266</v>
      </c>
      <c r="C11244">
        <v>3.6109179126442243</v>
      </c>
    </row>
    <row r="11245" spans="1:3" x14ac:dyDescent="0.25">
      <c r="A11245" s="3">
        <v>20.478688773840432</v>
      </c>
      <c r="B11245" s="5">
        <v>5.2983173670000001</v>
      </c>
      <c r="C11245" s="5">
        <v>2.9957322739999999</v>
      </c>
    </row>
    <row r="11246" spans="1:3" x14ac:dyDescent="0.25">
      <c r="A11246" s="3">
        <v>20.097550585664155</v>
      </c>
      <c r="B11246">
        <v>5.0751738152338266</v>
      </c>
      <c r="C11246">
        <v>3.6109179126442243</v>
      </c>
    </row>
    <row r="11247" spans="1:3" x14ac:dyDescent="0.25">
      <c r="A11247" s="3">
        <v>21.133424112621626</v>
      </c>
      <c r="B11247" s="8">
        <v>6.5510803350434044</v>
      </c>
      <c r="C11247" s="8">
        <v>5.4380793089231956</v>
      </c>
    </row>
    <row r="11248" spans="1:3" x14ac:dyDescent="0.25">
      <c r="A11248" s="3">
        <v>20.837197681154464</v>
      </c>
      <c r="B11248">
        <v>5.9914645471079817</v>
      </c>
      <c r="C11248">
        <v>4.6821312271242199</v>
      </c>
    </row>
    <row r="11249" spans="1:3" x14ac:dyDescent="0.25">
      <c r="A11249" s="3">
        <v>19.929145492307978</v>
      </c>
      <c r="B11249">
        <v>5.0106352940962555</v>
      </c>
      <c r="C11249">
        <v>2.9957322735539909</v>
      </c>
    </row>
    <row r="11250" spans="1:3" x14ac:dyDescent="0.25">
      <c r="A11250" s="3">
        <v>20.184546440673881</v>
      </c>
      <c r="B11250">
        <v>4.990432586778736</v>
      </c>
      <c r="C11250">
        <v>3.6888794541139363</v>
      </c>
    </row>
    <row r="11251" spans="1:3" x14ac:dyDescent="0.25">
      <c r="A11251" s="3">
        <v>19.18195119767131</v>
      </c>
      <c r="B11251">
        <v>4.5747109785033828</v>
      </c>
      <c r="C11251">
        <v>3.6375861597263857</v>
      </c>
    </row>
    <row r="11252" spans="1:3" ht="15.75" thickBot="1" x14ac:dyDescent="0.3">
      <c r="A11252" s="7">
        <v>20.478688773840432</v>
      </c>
      <c r="B11252" s="5">
        <v>5.2983173670000001</v>
      </c>
      <c r="C11252" s="5">
        <v>2.9957322739999999</v>
      </c>
    </row>
    <row r="11255" spans="1:3" ht="15.75" thickBot="1" x14ac:dyDescent="0.3"/>
    <row r="11256" spans="1:3" x14ac:dyDescent="0.25">
      <c r="A11256" s="1" t="s">
        <v>680</v>
      </c>
    </row>
    <row r="11257" spans="1:3" x14ac:dyDescent="0.25">
      <c r="A11257" s="2">
        <v>19.18195119767131</v>
      </c>
      <c r="B11257">
        <v>4.5747109785033828</v>
      </c>
      <c r="C11257">
        <v>3.6375861597263857</v>
      </c>
    </row>
    <row r="11258" spans="1:3" x14ac:dyDescent="0.25">
      <c r="A11258" s="3">
        <v>20.123189455653517</v>
      </c>
      <c r="B11258">
        <v>5.4806389233419912</v>
      </c>
      <c r="C11258">
        <v>3.0910424533583161</v>
      </c>
    </row>
    <row r="11259" spans="1:3" x14ac:dyDescent="0.25">
      <c r="A11259" s="3">
        <v>19.719292269758025</v>
      </c>
      <c r="B11259">
        <v>4.7874917430000004</v>
      </c>
      <c r="C11259">
        <v>3.091042453</v>
      </c>
    </row>
    <row r="11260" spans="1:3" x14ac:dyDescent="0.25">
      <c r="A11260" s="3">
        <v>20.097550585664155</v>
      </c>
      <c r="B11260">
        <v>5.0751738152338266</v>
      </c>
      <c r="C11260">
        <v>3.6109179126442243</v>
      </c>
    </row>
    <row r="11261" spans="1:3" x14ac:dyDescent="0.25">
      <c r="A11261" s="3">
        <v>20.837197681154464</v>
      </c>
      <c r="B11261">
        <v>5.9914645471079817</v>
      </c>
      <c r="C11261">
        <v>4.6821312271242199</v>
      </c>
    </row>
    <row r="11262" spans="1:3" x14ac:dyDescent="0.25">
      <c r="A11262" s="3">
        <v>19.985088661080542</v>
      </c>
      <c r="B11262">
        <v>4.7874917427820458</v>
      </c>
      <c r="C11262">
        <v>3.4812400893356918</v>
      </c>
    </row>
    <row r="11263" spans="1:3" x14ac:dyDescent="0.25">
      <c r="A11263" s="3">
        <v>20.123189455653517</v>
      </c>
      <c r="B11263">
        <v>5.4806389233419912</v>
      </c>
      <c r="C11263">
        <v>3.0910424533583161</v>
      </c>
    </row>
    <row r="11264" spans="1:3" x14ac:dyDescent="0.25">
      <c r="A11264" s="3">
        <v>20.360234224388144</v>
      </c>
      <c r="B11264">
        <v>5.6167710976665717</v>
      </c>
      <c r="C11264">
        <v>2.9444389791664403</v>
      </c>
    </row>
    <row r="11265" spans="1:3" x14ac:dyDescent="0.25">
      <c r="A11265" s="3">
        <v>20.123189455653517</v>
      </c>
      <c r="B11265">
        <v>5.4806389233419912</v>
      </c>
      <c r="C11265">
        <v>3.0910424533583161</v>
      </c>
    </row>
    <row r="11266" spans="1:3" x14ac:dyDescent="0.25">
      <c r="A11266" s="3">
        <v>20.837197681154464</v>
      </c>
      <c r="B11266">
        <v>5.9914645471079817</v>
      </c>
      <c r="C11266">
        <v>4.6821312271242199</v>
      </c>
    </row>
    <row r="11267" spans="1:3" x14ac:dyDescent="0.25">
      <c r="A11267" s="3">
        <v>19.985088661080542</v>
      </c>
      <c r="B11267">
        <v>4.7874917427820458</v>
      </c>
      <c r="C11267">
        <v>3.4812400893356918</v>
      </c>
    </row>
    <row r="11268" spans="1:3" x14ac:dyDescent="0.25">
      <c r="A11268" s="3">
        <v>19.18195119767131</v>
      </c>
      <c r="B11268">
        <v>4.5747109785033828</v>
      </c>
      <c r="C11268">
        <v>3.6375861597263857</v>
      </c>
    </row>
    <row r="11269" spans="1:3" ht="15.75" thickBot="1" x14ac:dyDescent="0.3">
      <c r="A11269" s="7">
        <v>20.837197681154464</v>
      </c>
      <c r="B11269">
        <v>5.9914645471079817</v>
      </c>
      <c r="C11269">
        <v>4.6821312271242199</v>
      </c>
    </row>
    <row r="11272" spans="1:3" ht="15.75" thickBot="1" x14ac:dyDescent="0.3"/>
    <row r="11273" spans="1:3" x14ac:dyDescent="0.25">
      <c r="A11273" s="1" t="s">
        <v>681</v>
      </c>
    </row>
    <row r="11274" spans="1:3" x14ac:dyDescent="0.25">
      <c r="A11274" s="2">
        <v>19.985088661080542</v>
      </c>
      <c r="B11274">
        <v>4.7874917427820458</v>
      </c>
      <c r="C11274">
        <v>3.4812400893356918</v>
      </c>
    </row>
    <row r="11275" spans="1:3" x14ac:dyDescent="0.25">
      <c r="A11275" s="3">
        <v>21.133424112621626</v>
      </c>
      <c r="B11275" s="8">
        <v>6.5510803350434044</v>
      </c>
      <c r="C11275" s="8">
        <v>5.4380793089231956</v>
      </c>
    </row>
    <row r="11276" spans="1:3" x14ac:dyDescent="0.25">
      <c r="A11276" s="3">
        <v>20.184546440673881</v>
      </c>
      <c r="B11276">
        <v>4.990432586778736</v>
      </c>
      <c r="C11276">
        <v>3.6888794541139363</v>
      </c>
    </row>
    <row r="11277" spans="1:3" x14ac:dyDescent="0.25">
      <c r="A11277" s="3">
        <v>20.027089777859604</v>
      </c>
      <c r="B11277">
        <v>4.9416424226093039</v>
      </c>
      <c r="C11277">
        <v>3.1135153092103742</v>
      </c>
    </row>
    <row r="11278" spans="1:3" x14ac:dyDescent="0.25">
      <c r="A11278" s="3">
        <v>21.133424112621626</v>
      </c>
      <c r="B11278" s="8">
        <v>6.5510803350434044</v>
      </c>
      <c r="C11278" s="8">
        <v>5.4380793089231956</v>
      </c>
    </row>
    <row r="11279" spans="1:3" x14ac:dyDescent="0.25">
      <c r="A11279" s="3">
        <v>19.719292269758025</v>
      </c>
      <c r="B11279">
        <v>4.7874917430000004</v>
      </c>
      <c r="C11279">
        <v>3.091042453</v>
      </c>
    </row>
    <row r="11280" spans="1:3" x14ac:dyDescent="0.25">
      <c r="A11280" s="3">
        <v>19.719292269758025</v>
      </c>
      <c r="B11280">
        <v>4.7874917430000004</v>
      </c>
      <c r="C11280">
        <v>3.091042453</v>
      </c>
    </row>
    <row r="11281" spans="1:3" x14ac:dyDescent="0.25">
      <c r="A11281" s="3">
        <v>20.478688773840432</v>
      </c>
      <c r="B11281" s="5">
        <v>5.2983173670000001</v>
      </c>
      <c r="C11281" s="5">
        <v>2.9957322739999999</v>
      </c>
    </row>
    <row r="11282" spans="1:3" x14ac:dyDescent="0.25">
      <c r="A11282" s="3">
        <v>20.837197681154464</v>
      </c>
      <c r="B11282">
        <v>5.9914645471079817</v>
      </c>
      <c r="C11282">
        <v>4.6821312271242199</v>
      </c>
    </row>
    <row r="11283" spans="1:3" x14ac:dyDescent="0.25">
      <c r="A11283" s="3">
        <v>20.478688773840432</v>
      </c>
      <c r="B11283" s="5">
        <v>5.2983173670000001</v>
      </c>
      <c r="C11283" s="5">
        <v>2.9957322739999999</v>
      </c>
    </row>
    <row r="11284" spans="1:3" x14ac:dyDescent="0.25">
      <c r="A11284" s="3">
        <v>20.123189455653517</v>
      </c>
      <c r="B11284">
        <v>5.4806389233419912</v>
      </c>
      <c r="C11284">
        <v>3.0910424533583161</v>
      </c>
    </row>
    <row r="11285" spans="1:3" x14ac:dyDescent="0.25">
      <c r="A11285" s="3">
        <v>20.360234224388144</v>
      </c>
      <c r="B11285">
        <v>5.6167710976665717</v>
      </c>
      <c r="C11285">
        <v>2.9444389791664403</v>
      </c>
    </row>
    <row r="11286" spans="1:3" ht="15.75" thickBot="1" x14ac:dyDescent="0.3">
      <c r="A11286" s="7">
        <v>19.929145492307978</v>
      </c>
      <c r="B11286">
        <v>5.0106352940962555</v>
      </c>
      <c r="C11286">
        <v>2.9957322735539909</v>
      </c>
    </row>
    <row r="11289" spans="1:3" ht="15.75" thickBot="1" x14ac:dyDescent="0.3"/>
    <row r="11290" spans="1:3" x14ac:dyDescent="0.25">
      <c r="A11290" s="1" t="s">
        <v>682</v>
      </c>
    </row>
    <row r="11291" spans="1:3" x14ac:dyDescent="0.25">
      <c r="A11291" s="2">
        <v>21.133424112621626</v>
      </c>
      <c r="B11291" s="8">
        <v>6.5510803350434044</v>
      </c>
      <c r="C11291" s="8">
        <v>5.4380793089231956</v>
      </c>
    </row>
    <row r="11292" spans="1:3" x14ac:dyDescent="0.25">
      <c r="A11292" s="3">
        <v>21.133424112621626</v>
      </c>
      <c r="B11292" s="8">
        <v>6.5510803350434044</v>
      </c>
      <c r="C11292" s="8">
        <v>5.4380793089231956</v>
      </c>
    </row>
    <row r="11293" spans="1:3" x14ac:dyDescent="0.25">
      <c r="A11293" s="3">
        <v>20.184546440673881</v>
      </c>
      <c r="B11293">
        <v>4.990432586778736</v>
      </c>
      <c r="C11293">
        <v>3.6888794541139363</v>
      </c>
    </row>
    <row r="11294" spans="1:3" x14ac:dyDescent="0.25">
      <c r="A11294" s="3">
        <v>20.837197681154464</v>
      </c>
      <c r="B11294">
        <v>5.9914645471079817</v>
      </c>
      <c r="C11294">
        <v>4.6821312271242199</v>
      </c>
    </row>
    <row r="11295" spans="1:3" x14ac:dyDescent="0.25">
      <c r="A11295" s="3">
        <v>21.133424112621626</v>
      </c>
      <c r="B11295" s="8">
        <v>6.5510803350434044</v>
      </c>
      <c r="C11295" s="8">
        <v>5.4380793089231956</v>
      </c>
    </row>
    <row r="11296" spans="1:3" x14ac:dyDescent="0.25">
      <c r="A11296" s="3">
        <v>20.163448315399307</v>
      </c>
      <c r="B11296">
        <v>5.5373342670185366</v>
      </c>
      <c r="C11296">
        <v>4.7004803657924166</v>
      </c>
    </row>
    <row r="11297" spans="1:3" x14ac:dyDescent="0.25">
      <c r="A11297" s="3">
        <v>19.18195119767131</v>
      </c>
      <c r="B11297">
        <v>4.5747109785033828</v>
      </c>
      <c r="C11297">
        <v>3.6375861597263857</v>
      </c>
    </row>
    <row r="11298" spans="1:3" x14ac:dyDescent="0.25">
      <c r="A11298" s="3">
        <v>20.163448315399307</v>
      </c>
      <c r="B11298">
        <v>5.5373342670185366</v>
      </c>
      <c r="C11298">
        <v>4.7004803657924166</v>
      </c>
    </row>
    <row r="11299" spans="1:3" x14ac:dyDescent="0.25">
      <c r="A11299" s="3">
        <v>19.929145492307978</v>
      </c>
      <c r="B11299">
        <v>5.0106352940962555</v>
      </c>
      <c r="C11299">
        <v>2.9957322735539909</v>
      </c>
    </row>
    <row r="11300" spans="1:3" x14ac:dyDescent="0.25">
      <c r="A11300" s="3">
        <v>20.097550585664155</v>
      </c>
      <c r="B11300">
        <v>5.0751738152338266</v>
      </c>
      <c r="C11300">
        <v>3.6109179126442243</v>
      </c>
    </row>
    <row r="11301" spans="1:3" x14ac:dyDescent="0.25">
      <c r="A11301" s="3">
        <v>20.027089777859604</v>
      </c>
      <c r="B11301">
        <v>4.9416424226093039</v>
      </c>
      <c r="C11301">
        <v>3.1135153092103742</v>
      </c>
    </row>
    <row r="11302" spans="1:3" x14ac:dyDescent="0.25">
      <c r="A11302" s="3">
        <v>20.837197681154464</v>
      </c>
      <c r="B11302">
        <v>5.9914645471079817</v>
      </c>
      <c r="C11302">
        <v>4.6821312271242199</v>
      </c>
    </row>
    <row r="11303" spans="1:3" ht="15.75" thickBot="1" x14ac:dyDescent="0.3">
      <c r="A11303" s="7">
        <v>19.18195119767131</v>
      </c>
      <c r="B11303">
        <v>4.5747109785033828</v>
      </c>
      <c r="C11303">
        <v>3.6375861597263857</v>
      </c>
    </row>
    <row r="11306" spans="1:3" ht="15.75" thickBot="1" x14ac:dyDescent="0.3"/>
    <row r="11307" spans="1:3" x14ac:dyDescent="0.25">
      <c r="A11307" s="1" t="s">
        <v>683</v>
      </c>
    </row>
    <row r="11308" spans="1:3" x14ac:dyDescent="0.25">
      <c r="A11308" s="2">
        <v>20.837197681154464</v>
      </c>
      <c r="B11308">
        <v>5.9914645471079817</v>
      </c>
      <c r="C11308">
        <v>4.6821312271242199</v>
      </c>
    </row>
    <row r="11309" spans="1:3" x14ac:dyDescent="0.25">
      <c r="A11309" s="3">
        <v>20.123189455653517</v>
      </c>
      <c r="B11309">
        <v>5.4806389233419912</v>
      </c>
      <c r="C11309">
        <v>3.0910424533583161</v>
      </c>
    </row>
    <row r="11310" spans="1:3" x14ac:dyDescent="0.25">
      <c r="A11310" s="3">
        <v>20.097550585664155</v>
      </c>
      <c r="B11310">
        <v>5.0751738152338266</v>
      </c>
      <c r="C11310">
        <v>3.6109179126442243</v>
      </c>
    </row>
    <row r="11311" spans="1:3" x14ac:dyDescent="0.25">
      <c r="A11311" s="3">
        <v>20.027089777859604</v>
      </c>
      <c r="B11311">
        <v>4.9416424226093039</v>
      </c>
      <c r="C11311">
        <v>3.1135153092103742</v>
      </c>
    </row>
    <row r="11312" spans="1:3" x14ac:dyDescent="0.25">
      <c r="A11312" s="3">
        <v>19.985088661080542</v>
      </c>
      <c r="B11312">
        <v>4.7874917427820458</v>
      </c>
      <c r="C11312">
        <v>3.4812400893356918</v>
      </c>
    </row>
    <row r="11313" spans="1:3" x14ac:dyDescent="0.25">
      <c r="A11313" s="3">
        <v>19.719292269758025</v>
      </c>
      <c r="B11313">
        <v>4.7874917430000004</v>
      </c>
      <c r="C11313">
        <v>3.091042453</v>
      </c>
    </row>
    <row r="11314" spans="1:3" x14ac:dyDescent="0.25">
      <c r="A11314" s="3">
        <v>20.163448315399307</v>
      </c>
      <c r="B11314">
        <v>5.5373342670185366</v>
      </c>
      <c r="C11314">
        <v>4.7004803657924166</v>
      </c>
    </row>
    <row r="11315" spans="1:3" x14ac:dyDescent="0.25">
      <c r="A11315" s="3">
        <v>19.985088661080542</v>
      </c>
      <c r="B11315">
        <v>4.7874917427820458</v>
      </c>
      <c r="C11315">
        <v>3.4812400893356918</v>
      </c>
    </row>
    <row r="11316" spans="1:3" x14ac:dyDescent="0.25">
      <c r="A11316" s="3">
        <v>19.929145492307978</v>
      </c>
      <c r="B11316">
        <v>5.0106352940962555</v>
      </c>
      <c r="C11316">
        <v>2.9957322735539909</v>
      </c>
    </row>
    <row r="11317" spans="1:3" x14ac:dyDescent="0.25">
      <c r="A11317" s="3">
        <v>20.163448315399307</v>
      </c>
      <c r="B11317">
        <v>5.5373342670185366</v>
      </c>
      <c r="C11317">
        <v>4.7004803657924166</v>
      </c>
    </row>
    <row r="11318" spans="1:3" x14ac:dyDescent="0.25">
      <c r="A11318" s="3">
        <v>20.837197681154464</v>
      </c>
      <c r="B11318">
        <v>5.9914645471079817</v>
      </c>
      <c r="C11318">
        <v>4.6821312271242199</v>
      </c>
    </row>
    <row r="11319" spans="1:3" x14ac:dyDescent="0.25">
      <c r="A11319" s="3">
        <v>20.184546440673881</v>
      </c>
      <c r="B11319">
        <v>4.990432586778736</v>
      </c>
      <c r="C11319">
        <v>3.6888794541139363</v>
      </c>
    </row>
    <row r="11320" spans="1:3" ht="15.75" thickBot="1" x14ac:dyDescent="0.3">
      <c r="A11320" s="7">
        <v>20.837197681154464</v>
      </c>
      <c r="B11320">
        <v>5.9914645471079817</v>
      </c>
      <c r="C11320">
        <v>4.6821312271242199</v>
      </c>
    </row>
    <row r="11323" spans="1:3" ht="15.75" thickBot="1" x14ac:dyDescent="0.3"/>
    <row r="11324" spans="1:3" x14ac:dyDescent="0.25">
      <c r="A11324" s="1" t="s">
        <v>684</v>
      </c>
    </row>
    <row r="11325" spans="1:3" x14ac:dyDescent="0.25">
      <c r="A11325" s="2">
        <v>19.929145492307978</v>
      </c>
      <c r="B11325">
        <v>5.0106352940962555</v>
      </c>
      <c r="C11325">
        <v>2.9957322735539909</v>
      </c>
    </row>
    <row r="11326" spans="1:3" x14ac:dyDescent="0.25">
      <c r="A11326" s="3">
        <v>19.719292269758025</v>
      </c>
      <c r="B11326">
        <v>4.7874917430000004</v>
      </c>
      <c r="C11326">
        <v>3.091042453</v>
      </c>
    </row>
    <row r="11327" spans="1:3" x14ac:dyDescent="0.25">
      <c r="A11327" s="3">
        <v>20.163448315399307</v>
      </c>
      <c r="B11327">
        <v>5.5373342670185366</v>
      </c>
      <c r="C11327">
        <v>4.7004803657924166</v>
      </c>
    </row>
    <row r="11328" spans="1:3" x14ac:dyDescent="0.25">
      <c r="A11328" s="3">
        <v>20.184546440673881</v>
      </c>
      <c r="B11328">
        <v>4.990432586778736</v>
      </c>
      <c r="C11328">
        <v>3.6888794541139363</v>
      </c>
    </row>
    <row r="11329" spans="1:3" x14ac:dyDescent="0.25">
      <c r="A11329" s="3">
        <v>20.123189455653517</v>
      </c>
      <c r="B11329">
        <v>5.4806389233419912</v>
      </c>
      <c r="C11329">
        <v>3.0910424533583161</v>
      </c>
    </row>
    <row r="11330" spans="1:3" x14ac:dyDescent="0.25">
      <c r="A11330" s="3">
        <v>19.985088661080542</v>
      </c>
      <c r="B11330">
        <v>4.7874917427820458</v>
      </c>
      <c r="C11330">
        <v>3.4812400893356918</v>
      </c>
    </row>
    <row r="11331" spans="1:3" x14ac:dyDescent="0.25">
      <c r="A11331" s="3">
        <v>20.360234224388144</v>
      </c>
      <c r="B11331">
        <v>5.6167710976665717</v>
      </c>
      <c r="C11331">
        <v>2.9444389791664403</v>
      </c>
    </row>
    <row r="11332" spans="1:3" x14ac:dyDescent="0.25">
      <c r="A11332" s="3">
        <v>20.478688773840432</v>
      </c>
      <c r="B11332" s="5">
        <v>5.2983173670000001</v>
      </c>
      <c r="C11332" s="5">
        <v>2.9957322739999999</v>
      </c>
    </row>
    <row r="11333" spans="1:3" x14ac:dyDescent="0.25">
      <c r="A11333" s="3">
        <v>20.478688773840432</v>
      </c>
      <c r="B11333" s="5">
        <v>5.2983173670000001</v>
      </c>
      <c r="C11333" s="5">
        <v>2.9957322739999999</v>
      </c>
    </row>
    <row r="11334" spans="1:3" x14ac:dyDescent="0.25">
      <c r="A11334" s="3">
        <v>20.097550585664155</v>
      </c>
      <c r="B11334">
        <v>5.0751738152338266</v>
      </c>
      <c r="C11334">
        <v>3.6109179126442243</v>
      </c>
    </row>
    <row r="11335" spans="1:3" x14ac:dyDescent="0.25">
      <c r="A11335" s="3">
        <v>20.478688773840432</v>
      </c>
      <c r="B11335" s="5">
        <v>5.2983173670000001</v>
      </c>
      <c r="C11335" s="5">
        <v>2.9957322739999999</v>
      </c>
    </row>
    <row r="11336" spans="1:3" x14ac:dyDescent="0.25">
      <c r="A11336" s="3">
        <v>21.133424112621626</v>
      </c>
      <c r="B11336" s="8">
        <v>6.5510803350434044</v>
      </c>
      <c r="C11336" s="8">
        <v>5.4380793089231956</v>
      </c>
    </row>
    <row r="11337" spans="1:3" ht="15.75" thickBot="1" x14ac:dyDescent="0.3">
      <c r="A11337" s="7">
        <v>20.027089777859604</v>
      </c>
      <c r="B11337">
        <v>4.9416424226093039</v>
      </c>
      <c r="C11337">
        <v>3.1135153092103742</v>
      </c>
    </row>
    <row r="11340" spans="1:3" ht="15.75" thickBot="1" x14ac:dyDescent="0.3"/>
    <row r="11341" spans="1:3" x14ac:dyDescent="0.25">
      <c r="A11341" s="1" t="s">
        <v>685</v>
      </c>
    </row>
    <row r="11342" spans="1:3" x14ac:dyDescent="0.25">
      <c r="A11342" s="2">
        <v>19.985088661080542</v>
      </c>
      <c r="B11342">
        <v>4.7874917427820458</v>
      </c>
      <c r="C11342">
        <v>3.4812400893356918</v>
      </c>
    </row>
    <row r="11343" spans="1:3" x14ac:dyDescent="0.25">
      <c r="A11343" s="3">
        <v>19.985088661080542</v>
      </c>
      <c r="B11343">
        <v>4.7874917427820458</v>
      </c>
      <c r="C11343">
        <v>3.4812400893356918</v>
      </c>
    </row>
    <row r="11344" spans="1:3" x14ac:dyDescent="0.25">
      <c r="A11344" s="3">
        <v>19.929145492307978</v>
      </c>
      <c r="B11344">
        <v>5.0106352940962555</v>
      </c>
      <c r="C11344">
        <v>2.9957322735539909</v>
      </c>
    </row>
    <row r="11345" spans="1:3" x14ac:dyDescent="0.25">
      <c r="A11345" s="3">
        <v>20.184546440673881</v>
      </c>
      <c r="B11345">
        <v>4.990432586778736</v>
      </c>
      <c r="C11345">
        <v>3.6888794541139363</v>
      </c>
    </row>
    <row r="11346" spans="1:3" x14ac:dyDescent="0.25">
      <c r="A11346" s="3">
        <v>20.184546440673881</v>
      </c>
      <c r="B11346">
        <v>4.990432586778736</v>
      </c>
      <c r="C11346">
        <v>3.6888794541139363</v>
      </c>
    </row>
    <row r="11347" spans="1:3" x14ac:dyDescent="0.25">
      <c r="A11347" s="3">
        <v>20.027089777859604</v>
      </c>
      <c r="B11347" s="8">
        <v>4.9416424226093039</v>
      </c>
      <c r="C11347" s="8">
        <v>3.1135153092103742</v>
      </c>
    </row>
    <row r="11348" spans="1:3" x14ac:dyDescent="0.25">
      <c r="A11348" s="3">
        <v>20.097550585664155</v>
      </c>
      <c r="B11348">
        <v>5.0751738152338266</v>
      </c>
      <c r="C11348">
        <v>3.6109179126442243</v>
      </c>
    </row>
    <row r="11349" spans="1:3" x14ac:dyDescent="0.25">
      <c r="A11349" s="3">
        <v>20.184546440673881</v>
      </c>
      <c r="B11349">
        <v>4.990432586778736</v>
      </c>
      <c r="C11349">
        <v>3.6888794541139363</v>
      </c>
    </row>
    <row r="11350" spans="1:3" x14ac:dyDescent="0.25">
      <c r="A11350" s="3">
        <v>20.123189455653517</v>
      </c>
      <c r="B11350">
        <v>5.4806389233419912</v>
      </c>
      <c r="C11350">
        <v>3.0910424533583161</v>
      </c>
    </row>
    <row r="11351" spans="1:3" x14ac:dyDescent="0.25">
      <c r="A11351" s="3">
        <v>21.133424112621626</v>
      </c>
      <c r="B11351" s="8">
        <v>6.5510803350434044</v>
      </c>
      <c r="C11351" s="8">
        <v>5.4380793089231956</v>
      </c>
    </row>
    <row r="11352" spans="1:3" x14ac:dyDescent="0.25">
      <c r="A11352" s="3">
        <v>21.133424112621626</v>
      </c>
      <c r="B11352" s="8">
        <v>6.5510803350434044</v>
      </c>
      <c r="C11352" s="8">
        <v>5.4380793089231956</v>
      </c>
    </row>
    <row r="11353" spans="1:3" x14ac:dyDescent="0.25">
      <c r="A11353" s="3">
        <v>20.478688773840432</v>
      </c>
      <c r="B11353" s="5">
        <v>5.2983173670000001</v>
      </c>
      <c r="C11353" s="5">
        <v>2.9957322739999999</v>
      </c>
    </row>
    <row r="11354" spans="1:3" ht="15.75" thickBot="1" x14ac:dyDescent="0.3">
      <c r="A11354" s="7">
        <v>19.929145492307978</v>
      </c>
      <c r="B11354">
        <v>5.0106352940962555</v>
      </c>
      <c r="C11354">
        <v>2.9957322735539909</v>
      </c>
    </row>
    <row r="11357" spans="1:3" ht="15.75" thickBot="1" x14ac:dyDescent="0.3"/>
    <row r="11358" spans="1:3" x14ac:dyDescent="0.25">
      <c r="A11358" s="1" t="s">
        <v>686</v>
      </c>
    </row>
    <row r="11359" spans="1:3" x14ac:dyDescent="0.25">
      <c r="A11359" s="2">
        <v>20.027089777859604</v>
      </c>
      <c r="B11359">
        <v>4.9416424226093039</v>
      </c>
      <c r="C11359">
        <v>3.1135153092103742</v>
      </c>
    </row>
    <row r="11360" spans="1:3" x14ac:dyDescent="0.25">
      <c r="A11360" s="3">
        <v>19.719292269758025</v>
      </c>
      <c r="B11360">
        <v>4.7874917430000004</v>
      </c>
      <c r="C11360">
        <v>3.091042453</v>
      </c>
    </row>
    <row r="11361" spans="1:3" x14ac:dyDescent="0.25">
      <c r="A11361" s="3">
        <v>20.184546440673881</v>
      </c>
      <c r="B11361">
        <v>4.990432586778736</v>
      </c>
      <c r="C11361">
        <v>3.6888794541139363</v>
      </c>
    </row>
    <row r="11362" spans="1:3" x14ac:dyDescent="0.25">
      <c r="A11362" s="3">
        <v>20.027089777859604</v>
      </c>
      <c r="B11362">
        <v>4.9416424226093039</v>
      </c>
      <c r="C11362">
        <v>3.1135153092103742</v>
      </c>
    </row>
    <row r="11363" spans="1:3" x14ac:dyDescent="0.25">
      <c r="A11363" s="3">
        <v>20.184546440673881</v>
      </c>
      <c r="B11363">
        <v>4.990432586778736</v>
      </c>
      <c r="C11363">
        <v>3.6888794541139363</v>
      </c>
    </row>
    <row r="11364" spans="1:3" x14ac:dyDescent="0.25">
      <c r="A11364" s="3">
        <v>19.929145492307978</v>
      </c>
      <c r="B11364">
        <v>5.0106352940962555</v>
      </c>
      <c r="C11364">
        <v>2.9957322735539909</v>
      </c>
    </row>
    <row r="11365" spans="1:3" x14ac:dyDescent="0.25">
      <c r="A11365" s="3">
        <v>19.929145492307978</v>
      </c>
      <c r="B11365">
        <v>5.0106352940962555</v>
      </c>
      <c r="C11365">
        <v>2.9957322735539909</v>
      </c>
    </row>
    <row r="11366" spans="1:3" x14ac:dyDescent="0.25">
      <c r="A11366" s="3">
        <v>20.478688773840432</v>
      </c>
      <c r="B11366" s="5">
        <v>5.2983173670000001</v>
      </c>
      <c r="C11366" s="5">
        <v>2.9957322739999999</v>
      </c>
    </row>
    <row r="11367" spans="1:3" x14ac:dyDescent="0.25">
      <c r="A11367" s="3">
        <v>20.123189455653517</v>
      </c>
      <c r="B11367">
        <v>5.4806389233419912</v>
      </c>
      <c r="C11367">
        <v>3.0910424533583161</v>
      </c>
    </row>
    <row r="11368" spans="1:3" x14ac:dyDescent="0.25">
      <c r="A11368" s="3">
        <v>21.133424112621626</v>
      </c>
      <c r="B11368" s="8">
        <v>6.5510803350434044</v>
      </c>
      <c r="C11368" s="8">
        <v>5.4380793089231956</v>
      </c>
    </row>
    <row r="11369" spans="1:3" x14ac:dyDescent="0.25">
      <c r="A11369" s="3">
        <v>20.837197681154464</v>
      </c>
      <c r="B11369">
        <v>5.9914645471079817</v>
      </c>
      <c r="C11369">
        <v>4.6821312271242199</v>
      </c>
    </row>
    <row r="11370" spans="1:3" x14ac:dyDescent="0.25">
      <c r="A11370" s="3">
        <v>21.133424112621626</v>
      </c>
      <c r="B11370" s="8">
        <v>6.5510803350434044</v>
      </c>
      <c r="C11370" s="8">
        <v>5.4380793089231956</v>
      </c>
    </row>
    <row r="11371" spans="1:3" ht="15.75" thickBot="1" x14ac:dyDescent="0.3">
      <c r="A11371" s="7">
        <v>20.123189455653517</v>
      </c>
      <c r="B11371">
        <v>5.4806389233419912</v>
      </c>
      <c r="C11371">
        <v>3.0910424533583161</v>
      </c>
    </row>
    <row r="11374" spans="1:3" ht="15.75" thickBot="1" x14ac:dyDescent="0.3"/>
    <row r="11375" spans="1:3" x14ac:dyDescent="0.25">
      <c r="A11375" s="1" t="s">
        <v>687</v>
      </c>
    </row>
    <row r="11376" spans="1:3" x14ac:dyDescent="0.25">
      <c r="A11376" s="2">
        <v>19.985088661080542</v>
      </c>
      <c r="B11376">
        <v>4.7874917427820458</v>
      </c>
      <c r="C11376">
        <v>3.4812400893356918</v>
      </c>
    </row>
    <row r="11377" spans="1:3" x14ac:dyDescent="0.25">
      <c r="A11377" s="3">
        <v>19.18195119767131</v>
      </c>
      <c r="B11377">
        <v>4.5747109785033828</v>
      </c>
      <c r="C11377">
        <v>3.6375861597263857</v>
      </c>
    </row>
    <row r="11378" spans="1:3" x14ac:dyDescent="0.25">
      <c r="A11378" s="3">
        <v>19.985088661080542</v>
      </c>
      <c r="B11378">
        <v>4.7874917427820458</v>
      </c>
      <c r="C11378">
        <v>3.4812400893356918</v>
      </c>
    </row>
    <row r="11379" spans="1:3" x14ac:dyDescent="0.25">
      <c r="A11379" s="3">
        <v>20.123189455653517</v>
      </c>
      <c r="B11379">
        <v>5.4806389233419912</v>
      </c>
      <c r="C11379">
        <v>3.0910424533583161</v>
      </c>
    </row>
    <row r="11380" spans="1:3" x14ac:dyDescent="0.25">
      <c r="A11380" s="3">
        <v>20.478688773840432</v>
      </c>
      <c r="B11380" s="5">
        <v>5.2983173670000001</v>
      </c>
      <c r="C11380" s="5">
        <v>2.9957322739999999</v>
      </c>
    </row>
    <row r="11381" spans="1:3" x14ac:dyDescent="0.25">
      <c r="A11381" s="3">
        <v>19.18195119767131</v>
      </c>
      <c r="B11381">
        <v>4.5747109785033828</v>
      </c>
      <c r="C11381">
        <v>3.6375861597263857</v>
      </c>
    </row>
    <row r="11382" spans="1:3" x14ac:dyDescent="0.25">
      <c r="A11382" s="3">
        <v>20.123189455653517</v>
      </c>
      <c r="B11382">
        <v>5.4806389233419912</v>
      </c>
      <c r="C11382">
        <v>3.0910424533583161</v>
      </c>
    </row>
    <row r="11383" spans="1:3" x14ac:dyDescent="0.25">
      <c r="A11383" s="3">
        <v>20.184546440673881</v>
      </c>
      <c r="B11383">
        <v>4.990432586778736</v>
      </c>
      <c r="C11383">
        <v>3.6888794541139363</v>
      </c>
    </row>
    <row r="11384" spans="1:3" x14ac:dyDescent="0.25">
      <c r="A11384" s="3">
        <v>20.163448315399307</v>
      </c>
      <c r="B11384">
        <v>5.5373342670185366</v>
      </c>
      <c r="C11384">
        <v>4.7004803657924166</v>
      </c>
    </row>
    <row r="11385" spans="1:3" x14ac:dyDescent="0.25">
      <c r="A11385" s="3">
        <v>20.837197681154464</v>
      </c>
      <c r="B11385">
        <v>5.9914645471079817</v>
      </c>
      <c r="C11385">
        <v>4.6821312271242199</v>
      </c>
    </row>
    <row r="11386" spans="1:3" x14ac:dyDescent="0.25">
      <c r="A11386" s="3">
        <v>20.097550585664155</v>
      </c>
      <c r="B11386">
        <v>5.0751738152338266</v>
      </c>
      <c r="C11386">
        <v>3.6109179126442243</v>
      </c>
    </row>
    <row r="11387" spans="1:3" x14ac:dyDescent="0.25">
      <c r="A11387" s="3">
        <v>19.719292269758025</v>
      </c>
      <c r="B11387">
        <v>4.7874917430000004</v>
      </c>
      <c r="C11387">
        <v>3.091042453</v>
      </c>
    </row>
    <row r="11388" spans="1:3" ht="15.75" thickBot="1" x14ac:dyDescent="0.3">
      <c r="A11388" s="7">
        <v>20.184546440673881</v>
      </c>
      <c r="B11388">
        <v>4.990432586778736</v>
      </c>
      <c r="C11388">
        <v>3.6888794541139363</v>
      </c>
    </row>
    <row r="11391" spans="1:3" ht="15.75" thickBot="1" x14ac:dyDescent="0.3"/>
    <row r="11392" spans="1:3" x14ac:dyDescent="0.25">
      <c r="A11392" s="1" t="s">
        <v>688</v>
      </c>
    </row>
    <row r="11393" spans="1:3" x14ac:dyDescent="0.25">
      <c r="A11393" s="2">
        <v>19.18195119767131</v>
      </c>
      <c r="B11393">
        <v>4.5747109785033828</v>
      </c>
      <c r="C11393">
        <v>3.6375861597263857</v>
      </c>
    </row>
    <row r="11394" spans="1:3" x14ac:dyDescent="0.25">
      <c r="A11394" s="3">
        <v>20.478688773840432</v>
      </c>
      <c r="B11394" s="5">
        <v>5.2983173670000001</v>
      </c>
      <c r="C11394" s="5">
        <v>2.9957322739999999</v>
      </c>
    </row>
    <row r="11395" spans="1:3" x14ac:dyDescent="0.25">
      <c r="A11395" s="3">
        <v>21.133424112621626</v>
      </c>
      <c r="B11395" s="8">
        <v>6.5510803350434044</v>
      </c>
      <c r="C11395" s="8">
        <v>5.4380793089231956</v>
      </c>
    </row>
    <row r="11396" spans="1:3" x14ac:dyDescent="0.25">
      <c r="A11396" s="3">
        <v>20.837197681154464</v>
      </c>
      <c r="B11396">
        <v>5.9914645471079817</v>
      </c>
      <c r="C11396">
        <v>4.6821312271242199</v>
      </c>
    </row>
    <row r="11397" spans="1:3" x14ac:dyDescent="0.25">
      <c r="A11397" s="3">
        <v>20.184546440673881</v>
      </c>
      <c r="B11397">
        <v>4.990432586778736</v>
      </c>
      <c r="C11397">
        <v>3.6888794541139363</v>
      </c>
    </row>
    <row r="11398" spans="1:3" x14ac:dyDescent="0.25">
      <c r="A11398" s="3">
        <v>19.985088661080542</v>
      </c>
      <c r="B11398">
        <v>4.7874917427820458</v>
      </c>
      <c r="C11398">
        <v>3.4812400893356918</v>
      </c>
    </row>
    <row r="11399" spans="1:3" x14ac:dyDescent="0.25">
      <c r="A11399" s="3">
        <v>20.184546440673881</v>
      </c>
      <c r="B11399">
        <v>4.990432586778736</v>
      </c>
      <c r="C11399">
        <v>3.6888794541139363</v>
      </c>
    </row>
    <row r="11400" spans="1:3" x14ac:dyDescent="0.25">
      <c r="A11400" s="3">
        <v>20.184546440673881</v>
      </c>
      <c r="B11400">
        <v>4.990432586778736</v>
      </c>
      <c r="C11400">
        <v>3.6888794541139363</v>
      </c>
    </row>
    <row r="11401" spans="1:3" x14ac:dyDescent="0.25">
      <c r="A11401" s="3">
        <v>21.133424112621626</v>
      </c>
      <c r="B11401" s="8">
        <v>6.5510803350434044</v>
      </c>
      <c r="C11401" s="8">
        <v>5.4380793089231956</v>
      </c>
    </row>
    <row r="11402" spans="1:3" x14ac:dyDescent="0.25">
      <c r="A11402" s="3">
        <v>20.837197681154464</v>
      </c>
      <c r="B11402">
        <v>5.9914645471079817</v>
      </c>
      <c r="C11402">
        <v>4.6821312271242199</v>
      </c>
    </row>
    <row r="11403" spans="1:3" x14ac:dyDescent="0.25">
      <c r="A11403" s="3">
        <v>19.929145492307978</v>
      </c>
      <c r="B11403">
        <v>5.0106352940962555</v>
      </c>
      <c r="C11403">
        <v>2.9957322735539909</v>
      </c>
    </row>
    <row r="11404" spans="1:3" x14ac:dyDescent="0.25">
      <c r="A11404" s="3">
        <v>21.133424112621626</v>
      </c>
      <c r="B11404" s="8">
        <v>6.5510803350434044</v>
      </c>
      <c r="C11404" s="8">
        <v>5.4380793089231956</v>
      </c>
    </row>
    <row r="11405" spans="1:3" ht="15.75" thickBot="1" x14ac:dyDescent="0.3">
      <c r="A11405" s="7">
        <v>20.478688773840432</v>
      </c>
      <c r="B11405" s="5">
        <v>5.2983173670000001</v>
      </c>
      <c r="C11405" s="5">
        <v>2.9957322739999999</v>
      </c>
    </row>
    <row r="11408" spans="1:3" ht="15.75" thickBot="1" x14ac:dyDescent="0.3"/>
    <row r="11409" spans="1:3" x14ac:dyDescent="0.25">
      <c r="A11409" s="1" t="s">
        <v>689</v>
      </c>
    </row>
    <row r="11410" spans="1:3" x14ac:dyDescent="0.25">
      <c r="A11410" s="2">
        <v>20.027089777859604</v>
      </c>
      <c r="B11410">
        <v>4.9416424226093039</v>
      </c>
      <c r="C11410">
        <v>3.1135153092103742</v>
      </c>
    </row>
    <row r="11411" spans="1:3" x14ac:dyDescent="0.25">
      <c r="A11411" s="3">
        <v>20.478688773840432</v>
      </c>
      <c r="B11411" s="5">
        <v>5.2983173670000001</v>
      </c>
      <c r="C11411" s="5">
        <v>2.9957322739999999</v>
      </c>
    </row>
    <row r="11412" spans="1:3" x14ac:dyDescent="0.25">
      <c r="A11412" s="3">
        <v>19.985088661080542</v>
      </c>
      <c r="B11412">
        <v>4.7874917427820458</v>
      </c>
      <c r="C11412">
        <v>3.4812400893356918</v>
      </c>
    </row>
    <row r="11413" spans="1:3" x14ac:dyDescent="0.25">
      <c r="A11413" s="3">
        <v>20.097550585664155</v>
      </c>
      <c r="B11413">
        <v>5.0751738152338266</v>
      </c>
      <c r="C11413">
        <v>3.6109179126442243</v>
      </c>
    </row>
    <row r="11414" spans="1:3" x14ac:dyDescent="0.25">
      <c r="A11414" s="3">
        <v>20.360234224388144</v>
      </c>
      <c r="B11414">
        <v>5.6167710976665717</v>
      </c>
      <c r="C11414">
        <v>2.9444389791664403</v>
      </c>
    </row>
    <row r="11415" spans="1:3" x14ac:dyDescent="0.25">
      <c r="A11415" s="3">
        <v>20.837197681154464</v>
      </c>
      <c r="B11415">
        <v>5.9914645471079817</v>
      </c>
      <c r="C11415">
        <v>4.6821312271242199</v>
      </c>
    </row>
    <row r="11416" spans="1:3" x14ac:dyDescent="0.25">
      <c r="A11416" s="3">
        <v>20.184546440673881</v>
      </c>
      <c r="B11416">
        <v>4.990432586778736</v>
      </c>
      <c r="C11416">
        <v>3.6888794541139363</v>
      </c>
    </row>
    <row r="11417" spans="1:3" x14ac:dyDescent="0.25">
      <c r="A11417" s="3">
        <v>20.097550585664155</v>
      </c>
      <c r="B11417">
        <v>5.0751738152338266</v>
      </c>
      <c r="C11417">
        <v>3.6109179126442243</v>
      </c>
    </row>
    <row r="11418" spans="1:3" x14ac:dyDescent="0.25">
      <c r="A11418" s="3">
        <v>20.360234224388144</v>
      </c>
      <c r="B11418">
        <v>5.6167710976665717</v>
      </c>
      <c r="C11418">
        <v>2.9444389791664403</v>
      </c>
    </row>
    <row r="11419" spans="1:3" x14ac:dyDescent="0.25">
      <c r="A11419" s="3">
        <v>20.837197681154464</v>
      </c>
      <c r="B11419">
        <v>5.9914645471079817</v>
      </c>
      <c r="C11419">
        <v>4.6821312271242199</v>
      </c>
    </row>
    <row r="11420" spans="1:3" x14ac:dyDescent="0.25">
      <c r="A11420" s="3">
        <v>19.18195119767131</v>
      </c>
      <c r="B11420">
        <v>4.5747109785033828</v>
      </c>
      <c r="C11420">
        <v>3.6375861597263857</v>
      </c>
    </row>
    <row r="11421" spans="1:3" x14ac:dyDescent="0.25">
      <c r="A11421" s="3">
        <v>19.18195119767131</v>
      </c>
      <c r="B11421">
        <v>4.5747109785033828</v>
      </c>
      <c r="C11421">
        <v>3.6375861597263857</v>
      </c>
    </row>
    <row r="11422" spans="1:3" ht="15.75" thickBot="1" x14ac:dyDescent="0.3">
      <c r="A11422" s="7">
        <v>20.027089777859604</v>
      </c>
      <c r="B11422">
        <v>4.9416424226093039</v>
      </c>
      <c r="C11422">
        <v>3.1135153092103742</v>
      </c>
    </row>
    <row r="11424" spans="1:3" ht="15.75" thickBot="1" x14ac:dyDescent="0.3"/>
    <row r="11425" spans="1:3" x14ac:dyDescent="0.25">
      <c r="A11425" s="1" t="s">
        <v>690</v>
      </c>
    </row>
    <row r="11426" spans="1:3" x14ac:dyDescent="0.25">
      <c r="A11426" s="2">
        <v>19.929145492307978</v>
      </c>
      <c r="B11426">
        <v>5.0106352940962555</v>
      </c>
      <c r="C11426">
        <v>2.9957322735539909</v>
      </c>
    </row>
    <row r="11427" spans="1:3" x14ac:dyDescent="0.25">
      <c r="A11427" s="3">
        <v>20.478688773840432</v>
      </c>
      <c r="B11427" s="5">
        <v>5.2983173670000001</v>
      </c>
      <c r="C11427" s="5">
        <v>2.9957322739999999</v>
      </c>
    </row>
    <row r="11428" spans="1:3" x14ac:dyDescent="0.25">
      <c r="A11428" s="3">
        <v>20.360234224388144</v>
      </c>
      <c r="B11428">
        <v>5.6167710976665717</v>
      </c>
      <c r="C11428">
        <v>2.9444389791664403</v>
      </c>
    </row>
    <row r="11429" spans="1:3" x14ac:dyDescent="0.25">
      <c r="A11429" s="3">
        <v>20.027089777859604</v>
      </c>
      <c r="B11429">
        <v>4.9416424226093039</v>
      </c>
      <c r="C11429">
        <v>3.1135153092103742</v>
      </c>
    </row>
    <row r="11430" spans="1:3" x14ac:dyDescent="0.25">
      <c r="A11430" s="3">
        <v>20.837197681154464</v>
      </c>
      <c r="B11430">
        <v>5.9914645471079817</v>
      </c>
      <c r="C11430">
        <v>4.6821312271242199</v>
      </c>
    </row>
    <row r="11431" spans="1:3" x14ac:dyDescent="0.25">
      <c r="A11431" s="3">
        <v>19.18195119767131</v>
      </c>
      <c r="B11431">
        <v>4.5747109785033828</v>
      </c>
      <c r="C11431">
        <v>3.6375861597263857</v>
      </c>
    </row>
    <row r="11432" spans="1:3" x14ac:dyDescent="0.25">
      <c r="A11432" s="3">
        <v>20.184546440673881</v>
      </c>
      <c r="B11432">
        <v>4.990432586778736</v>
      </c>
      <c r="C11432">
        <v>3.6888794541139363</v>
      </c>
    </row>
    <row r="11433" spans="1:3" x14ac:dyDescent="0.25">
      <c r="A11433" s="3">
        <v>20.163448315399307</v>
      </c>
      <c r="B11433">
        <v>5.5373342670185366</v>
      </c>
      <c r="C11433">
        <v>4.7004803657924166</v>
      </c>
    </row>
    <row r="11434" spans="1:3" x14ac:dyDescent="0.25">
      <c r="A11434" s="3">
        <v>20.163448315399307</v>
      </c>
      <c r="B11434">
        <v>5.5373342670185366</v>
      </c>
      <c r="C11434">
        <v>4.7004803657924166</v>
      </c>
    </row>
    <row r="11435" spans="1:3" x14ac:dyDescent="0.25">
      <c r="A11435" s="3">
        <v>20.097550585664155</v>
      </c>
      <c r="B11435">
        <v>5.0751738152338266</v>
      </c>
      <c r="C11435">
        <v>3.6109179126442243</v>
      </c>
    </row>
    <row r="11436" spans="1:3" x14ac:dyDescent="0.25">
      <c r="A11436" s="3">
        <v>20.478688773840432</v>
      </c>
      <c r="B11436" s="5">
        <v>5.2983173670000001</v>
      </c>
      <c r="C11436" s="5">
        <v>2.9957322739999999</v>
      </c>
    </row>
    <row r="11437" spans="1:3" x14ac:dyDescent="0.25">
      <c r="A11437" s="3">
        <v>20.163448315399307</v>
      </c>
      <c r="B11437">
        <v>5.5373342670185366</v>
      </c>
      <c r="C11437">
        <v>4.7004803657924166</v>
      </c>
    </row>
    <row r="11438" spans="1:3" ht="15.75" thickBot="1" x14ac:dyDescent="0.3">
      <c r="A11438" s="7">
        <v>20.123189455653517</v>
      </c>
      <c r="B11438">
        <v>5.4806389233419912</v>
      </c>
      <c r="C11438">
        <v>3.0910424533583161</v>
      </c>
    </row>
    <row r="11441" spans="1:3" ht="15.75" thickBot="1" x14ac:dyDescent="0.3"/>
    <row r="11442" spans="1:3" x14ac:dyDescent="0.25">
      <c r="A11442" s="1" t="s">
        <v>691</v>
      </c>
    </row>
    <row r="11443" spans="1:3" x14ac:dyDescent="0.25">
      <c r="A11443" s="2">
        <v>20.837197681154464</v>
      </c>
      <c r="B11443">
        <v>5.9914645471079817</v>
      </c>
      <c r="C11443">
        <v>4.6821312271242199</v>
      </c>
    </row>
    <row r="11444" spans="1:3" x14ac:dyDescent="0.25">
      <c r="A11444" s="3">
        <v>21.133424112621626</v>
      </c>
      <c r="B11444" s="8">
        <v>6.5510803350434044</v>
      </c>
      <c r="C11444" s="8">
        <v>5.4380793089231956</v>
      </c>
    </row>
    <row r="11445" spans="1:3" x14ac:dyDescent="0.25">
      <c r="A11445" s="3">
        <v>20.478688773840432</v>
      </c>
      <c r="B11445" s="5">
        <v>5.2983173670000001</v>
      </c>
      <c r="C11445" s="5">
        <v>2.9957322739999999</v>
      </c>
    </row>
    <row r="11446" spans="1:3" x14ac:dyDescent="0.25">
      <c r="A11446" s="3">
        <v>19.18195119767131</v>
      </c>
      <c r="B11446">
        <v>4.5747109785033828</v>
      </c>
      <c r="C11446">
        <v>3.6375861597263857</v>
      </c>
    </row>
    <row r="11447" spans="1:3" x14ac:dyDescent="0.25">
      <c r="A11447" s="3">
        <v>20.360234224388144</v>
      </c>
      <c r="B11447">
        <v>5.6167710976665717</v>
      </c>
      <c r="C11447">
        <v>2.9444389791664403</v>
      </c>
    </row>
    <row r="11448" spans="1:3" x14ac:dyDescent="0.25">
      <c r="A11448" s="3">
        <v>19.929145492307978</v>
      </c>
      <c r="B11448">
        <v>5.0106352940962555</v>
      </c>
      <c r="C11448">
        <v>2.9957322735539909</v>
      </c>
    </row>
    <row r="11449" spans="1:3" x14ac:dyDescent="0.25">
      <c r="A11449" s="3">
        <v>20.837197681154464</v>
      </c>
      <c r="B11449">
        <v>5.9914645471079817</v>
      </c>
      <c r="C11449">
        <v>4.6821312271242199</v>
      </c>
    </row>
    <row r="11450" spans="1:3" x14ac:dyDescent="0.25">
      <c r="A11450" s="3">
        <v>19.985088661080542</v>
      </c>
      <c r="B11450">
        <v>4.7874917427820458</v>
      </c>
      <c r="C11450">
        <v>3.4812400893356918</v>
      </c>
    </row>
    <row r="11451" spans="1:3" x14ac:dyDescent="0.25">
      <c r="A11451" s="3">
        <v>20.184546440673881</v>
      </c>
      <c r="B11451">
        <v>4.990432586778736</v>
      </c>
      <c r="C11451">
        <v>3.6888794541139363</v>
      </c>
    </row>
    <row r="11452" spans="1:3" x14ac:dyDescent="0.25">
      <c r="A11452" s="3">
        <v>20.478688773840432</v>
      </c>
      <c r="B11452" s="5">
        <v>5.2983173670000001</v>
      </c>
      <c r="C11452" s="5">
        <v>2.9957322739999999</v>
      </c>
    </row>
    <row r="11453" spans="1:3" x14ac:dyDescent="0.25">
      <c r="A11453" s="3">
        <v>20.163448315399307</v>
      </c>
      <c r="B11453">
        <v>5.5373342670185366</v>
      </c>
      <c r="C11453">
        <v>4.7004803657924166</v>
      </c>
    </row>
    <row r="11454" spans="1:3" x14ac:dyDescent="0.25">
      <c r="A11454" s="3">
        <v>20.123189455653517</v>
      </c>
      <c r="B11454">
        <v>5.4806389233419912</v>
      </c>
      <c r="C11454">
        <v>3.0910424533583161</v>
      </c>
    </row>
    <row r="11455" spans="1:3" ht="15.75" thickBot="1" x14ac:dyDescent="0.3">
      <c r="A11455" s="7">
        <v>19.985088661080542</v>
      </c>
      <c r="B11455">
        <v>4.7874917427820458</v>
      </c>
      <c r="C11455">
        <v>3.4812400893356918</v>
      </c>
    </row>
    <row r="11457" spans="1:3" ht="15.75" thickBot="1" x14ac:dyDescent="0.3"/>
    <row r="11458" spans="1:3" x14ac:dyDescent="0.25">
      <c r="A11458" s="1" t="s">
        <v>692</v>
      </c>
    </row>
    <row r="11459" spans="1:3" x14ac:dyDescent="0.25">
      <c r="A11459" s="2">
        <v>20.478688773840432</v>
      </c>
      <c r="B11459" s="5">
        <v>5.2983173670000001</v>
      </c>
      <c r="C11459" s="5">
        <v>2.9957322739999999</v>
      </c>
    </row>
    <row r="11460" spans="1:3" x14ac:dyDescent="0.25">
      <c r="A11460" s="3">
        <v>20.163448315399307</v>
      </c>
      <c r="B11460">
        <v>5.5373342670185366</v>
      </c>
      <c r="C11460">
        <v>4.7004803657924166</v>
      </c>
    </row>
    <row r="11461" spans="1:3" x14ac:dyDescent="0.25">
      <c r="A11461" s="3">
        <v>20.097550585664155</v>
      </c>
      <c r="B11461">
        <v>5.0751738152338266</v>
      </c>
      <c r="C11461">
        <v>3.6109179126442243</v>
      </c>
    </row>
    <row r="11462" spans="1:3" x14ac:dyDescent="0.25">
      <c r="A11462" s="3">
        <v>19.985088661080542</v>
      </c>
      <c r="B11462">
        <v>4.7874917427820458</v>
      </c>
      <c r="C11462">
        <v>3.4812400893356918</v>
      </c>
    </row>
    <row r="11463" spans="1:3" x14ac:dyDescent="0.25">
      <c r="A11463" s="3">
        <v>20.163448315399307</v>
      </c>
      <c r="B11463">
        <v>5.5373342670185366</v>
      </c>
      <c r="C11463">
        <v>4.7004803657924166</v>
      </c>
    </row>
    <row r="11464" spans="1:3" x14ac:dyDescent="0.25">
      <c r="A11464" s="3">
        <v>19.719292269758025</v>
      </c>
      <c r="B11464">
        <v>4.7874917430000004</v>
      </c>
      <c r="C11464">
        <v>3.091042453</v>
      </c>
    </row>
    <row r="11465" spans="1:3" x14ac:dyDescent="0.25">
      <c r="A11465" s="3">
        <v>19.929145492307978</v>
      </c>
      <c r="B11465">
        <v>5.0106352940962555</v>
      </c>
      <c r="C11465">
        <v>2.9957322735539909</v>
      </c>
    </row>
    <row r="11466" spans="1:3" x14ac:dyDescent="0.25">
      <c r="A11466" s="3">
        <v>19.985088661080542</v>
      </c>
      <c r="B11466">
        <v>4.7874917427820458</v>
      </c>
      <c r="C11466">
        <v>3.4812400893356918</v>
      </c>
    </row>
    <row r="11467" spans="1:3" x14ac:dyDescent="0.25">
      <c r="A11467" s="3">
        <v>19.719292269758025</v>
      </c>
      <c r="B11467">
        <v>4.7874917430000004</v>
      </c>
      <c r="C11467">
        <v>3.091042453</v>
      </c>
    </row>
    <row r="11468" spans="1:3" x14ac:dyDescent="0.25">
      <c r="A11468" s="3">
        <v>20.184546440673881</v>
      </c>
      <c r="B11468">
        <v>4.990432586778736</v>
      </c>
      <c r="C11468">
        <v>3.6888794541139363</v>
      </c>
    </row>
    <row r="11469" spans="1:3" x14ac:dyDescent="0.25">
      <c r="A11469" s="3">
        <v>20.123189455653517</v>
      </c>
      <c r="B11469">
        <v>5.4806389233419912</v>
      </c>
      <c r="C11469">
        <v>3.0910424533583161</v>
      </c>
    </row>
    <row r="11470" spans="1:3" x14ac:dyDescent="0.25">
      <c r="A11470" s="3">
        <v>20.123189455653517</v>
      </c>
      <c r="B11470">
        <v>5.4806389233419912</v>
      </c>
      <c r="C11470">
        <v>3.0910424533583161</v>
      </c>
    </row>
    <row r="11471" spans="1:3" ht="15.75" thickBot="1" x14ac:dyDescent="0.3">
      <c r="A11471" s="7">
        <v>20.478688773840432</v>
      </c>
      <c r="B11471" s="5">
        <v>5.2983173670000001</v>
      </c>
      <c r="C11471" s="5">
        <v>2.9957322739999999</v>
      </c>
    </row>
    <row r="11474" spans="1:3" ht="15.75" thickBot="1" x14ac:dyDescent="0.3"/>
    <row r="11475" spans="1:3" x14ac:dyDescent="0.25">
      <c r="A11475" s="1" t="s">
        <v>693</v>
      </c>
    </row>
    <row r="11476" spans="1:3" x14ac:dyDescent="0.25">
      <c r="A11476" s="2">
        <v>20.478688773840432</v>
      </c>
      <c r="B11476" s="5">
        <v>5.2983173670000001</v>
      </c>
      <c r="C11476" s="5">
        <v>2.9957322739999999</v>
      </c>
    </row>
    <row r="11477" spans="1:3" x14ac:dyDescent="0.25">
      <c r="A11477" s="3">
        <v>19.18195119767131</v>
      </c>
      <c r="B11477">
        <v>4.5747109785033828</v>
      </c>
      <c r="C11477">
        <v>3.6375861597263857</v>
      </c>
    </row>
    <row r="11478" spans="1:3" x14ac:dyDescent="0.25">
      <c r="A11478" s="3">
        <v>19.985088661080542</v>
      </c>
      <c r="B11478">
        <v>4.7874917427820458</v>
      </c>
      <c r="C11478">
        <v>3.4812400893356918</v>
      </c>
    </row>
    <row r="11479" spans="1:3" x14ac:dyDescent="0.25">
      <c r="A11479" s="3">
        <v>19.18195119767131</v>
      </c>
      <c r="B11479">
        <v>4.5747109785033828</v>
      </c>
      <c r="C11479">
        <v>3.6375861597263857</v>
      </c>
    </row>
    <row r="11480" spans="1:3" x14ac:dyDescent="0.25">
      <c r="A11480" s="3">
        <v>20.360234224388144</v>
      </c>
      <c r="B11480">
        <v>5.6167710976665717</v>
      </c>
      <c r="C11480">
        <v>2.9444389791664403</v>
      </c>
    </row>
    <row r="11481" spans="1:3" x14ac:dyDescent="0.25">
      <c r="A11481" s="3">
        <v>20.837197681154464</v>
      </c>
      <c r="B11481">
        <v>5.9914645471079817</v>
      </c>
      <c r="C11481">
        <v>4.6821312271242199</v>
      </c>
    </row>
    <row r="11482" spans="1:3" x14ac:dyDescent="0.25">
      <c r="A11482" s="3">
        <v>20.163448315399307</v>
      </c>
      <c r="B11482" s="8">
        <v>5.5373342670185366</v>
      </c>
      <c r="C11482" s="8">
        <v>4.7004803657924166</v>
      </c>
    </row>
    <row r="11483" spans="1:3" x14ac:dyDescent="0.25">
      <c r="A11483" s="3">
        <v>20.027089777859604</v>
      </c>
      <c r="B11483">
        <v>4.9416424226093039</v>
      </c>
      <c r="C11483">
        <v>3.1135153092103742</v>
      </c>
    </row>
    <row r="11484" spans="1:3" x14ac:dyDescent="0.25">
      <c r="A11484" s="3">
        <v>20.837197681154464</v>
      </c>
      <c r="B11484">
        <v>5.9914645471079817</v>
      </c>
      <c r="C11484">
        <v>4.6821312271242199</v>
      </c>
    </row>
    <row r="11485" spans="1:3" x14ac:dyDescent="0.25">
      <c r="A11485" s="3">
        <v>19.18195119767131</v>
      </c>
      <c r="B11485">
        <v>4.5747109785033828</v>
      </c>
      <c r="C11485">
        <v>3.6375861597263857</v>
      </c>
    </row>
    <row r="11486" spans="1:3" x14ac:dyDescent="0.25">
      <c r="A11486" s="3">
        <v>20.123189455653517</v>
      </c>
      <c r="B11486">
        <v>5.4806389233419912</v>
      </c>
      <c r="C11486">
        <v>3.0910424533583161</v>
      </c>
    </row>
    <row r="11487" spans="1:3" x14ac:dyDescent="0.25">
      <c r="A11487" s="3">
        <v>20.360234224388144</v>
      </c>
      <c r="B11487">
        <v>5.6167710976665717</v>
      </c>
      <c r="C11487">
        <v>2.9444389791664403</v>
      </c>
    </row>
    <row r="11488" spans="1:3" ht="15.75" thickBot="1" x14ac:dyDescent="0.3">
      <c r="A11488" s="7">
        <v>20.184546440673881</v>
      </c>
      <c r="B11488">
        <v>4.990432586778736</v>
      </c>
      <c r="C11488">
        <v>3.6888794541139363</v>
      </c>
    </row>
    <row r="11491" spans="1:3" ht="15.75" thickBot="1" x14ac:dyDescent="0.3"/>
    <row r="11492" spans="1:3" x14ac:dyDescent="0.25">
      <c r="A11492" s="1" t="s">
        <v>694</v>
      </c>
    </row>
    <row r="11493" spans="1:3" x14ac:dyDescent="0.25">
      <c r="A11493" s="2">
        <v>20.184546440673881</v>
      </c>
      <c r="B11493">
        <v>4.990432586778736</v>
      </c>
      <c r="C11493">
        <v>3.6888794541139363</v>
      </c>
    </row>
    <row r="11494" spans="1:3" x14ac:dyDescent="0.25">
      <c r="A11494" s="3">
        <v>20.027089777859604</v>
      </c>
      <c r="B11494">
        <v>4.9416424226093039</v>
      </c>
      <c r="C11494">
        <v>3.1135153092103742</v>
      </c>
    </row>
    <row r="11495" spans="1:3" x14ac:dyDescent="0.25">
      <c r="A11495" s="3">
        <v>19.719292269758025</v>
      </c>
      <c r="B11495">
        <v>4.7874917430000004</v>
      </c>
      <c r="C11495">
        <v>3.091042453</v>
      </c>
    </row>
    <row r="11496" spans="1:3" x14ac:dyDescent="0.25">
      <c r="A11496" s="3">
        <v>20.837197681154464</v>
      </c>
      <c r="B11496">
        <v>5.9914645471079817</v>
      </c>
      <c r="C11496">
        <v>4.6821312271242199</v>
      </c>
    </row>
    <row r="11497" spans="1:3" x14ac:dyDescent="0.25">
      <c r="A11497" s="3">
        <v>19.929145492307978</v>
      </c>
      <c r="B11497">
        <v>5.0106352940962555</v>
      </c>
      <c r="C11497">
        <v>2.9957322735539909</v>
      </c>
    </row>
    <row r="11498" spans="1:3" x14ac:dyDescent="0.25">
      <c r="A11498" s="3">
        <v>21.133424112621626</v>
      </c>
      <c r="B11498" s="8">
        <v>6.5510803350434044</v>
      </c>
      <c r="C11498" s="8">
        <v>5.4380793089231956</v>
      </c>
    </row>
    <row r="11499" spans="1:3" x14ac:dyDescent="0.25">
      <c r="A11499" s="3">
        <v>20.184546440673881</v>
      </c>
      <c r="B11499">
        <v>4.990432586778736</v>
      </c>
      <c r="C11499">
        <v>3.6888794541139363</v>
      </c>
    </row>
    <row r="11500" spans="1:3" x14ac:dyDescent="0.25">
      <c r="A11500" s="3">
        <v>19.18195119767131</v>
      </c>
      <c r="B11500">
        <v>4.5747109785033828</v>
      </c>
      <c r="C11500">
        <v>3.6375861597263857</v>
      </c>
    </row>
    <row r="11501" spans="1:3" x14ac:dyDescent="0.25">
      <c r="A11501" s="3">
        <v>19.985088661080542</v>
      </c>
      <c r="B11501">
        <v>4.7874917427820458</v>
      </c>
      <c r="C11501">
        <v>3.4812400893356918</v>
      </c>
    </row>
    <row r="11502" spans="1:3" x14ac:dyDescent="0.25">
      <c r="A11502" s="3">
        <v>20.360234224388144</v>
      </c>
      <c r="B11502">
        <v>5.6167710976665717</v>
      </c>
      <c r="C11502">
        <v>2.9444389791664403</v>
      </c>
    </row>
    <row r="11503" spans="1:3" x14ac:dyDescent="0.25">
      <c r="A11503" s="3">
        <v>19.929145492307978</v>
      </c>
      <c r="B11503">
        <v>5.0106352940962555</v>
      </c>
      <c r="C11503">
        <v>2.9957322735539909</v>
      </c>
    </row>
    <row r="11504" spans="1:3" x14ac:dyDescent="0.25">
      <c r="A11504" s="3">
        <v>19.929145492307978</v>
      </c>
      <c r="B11504">
        <v>5.0106352940962555</v>
      </c>
      <c r="C11504">
        <v>2.9957322735539909</v>
      </c>
    </row>
    <row r="11505" spans="1:3" ht="15.75" thickBot="1" x14ac:dyDescent="0.3">
      <c r="A11505" s="7">
        <v>20.478688773840432</v>
      </c>
      <c r="B11505" s="5">
        <v>5.2983173670000001</v>
      </c>
      <c r="C11505" s="5">
        <v>2.9957322739999999</v>
      </c>
    </row>
    <row r="11508" spans="1:3" ht="15.75" thickBot="1" x14ac:dyDescent="0.3"/>
    <row r="11509" spans="1:3" x14ac:dyDescent="0.25">
      <c r="A11509" s="1" t="s">
        <v>695</v>
      </c>
    </row>
    <row r="11510" spans="1:3" x14ac:dyDescent="0.25">
      <c r="A11510" s="2">
        <v>20.027089777859604</v>
      </c>
      <c r="B11510">
        <v>4.9416424226093039</v>
      </c>
      <c r="C11510">
        <v>3.1135153092103742</v>
      </c>
    </row>
    <row r="11511" spans="1:3" x14ac:dyDescent="0.25">
      <c r="A11511" s="3">
        <v>20.837197681154464</v>
      </c>
      <c r="B11511">
        <v>5.9914645471079817</v>
      </c>
      <c r="C11511">
        <v>4.6821312271242199</v>
      </c>
    </row>
    <row r="11512" spans="1:3" x14ac:dyDescent="0.25">
      <c r="A11512" s="3">
        <v>20.123189455653517</v>
      </c>
      <c r="B11512">
        <v>5.4806389233419912</v>
      </c>
      <c r="C11512">
        <v>3.0910424533583161</v>
      </c>
    </row>
    <row r="11513" spans="1:3" x14ac:dyDescent="0.25">
      <c r="A11513" s="3">
        <v>20.123189455653517</v>
      </c>
      <c r="B11513">
        <v>5.4806389233419912</v>
      </c>
      <c r="C11513">
        <v>3.0910424533583161</v>
      </c>
    </row>
    <row r="11514" spans="1:3" x14ac:dyDescent="0.25">
      <c r="A11514" s="3">
        <v>20.478688773840432</v>
      </c>
      <c r="B11514" s="5">
        <v>5.2983173670000001</v>
      </c>
      <c r="C11514" s="5">
        <v>2.9957322739999999</v>
      </c>
    </row>
    <row r="11515" spans="1:3" x14ac:dyDescent="0.25">
      <c r="A11515" s="3">
        <v>20.837197681154464</v>
      </c>
      <c r="B11515">
        <v>5.9914645471079817</v>
      </c>
      <c r="C11515">
        <v>4.6821312271242199</v>
      </c>
    </row>
    <row r="11516" spans="1:3" x14ac:dyDescent="0.25">
      <c r="A11516" s="3">
        <v>20.184546440673881</v>
      </c>
      <c r="B11516">
        <v>4.990432586778736</v>
      </c>
      <c r="C11516">
        <v>3.6888794541139363</v>
      </c>
    </row>
    <row r="11517" spans="1:3" x14ac:dyDescent="0.25">
      <c r="A11517" s="3">
        <v>19.719292269758025</v>
      </c>
      <c r="B11517">
        <v>4.7874917430000004</v>
      </c>
      <c r="C11517">
        <v>3.091042453</v>
      </c>
    </row>
    <row r="11518" spans="1:3" x14ac:dyDescent="0.25">
      <c r="A11518" s="3">
        <v>20.097550585664155</v>
      </c>
      <c r="B11518">
        <v>5.0751738152338266</v>
      </c>
      <c r="C11518">
        <v>3.6109179126442243</v>
      </c>
    </row>
    <row r="11519" spans="1:3" x14ac:dyDescent="0.25">
      <c r="A11519" s="3">
        <v>20.097550585664155</v>
      </c>
      <c r="B11519">
        <v>5.0751738152338266</v>
      </c>
      <c r="C11519">
        <v>3.6109179126442243</v>
      </c>
    </row>
    <row r="11520" spans="1:3" x14ac:dyDescent="0.25">
      <c r="A11520" s="3">
        <v>20.360234224388144</v>
      </c>
      <c r="B11520">
        <v>5.6167710976665717</v>
      </c>
      <c r="C11520">
        <v>2.9444389791664403</v>
      </c>
    </row>
    <row r="11521" spans="1:3" x14ac:dyDescent="0.25">
      <c r="A11521" s="3">
        <v>19.985088661080542</v>
      </c>
      <c r="B11521">
        <v>4.7874917427820458</v>
      </c>
      <c r="C11521">
        <v>3.4812400893356918</v>
      </c>
    </row>
    <row r="11522" spans="1:3" ht="15.75" thickBot="1" x14ac:dyDescent="0.3">
      <c r="A11522" s="7">
        <v>19.18195119767131</v>
      </c>
      <c r="B11522">
        <v>4.5747109785033828</v>
      </c>
      <c r="C11522">
        <v>3.6375861597263857</v>
      </c>
    </row>
    <row r="11525" spans="1:3" ht="15.75" thickBot="1" x14ac:dyDescent="0.3"/>
    <row r="11526" spans="1:3" x14ac:dyDescent="0.25">
      <c r="A11526" s="1" t="s">
        <v>696</v>
      </c>
    </row>
    <row r="11527" spans="1:3" x14ac:dyDescent="0.25">
      <c r="A11527" s="2">
        <v>20.184546440673881</v>
      </c>
      <c r="B11527">
        <v>4.990432586778736</v>
      </c>
      <c r="C11527">
        <v>3.6888794541139363</v>
      </c>
    </row>
    <row r="11528" spans="1:3" x14ac:dyDescent="0.25">
      <c r="A11528" s="3">
        <v>19.18195119767131</v>
      </c>
      <c r="B11528">
        <v>4.5747109785033828</v>
      </c>
      <c r="C11528">
        <v>3.6375861597263857</v>
      </c>
    </row>
    <row r="11529" spans="1:3" x14ac:dyDescent="0.25">
      <c r="A11529" s="3">
        <v>20.360234224388144</v>
      </c>
      <c r="B11529">
        <v>5.6167710976665717</v>
      </c>
      <c r="C11529">
        <v>2.9444389791664403</v>
      </c>
    </row>
    <row r="11530" spans="1:3" x14ac:dyDescent="0.25">
      <c r="A11530" s="3">
        <v>19.985088661080542</v>
      </c>
      <c r="B11530">
        <v>4.7874917427820458</v>
      </c>
      <c r="C11530">
        <v>3.4812400893356918</v>
      </c>
    </row>
    <row r="11531" spans="1:3" x14ac:dyDescent="0.25">
      <c r="A11531" s="3">
        <v>20.123189455653517</v>
      </c>
      <c r="B11531">
        <v>5.4806389233419912</v>
      </c>
      <c r="C11531">
        <v>3.0910424533583161</v>
      </c>
    </row>
    <row r="11532" spans="1:3" x14ac:dyDescent="0.25">
      <c r="A11532" s="3">
        <v>20.163448315399307</v>
      </c>
      <c r="B11532">
        <v>5.5373342670185366</v>
      </c>
      <c r="C11532">
        <v>4.7004803657924166</v>
      </c>
    </row>
    <row r="11533" spans="1:3" x14ac:dyDescent="0.25">
      <c r="A11533" s="3">
        <v>20.097550585664155</v>
      </c>
      <c r="B11533">
        <v>5.0751738152338266</v>
      </c>
      <c r="C11533">
        <v>3.6109179126442243</v>
      </c>
    </row>
    <row r="11534" spans="1:3" x14ac:dyDescent="0.25">
      <c r="A11534" s="3">
        <v>20.027089777859604</v>
      </c>
      <c r="B11534">
        <v>4.9416424226093039</v>
      </c>
      <c r="C11534">
        <v>3.1135153092103742</v>
      </c>
    </row>
    <row r="11535" spans="1:3" x14ac:dyDescent="0.25">
      <c r="A11535" s="3">
        <v>19.985088661080542</v>
      </c>
      <c r="B11535">
        <v>4.7874917427820458</v>
      </c>
      <c r="C11535">
        <v>3.4812400893356918</v>
      </c>
    </row>
    <row r="11536" spans="1:3" x14ac:dyDescent="0.25">
      <c r="A11536" s="3">
        <v>20.123189455653517</v>
      </c>
      <c r="B11536">
        <v>5.4806389233419912</v>
      </c>
      <c r="C11536">
        <v>3.0910424533583161</v>
      </c>
    </row>
    <row r="11537" spans="1:3" x14ac:dyDescent="0.25">
      <c r="A11537" s="3">
        <v>20.837197681154464</v>
      </c>
      <c r="B11537">
        <v>5.9914645471079817</v>
      </c>
      <c r="C11537">
        <v>4.6821312271242199</v>
      </c>
    </row>
    <row r="11538" spans="1:3" x14ac:dyDescent="0.25">
      <c r="A11538" s="3">
        <v>19.985088661080542</v>
      </c>
      <c r="B11538">
        <v>4.7874917427820458</v>
      </c>
      <c r="C11538">
        <v>3.4812400893356918</v>
      </c>
    </row>
    <row r="11539" spans="1:3" ht="15.75" thickBot="1" x14ac:dyDescent="0.3">
      <c r="A11539" s="7">
        <v>19.985088661080542</v>
      </c>
      <c r="B11539">
        <v>4.7874917427820458</v>
      </c>
      <c r="C11539">
        <v>3.4812400893356918</v>
      </c>
    </row>
    <row r="11542" spans="1:3" ht="15.75" thickBot="1" x14ac:dyDescent="0.3"/>
    <row r="11543" spans="1:3" x14ac:dyDescent="0.25">
      <c r="A11543" s="1" t="s">
        <v>697</v>
      </c>
    </row>
    <row r="11544" spans="1:3" x14ac:dyDescent="0.25">
      <c r="A11544" s="2">
        <v>20.027089777859604</v>
      </c>
      <c r="B11544">
        <v>4.9416424226093039</v>
      </c>
      <c r="C11544">
        <v>3.1135153092103742</v>
      </c>
    </row>
    <row r="11545" spans="1:3" x14ac:dyDescent="0.25">
      <c r="A11545" s="3">
        <v>20.360234224388144</v>
      </c>
      <c r="B11545">
        <v>5.6167710976665717</v>
      </c>
      <c r="C11545">
        <v>2.9444389791664403</v>
      </c>
    </row>
    <row r="11546" spans="1:3" x14ac:dyDescent="0.25">
      <c r="A11546" s="3">
        <v>20.360234224388144</v>
      </c>
      <c r="B11546">
        <v>5.6167710976665717</v>
      </c>
      <c r="C11546">
        <v>2.9444389791664403</v>
      </c>
    </row>
    <row r="11547" spans="1:3" x14ac:dyDescent="0.25">
      <c r="A11547" s="3">
        <v>20.184546440673881</v>
      </c>
      <c r="B11547" s="8">
        <v>4.990432586778736</v>
      </c>
      <c r="C11547" s="8">
        <v>3.6888794541139363</v>
      </c>
    </row>
    <row r="11548" spans="1:3" x14ac:dyDescent="0.25">
      <c r="A11548" s="3">
        <v>20.837197681154464</v>
      </c>
      <c r="B11548">
        <v>5.9914645471079817</v>
      </c>
      <c r="C11548">
        <v>4.6821312271242199</v>
      </c>
    </row>
    <row r="11549" spans="1:3" x14ac:dyDescent="0.25">
      <c r="A11549" s="3">
        <v>19.719292269758025</v>
      </c>
      <c r="B11549">
        <v>4.7874917430000004</v>
      </c>
      <c r="C11549">
        <v>3.091042453</v>
      </c>
    </row>
    <row r="11550" spans="1:3" x14ac:dyDescent="0.25">
      <c r="A11550" s="3">
        <v>20.097550585664155</v>
      </c>
      <c r="B11550">
        <v>5.0751738152338266</v>
      </c>
      <c r="C11550">
        <v>3.6109179126442243</v>
      </c>
    </row>
    <row r="11551" spans="1:3" x14ac:dyDescent="0.25">
      <c r="A11551" s="3">
        <v>19.719292269758025</v>
      </c>
      <c r="B11551">
        <v>4.7874917430000004</v>
      </c>
      <c r="C11551">
        <v>3.091042453</v>
      </c>
    </row>
    <row r="11552" spans="1:3" x14ac:dyDescent="0.25">
      <c r="A11552" s="3">
        <v>21.133424112621626</v>
      </c>
      <c r="B11552" s="8">
        <v>6.5510803350434044</v>
      </c>
      <c r="C11552" s="8">
        <v>5.4380793089231956</v>
      </c>
    </row>
    <row r="11553" spans="1:3" x14ac:dyDescent="0.25">
      <c r="A11553" s="3">
        <v>19.719292269758025</v>
      </c>
      <c r="B11553">
        <v>4.7874917430000004</v>
      </c>
      <c r="C11553">
        <v>3.091042453</v>
      </c>
    </row>
    <row r="11554" spans="1:3" x14ac:dyDescent="0.25">
      <c r="A11554" s="3">
        <v>21.133424112621626</v>
      </c>
      <c r="B11554" s="8">
        <v>6.5510803350434044</v>
      </c>
      <c r="C11554" s="8">
        <v>5.4380793089231956</v>
      </c>
    </row>
    <row r="11555" spans="1:3" x14ac:dyDescent="0.25">
      <c r="A11555" s="3">
        <v>19.929145492307978</v>
      </c>
      <c r="B11555">
        <v>5.0106352940962555</v>
      </c>
      <c r="C11555">
        <v>2.9957322735539909</v>
      </c>
    </row>
    <row r="11556" spans="1:3" ht="15.75" thickBot="1" x14ac:dyDescent="0.3">
      <c r="A11556" s="7">
        <v>20.163448315399307</v>
      </c>
      <c r="B11556" s="8">
        <v>5.5373342670185366</v>
      </c>
      <c r="C11556" s="8">
        <v>4.7004803657924166</v>
      </c>
    </row>
    <row r="11559" spans="1:3" ht="15.75" thickBot="1" x14ac:dyDescent="0.3"/>
    <row r="11560" spans="1:3" x14ac:dyDescent="0.25">
      <c r="A11560" s="1" t="s">
        <v>698</v>
      </c>
    </row>
    <row r="11561" spans="1:3" x14ac:dyDescent="0.25">
      <c r="A11561" s="2">
        <v>19.929145492307978</v>
      </c>
      <c r="B11561">
        <v>5.0106352940962555</v>
      </c>
      <c r="C11561">
        <v>2.9957322735539909</v>
      </c>
    </row>
    <row r="11562" spans="1:3" x14ac:dyDescent="0.25">
      <c r="A11562" s="3">
        <v>20.027089777859604</v>
      </c>
      <c r="B11562">
        <v>4.9416424226093039</v>
      </c>
      <c r="C11562">
        <v>3.1135153092103742</v>
      </c>
    </row>
    <row r="11563" spans="1:3" x14ac:dyDescent="0.25">
      <c r="A11563" s="3">
        <v>20.123189455653517</v>
      </c>
      <c r="B11563">
        <v>5.4806389233419912</v>
      </c>
      <c r="C11563">
        <v>3.0910424533583161</v>
      </c>
    </row>
    <row r="11564" spans="1:3" x14ac:dyDescent="0.25">
      <c r="A11564" s="3">
        <v>20.123189455653517</v>
      </c>
      <c r="B11564">
        <v>5.4806389233419912</v>
      </c>
      <c r="C11564">
        <v>3.0910424533583161</v>
      </c>
    </row>
    <row r="11565" spans="1:3" x14ac:dyDescent="0.25">
      <c r="A11565" s="3">
        <v>20.097550585664155</v>
      </c>
      <c r="B11565">
        <v>5.0751738152338266</v>
      </c>
      <c r="C11565">
        <v>3.6109179126442243</v>
      </c>
    </row>
    <row r="11566" spans="1:3" x14ac:dyDescent="0.25">
      <c r="A11566" s="3">
        <v>20.027089777859604</v>
      </c>
      <c r="B11566">
        <v>4.9416424226093039</v>
      </c>
      <c r="C11566">
        <v>3.1135153092103742</v>
      </c>
    </row>
    <row r="11567" spans="1:3" x14ac:dyDescent="0.25">
      <c r="A11567" s="3">
        <v>20.163448315399307</v>
      </c>
      <c r="B11567">
        <v>5.5373342670185366</v>
      </c>
      <c r="C11567">
        <v>4.7004803657924166</v>
      </c>
    </row>
    <row r="11568" spans="1:3" x14ac:dyDescent="0.25">
      <c r="A11568" s="3">
        <v>20.478688773840432</v>
      </c>
      <c r="B11568" s="5">
        <v>5.2983173670000001</v>
      </c>
      <c r="C11568" s="5">
        <v>2.9957322739999999</v>
      </c>
    </row>
    <row r="11569" spans="1:3" x14ac:dyDescent="0.25">
      <c r="A11569" s="3">
        <v>20.360234224388144</v>
      </c>
      <c r="B11569">
        <v>5.6167710976665717</v>
      </c>
      <c r="C11569">
        <v>2.9444389791664403</v>
      </c>
    </row>
    <row r="11570" spans="1:3" x14ac:dyDescent="0.25">
      <c r="A11570" s="3">
        <v>21.133424112621626</v>
      </c>
      <c r="B11570" s="8">
        <v>6.5510803350434044</v>
      </c>
      <c r="C11570" s="8">
        <v>5.4380793089231956</v>
      </c>
    </row>
    <row r="11571" spans="1:3" x14ac:dyDescent="0.25">
      <c r="A11571" s="3">
        <v>20.163448315399307</v>
      </c>
      <c r="B11571">
        <v>5.5373342670185366</v>
      </c>
      <c r="C11571">
        <v>4.7004803657924166</v>
      </c>
    </row>
    <row r="11572" spans="1:3" x14ac:dyDescent="0.25">
      <c r="A11572" s="3">
        <v>20.478688773840432</v>
      </c>
      <c r="B11572" s="5">
        <v>5.2983173670000001</v>
      </c>
      <c r="C11572" s="5">
        <v>2.9957322739999999</v>
      </c>
    </row>
    <row r="11573" spans="1:3" ht="15.75" thickBot="1" x14ac:dyDescent="0.3">
      <c r="A11573" s="7">
        <v>20.360234224388144</v>
      </c>
      <c r="B11573">
        <v>5.6167710976665717</v>
      </c>
      <c r="C11573">
        <v>2.9444389791664403</v>
      </c>
    </row>
    <row r="11575" spans="1:3" ht="15.75" thickBot="1" x14ac:dyDescent="0.3"/>
    <row r="11576" spans="1:3" x14ac:dyDescent="0.25">
      <c r="A11576" s="1" t="s">
        <v>699</v>
      </c>
    </row>
    <row r="11577" spans="1:3" x14ac:dyDescent="0.25">
      <c r="A11577" s="2">
        <v>20.184546440673881</v>
      </c>
      <c r="B11577">
        <v>4.990432586778736</v>
      </c>
      <c r="C11577">
        <v>3.6888794541139363</v>
      </c>
    </row>
    <row r="11578" spans="1:3" x14ac:dyDescent="0.25">
      <c r="A11578" s="3">
        <v>19.18195119767131</v>
      </c>
      <c r="B11578">
        <v>4.5747109785033828</v>
      </c>
      <c r="C11578">
        <v>3.6375861597263857</v>
      </c>
    </row>
    <row r="11579" spans="1:3" x14ac:dyDescent="0.25">
      <c r="A11579" s="3">
        <v>20.097550585664155</v>
      </c>
      <c r="B11579">
        <v>5.0751738152338266</v>
      </c>
      <c r="C11579">
        <v>3.6109179126442243</v>
      </c>
    </row>
    <row r="11580" spans="1:3" x14ac:dyDescent="0.25">
      <c r="A11580" s="3">
        <v>20.478688773840432</v>
      </c>
      <c r="B11580" s="5">
        <v>5.2983173670000001</v>
      </c>
      <c r="C11580" s="5">
        <v>2.9957322739999999</v>
      </c>
    </row>
    <row r="11581" spans="1:3" x14ac:dyDescent="0.25">
      <c r="A11581" s="3">
        <v>20.837197681154464</v>
      </c>
      <c r="B11581">
        <v>5.9914645471079817</v>
      </c>
      <c r="C11581">
        <v>4.6821312271242199</v>
      </c>
    </row>
    <row r="11582" spans="1:3" x14ac:dyDescent="0.25">
      <c r="A11582" s="3">
        <v>20.163448315399307</v>
      </c>
      <c r="B11582">
        <v>5.5373342670185366</v>
      </c>
      <c r="C11582">
        <v>4.7004803657924166</v>
      </c>
    </row>
    <row r="11583" spans="1:3" x14ac:dyDescent="0.25">
      <c r="A11583" s="3">
        <v>20.123189455653517</v>
      </c>
      <c r="B11583">
        <v>5.4806389233419912</v>
      </c>
      <c r="C11583">
        <v>3.0910424533583161</v>
      </c>
    </row>
    <row r="11584" spans="1:3" x14ac:dyDescent="0.25">
      <c r="A11584" s="3">
        <v>19.719292269758025</v>
      </c>
      <c r="B11584">
        <v>4.7874917430000004</v>
      </c>
      <c r="C11584">
        <v>3.091042453</v>
      </c>
    </row>
    <row r="11585" spans="1:3" x14ac:dyDescent="0.25">
      <c r="A11585" s="3">
        <v>19.985088661080542</v>
      </c>
      <c r="B11585">
        <v>4.7874917427820458</v>
      </c>
      <c r="C11585">
        <v>3.4812400893356918</v>
      </c>
    </row>
    <row r="11586" spans="1:3" x14ac:dyDescent="0.25">
      <c r="A11586" s="3">
        <v>19.929145492307978</v>
      </c>
      <c r="B11586">
        <v>5.0106352940962555</v>
      </c>
      <c r="C11586">
        <v>2.9957322735539909</v>
      </c>
    </row>
    <row r="11587" spans="1:3" x14ac:dyDescent="0.25">
      <c r="A11587" s="3">
        <v>20.837197681154464</v>
      </c>
      <c r="B11587">
        <v>5.9914645471079817</v>
      </c>
      <c r="C11587">
        <v>4.6821312271242199</v>
      </c>
    </row>
    <row r="11588" spans="1:3" x14ac:dyDescent="0.25">
      <c r="A11588" s="3">
        <v>20.123189455653517</v>
      </c>
      <c r="B11588">
        <v>5.4806389233419912</v>
      </c>
      <c r="C11588">
        <v>3.0910424533583161</v>
      </c>
    </row>
    <row r="11589" spans="1:3" ht="15.75" thickBot="1" x14ac:dyDescent="0.3">
      <c r="A11589" s="7">
        <v>20.184546440673881</v>
      </c>
      <c r="B11589">
        <v>4.990432586778736</v>
      </c>
      <c r="C11589">
        <v>3.6888794541139363</v>
      </c>
    </row>
    <row r="11591" spans="1:3" ht="15.75" thickBot="1" x14ac:dyDescent="0.3"/>
    <row r="11592" spans="1:3" x14ac:dyDescent="0.25">
      <c r="A11592" s="1" t="s">
        <v>700</v>
      </c>
    </row>
    <row r="11593" spans="1:3" x14ac:dyDescent="0.25">
      <c r="A11593" s="2">
        <v>21.133424112621626</v>
      </c>
      <c r="B11593" s="8">
        <v>6.5510803350434044</v>
      </c>
      <c r="C11593" s="8">
        <v>5.4380793089231956</v>
      </c>
    </row>
    <row r="11594" spans="1:3" x14ac:dyDescent="0.25">
      <c r="A11594" s="3">
        <v>21.133424112621626</v>
      </c>
      <c r="B11594" s="8">
        <v>6.5510803350434044</v>
      </c>
      <c r="C11594" s="8">
        <v>5.4380793089231956</v>
      </c>
    </row>
    <row r="11595" spans="1:3" x14ac:dyDescent="0.25">
      <c r="A11595" s="3">
        <v>19.929145492307978</v>
      </c>
      <c r="B11595">
        <v>5.0106352940962555</v>
      </c>
      <c r="C11595">
        <v>2.9957322735539909</v>
      </c>
    </row>
    <row r="11596" spans="1:3" x14ac:dyDescent="0.25">
      <c r="A11596" s="3">
        <v>20.027089777859604</v>
      </c>
      <c r="B11596">
        <v>4.9416424226093039</v>
      </c>
      <c r="C11596">
        <v>3.1135153092103742</v>
      </c>
    </row>
    <row r="11597" spans="1:3" x14ac:dyDescent="0.25">
      <c r="A11597" s="3">
        <v>21.133424112621626</v>
      </c>
      <c r="B11597" s="8">
        <v>6.5510803350434044</v>
      </c>
      <c r="C11597" s="8">
        <v>5.4380793089231956</v>
      </c>
    </row>
    <row r="11598" spans="1:3" x14ac:dyDescent="0.25">
      <c r="A11598" s="3">
        <v>20.097550585664155</v>
      </c>
      <c r="B11598">
        <v>5.0751738152338266</v>
      </c>
      <c r="C11598">
        <v>3.6109179126442243</v>
      </c>
    </row>
    <row r="11599" spans="1:3" x14ac:dyDescent="0.25">
      <c r="A11599" s="3">
        <v>20.478688773840432</v>
      </c>
      <c r="B11599" s="5">
        <v>5.2983173670000001</v>
      </c>
      <c r="C11599" s="5">
        <v>2.9957322739999999</v>
      </c>
    </row>
    <row r="11600" spans="1:3" x14ac:dyDescent="0.25">
      <c r="A11600" s="3">
        <v>20.360234224388144</v>
      </c>
      <c r="B11600">
        <v>5.6167710976665717</v>
      </c>
      <c r="C11600">
        <v>2.9444389791664403</v>
      </c>
    </row>
    <row r="11601" spans="1:3" x14ac:dyDescent="0.25">
      <c r="A11601" s="3">
        <v>20.097550585664155</v>
      </c>
      <c r="B11601">
        <v>5.0751738152338266</v>
      </c>
      <c r="C11601">
        <v>3.6109179126442243</v>
      </c>
    </row>
    <row r="11602" spans="1:3" x14ac:dyDescent="0.25">
      <c r="A11602" s="3">
        <v>21.133424112621626</v>
      </c>
      <c r="B11602" s="8">
        <v>6.5510803350434044</v>
      </c>
      <c r="C11602" s="8">
        <v>5.4380793089231956</v>
      </c>
    </row>
    <row r="11603" spans="1:3" x14ac:dyDescent="0.25">
      <c r="A11603" s="3">
        <v>20.123189455653517</v>
      </c>
      <c r="B11603">
        <v>5.4806389233419912</v>
      </c>
      <c r="C11603">
        <v>3.0910424533583161</v>
      </c>
    </row>
    <row r="11604" spans="1:3" x14ac:dyDescent="0.25">
      <c r="A11604" s="3">
        <v>20.360234224388144</v>
      </c>
      <c r="B11604">
        <v>5.6167710976665717</v>
      </c>
      <c r="C11604">
        <v>2.9444389791664403</v>
      </c>
    </row>
    <row r="11605" spans="1:3" ht="15.75" thickBot="1" x14ac:dyDescent="0.3">
      <c r="A11605" s="7">
        <v>20.837197681154464</v>
      </c>
      <c r="B11605">
        <v>5.9914645471079817</v>
      </c>
      <c r="C11605">
        <v>4.6821312271242199</v>
      </c>
    </row>
    <row r="11608" spans="1:3" ht="15.75" thickBot="1" x14ac:dyDescent="0.3"/>
    <row r="11609" spans="1:3" x14ac:dyDescent="0.25">
      <c r="A11609" s="1" t="s">
        <v>701</v>
      </c>
    </row>
    <row r="11610" spans="1:3" x14ac:dyDescent="0.25">
      <c r="A11610" s="2">
        <v>20.478688773840432</v>
      </c>
      <c r="B11610" s="5">
        <v>5.2983173670000001</v>
      </c>
      <c r="C11610" s="5">
        <v>2.9957322739999999</v>
      </c>
    </row>
    <row r="11611" spans="1:3" x14ac:dyDescent="0.25">
      <c r="A11611" s="3">
        <v>20.163448315399307</v>
      </c>
      <c r="B11611">
        <v>5.5373342670185366</v>
      </c>
      <c r="C11611">
        <v>4.7004803657924166</v>
      </c>
    </row>
    <row r="11612" spans="1:3" x14ac:dyDescent="0.25">
      <c r="A11612" s="3">
        <v>20.097550585664155</v>
      </c>
      <c r="B11612">
        <v>5.0751738152338266</v>
      </c>
      <c r="C11612">
        <v>3.6109179126442243</v>
      </c>
    </row>
    <row r="11613" spans="1:3" x14ac:dyDescent="0.25">
      <c r="A11613" s="3">
        <v>20.027089777859604</v>
      </c>
      <c r="B11613">
        <v>4.9416424226093039</v>
      </c>
      <c r="C11613">
        <v>3.1135153092103742</v>
      </c>
    </row>
    <row r="11614" spans="1:3" x14ac:dyDescent="0.25">
      <c r="A11614" s="3">
        <v>20.360234224388144</v>
      </c>
      <c r="B11614">
        <v>5.6167710976665717</v>
      </c>
      <c r="C11614">
        <v>2.9444389791664403</v>
      </c>
    </row>
    <row r="11615" spans="1:3" x14ac:dyDescent="0.25">
      <c r="A11615" s="3">
        <v>20.837197681154464</v>
      </c>
      <c r="B11615">
        <v>5.9914645471079817</v>
      </c>
      <c r="C11615">
        <v>4.6821312271242199</v>
      </c>
    </row>
    <row r="11616" spans="1:3" x14ac:dyDescent="0.25">
      <c r="A11616" s="3">
        <v>21.133424112621626</v>
      </c>
      <c r="B11616" s="8">
        <v>6.5510803350434044</v>
      </c>
      <c r="C11616" s="8">
        <v>5.4380793089231956</v>
      </c>
    </row>
    <row r="11617" spans="1:3" x14ac:dyDescent="0.25">
      <c r="A11617" s="3">
        <v>20.184546440673881</v>
      </c>
      <c r="B11617">
        <v>4.990432586778736</v>
      </c>
      <c r="C11617">
        <v>3.6888794541139363</v>
      </c>
    </row>
    <row r="11618" spans="1:3" x14ac:dyDescent="0.25">
      <c r="A11618" s="3">
        <v>19.719292269758025</v>
      </c>
      <c r="B11618">
        <v>4.7874917430000004</v>
      </c>
      <c r="C11618">
        <v>3.091042453</v>
      </c>
    </row>
    <row r="11619" spans="1:3" x14ac:dyDescent="0.25">
      <c r="A11619" s="3">
        <v>21.133424112621626</v>
      </c>
      <c r="B11619" s="8">
        <v>6.5510803350434044</v>
      </c>
      <c r="C11619" s="8">
        <v>5.4380793089231956</v>
      </c>
    </row>
    <row r="11620" spans="1:3" x14ac:dyDescent="0.25">
      <c r="A11620" s="3">
        <v>20.027089777859604</v>
      </c>
      <c r="B11620">
        <v>4.9416424226093039</v>
      </c>
      <c r="C11620">
        <v>3.1135153092103742</v>
      </c>
    </row>
    <row r="11621" spans="1:3" x14ac:dyDescent="0.25">
      <c r="A11621" s="3">
        <v>19.985088661080542</v>
      </c>
      <c r="B11621">
        <v>4.7874917427820458</v>
      </c>
      <c r="C11621">
        <v>3.4812400893356918</v>
      </c>
    </row>
    <row r="11622" spans="1:3" ht="15.75" thickBot="1" x14ac:dyDescent="0.3">
      <c r="A11622" s="7">
        <v>19.719292269758025</v>
      </c>
      <c r="B11622">
        <v>4.7874917430000004</v>
      </c>
      <c r="C11622">
        <v>3.091042453</v>
      </c>
    </row>
    <row r="11625" spans="1:3" ht="15.75" thickBot="1" x14ac:dyDescent="0.3"/>
    <row r="11626" spans="1:3" x14ac:dyDescent="0.25">
      <c r="A11626" s="1" t="s">
        <v>702</v>
      </c>
    </row>
    <row r="11627" spans="1:3" x14ac:dyDescent="0.25">
      <c r="A11627" s="2">
        <v>20.360234224388144</v>
      </c>
      <c r="B11627">
        <v>5.6167710976665717</v>
      </c>
      <c r="C11627">
        <v>2.9444389791664403</v>
      </c>
    </row>
    <row r="11628" spans="1:3" x14ac:dyDescent="0.25">
      <c r="A11628" s="3">
        <v>20.163448315399307</v>
      </c>
      <c r="B11628">
        <v>5.5373342670185366</v>
      </c>
      <c r="C11628">
        <v>4.7004803657924166</v>
      </c>
    </row>
    <row r="11629" spans="1:3" x14ac:dyDescent="0.25">
      <c r="A11629" s="3">
        <v>20.123189455653517</v>
      </c>
      <c r="B11629">
        <v>5.4806389233419912</v>
      </c>
      <c r="C11629">
        <v>3.0910424533583161</v>
      </c>
    </row>
    <row r="11630" spans="1:3" x14ac:dyDescent="0.25">
      <c r="A11630" s="3">
        <v>19.985088661080542</v>
      </c>
      <c r="B11630">
        <v>4.7874917427820458</v>
      </c>
      <c r="C11630">
        <v>3.4812400893356918</v>
      </c>
    </row>
    <row r="11631" spans="1:3" x14ac:dyDescent="0.25">
      <c r="A11631" s="3">
        <v>19.719292269758025</v>
      </c>
      <c r="B11631">
        <v>4.7874917430000004</v>
      </c>
      <c r="C11631">
        <v>3.091042453</v>
      </c>
    </row>
    <row r="11632" spans="1:3" x14ac:dyDescent="0.25">
      <c r="A11632" s="3">
        <v>19.719292269758025</v>
      </c>
      <c r="B11632">
        <v>4.7874917430000004</v>
      </c>
      <c r="C11632">
        <v>3.091042453</v>
      </c>
    </row>
    <row r="11633" spans="1:3" x14ac:dyDescent="0.25">
      <c r="A11633" s="3">
        <v>19.929145492307978</v>
      </c>
      <c r="B11633">
        <v>5.0106352940962555</v>
      </c>
      <c r="C11633">
        <v>2.9957322735539909</v>
      </c>
    </row>
    <row r="11634" spans="1:3" x14ac:dyDescent="0.25">
      <c r="A11634" s="3">
        <v>20.360234224388144</v>
      </c>
      <c r="B11634">
        <v>5.6167710976665717</v>
      </c>
      <c r="C11634">
        <v>2.9444389791664403</v>
      </c>
    </row>
    <row r="11635" spans="1:3" x14ac:dyDescent="0.25">
      <c r="A11635" s="3">
        <v>20.360234224388144</v>
      </c>
      <c r="B11635">
        <v>5.6167710976665717</v>
      </c>
      <c r="C11635">
        <v>2.9444389791664403</v>
      </c>
    </row>
    <row r="11636" spans="1:3" x14ac:dyDescent="0.25">
      <c r="A11636" s="3">
        <v>19.719292269758025</v>
      </c>
      <c r="B11636">
        <v>4.7874917430000004</v>
      </c>
      <c r="C11636">
        <v>3.091042453</v>
      </c>
    </row>
    <row r="11637" spans="1:3" x14ac:dyDescent="0.25">
      <c r="A11637" s="3">
        <v>19.18195119767131</v>
      </c>
      <c r="B11637">
        <v>4.5747109785033828</v>
      </c>
      <c r="C11637">
        <v>3.6375861597263857</v>
      </c>
    </row>
    <row r="11638" spans="1:3" x14ac:dyDescent="0.25">
      <c r="A11638" s="3">
        <v>19.18195119767131</v>
      </c>
      <c r="B11638">
        <v>4.5747109785033828</v>
      </c>
      <c r="C11638">
        <v>3.6375861597263857</v>
      </c>
    </row>
    <row r="11639" spans="1:3" ht="15.75" thickBot="1" x14ac:dyDescent="0.3">
      <c r="A11639" s="7">
        <v>20.123189455653517</v>
      </c>
      <c r="B11639">
        <v>5.4806389233419912</v>
      </c>
      <c r="C11639">
        <v>3.0910424533583161</v>
      </c>
    </row>
    <row r="11642" spans="1:3" ht="15.75" thickBot="1" x14ac:dyDescent="0.3"/>
    <row r="11643" spans="1:3" x14ac:dyDescent="0.25">
      <c r="A11643" s="1" t="s">
        <v>703</v>
      </c>
    </row>
    <row r="11644" spans="1:3" x14ac:dyDescent="0.25">
      <c r="A11644" s="2">
        <v>20.097550585664155</v>
      </c>
      <c r="B11644">
        <v>5.0751738152338266</v>
      </c>
      <c r="C11644">
        <v>3.6109179126442243</v>
      </c>
    </row>
    <row r="11645" spans="1:3" x14ac:dyDescent="0.25">
      <c r="A11645" s="3">
        <v>20.360234224388144</v>
      </c>
      <c r="B11645">
        <v>5.6167710976665717</v>
      </c>
      <c r="C11645">
        <v>2.9444389791664403</v>
      </c>
    </row>
    <row r="11646" spans="1:3" x14ac:dyDescent="0.25">
      <c r="A11646" s="3">
        <v>19.719292269758025</v>
      </c>
      <c r="B11646">
        <v>4.7874917430000004</v>
      </c>
      <c r="C11646">
        <v>3.091042453</v>
      </c>
    </row>
    <row r="11647" spans="1:3" x14ac:dyDescent="0.25">
      <c r="A11647" s="3">
        <v>20.097550585664155</v>
      </c>
      <c r="B11647">
        <v>5.0751738152338266</v>
      </c>
      <c r="C11647">
        <v>3.6109179126442243</v>
      </c>
    </row>
    <row r="11648" spans="1:3" x14ac:dyDescent="0.25">
      <c r="A11648" s="3">
        <v>19.929145492307978</v>
      </c>
      <c r="B11648">
        <v>5.0106352940962555</v>
      </c>
      <c r="C11648">
        <v>2.9957322735539909</v>
      </c>
    </row>
    <row r="11649" spans="1:3" x14ac:dyDescent="0.25">
      <c r="A11649" s="3">
        <v>19.18195119767131</v>
      </c>
      <c r="B11649">
        <v>4.5747109785033828</v>
      </c>
      <c r="C11649">
        <v>3.6375861597263857</v>
      </c>
    </row>
    <row r="11650" spans="1:3" x14ac:dyDescent="0.25">
      <c r="A11650" s="3">
        <v>21.133424112621626</v>
      </c>
      <c r="B11650" s="8">
        <v>6.5510803350434044</v>
      </c>
      <c r="C11650" s="8">
        <v>5.4380793089231956</v>
      </c>
    </row>
    <row r="11651" spans="1:3" x14ac:dyDescent="0.25">
      <c r="A11651" s="3">
        <v>20.097550585664155</v>
      </c>
      <c r="B11651">
        <v>5.0751738152338266</v>
      </c>
      <c r="C11651">
        <v>3.6109179126442243</v>
      </c>
    </row>
    <row r="11652" spans="1:3" x14ac:dyDescent="0.25">
      <c r="A11652" s="3">
        <v>20.837197681154464</v>
      </c>
      <c r="B11652">
        <v>5.9914645471079817</v>
      </c>
      <c r="C11652">
        <v>4.6821312271242199</v>
      </c>
    </row>
    <row r="11653" spans="1:3" x14ac:dyDescent="0.25">
      <c r="A11653" s="3">
        <v>20.163448315399307</v>
      </c>
      <c r="B11653">
        <v>5.5373342670185366</v>
      </c>
      <c r="C11653">
        <v>4.7004803657924166</v>
      </c>
    </row>
    <row r="11654" spans="1:3" x14ac:dyDescent="0.25">
      <c r="A11654" s="3">
        <v>19.985088661080542</v>
      </c>
      <c r="B11654">
        <v>4.7874917427820458</v>
      </c>
      <c r="C11654">
        <v>3.4812400893356918</v>
      </c>
    </row>
    <row r="11655" spans="1:3" x14ac:dyDescent="0.25">
      <c r="A11655" s="3">
        <v>20.837197681154464</v>
      </c>
      <c r="B11655">
        <v>5.9914645471079817</v>
      </c>
      <c r="C11655">
        <v>4.6821312271242199</v>
      </c>
    </row>
    <row r="11656" spans="1:3" ht="15.75" thickBot="1" x14ac:dyDescent="0.3">
      <c r="A11656" s="7">
        <v>20.097550585664155</v>
      </c>
      <c r="B11656">
        <v>5.0751738152338266</v>
      </c>
      <c r="C11656">
        <v>3.6109179126442243</v>
      </c>
    </row>
    <row r="11659" spans="1:3" ht="15.75" thickBot="1" x14ac:dyDescent="0.3"/>
    <row r="11660" spans="1:3" x14ac:dyDescent="0.25">
      <c r="A11660" s="1" t="s">
        <v>704</v>
      </c>
    </row>
    <row r="11661" spans="1:3" x14ac:dyDescent="0.25">
      <c r="A11661" s="2">
        <v>21.133424112621626</v>
      </c>
      <c r="B11661" s="8">
        <v>6.5510803350434044</v>
      </c>
      <c r="C11661" s="8">
        <v>5.4380793089231956</v>
      </c>
    </row>
    <row r="11662" spans="1:3" x14ac:dyDescent="0.25">
      <c r="A11662" s="3">
        <v>20.163448315399307</v>
      </c>
      <c r="B11662">
        <v>5.5373342670185366</v>
      </c>
      <c r="C11662">
        <v>4.7004803657924166</v>
      </c>
    </row>
    <row r="11663" spans="1:3" x14ac:dyDescent="0.25">
      <c r="A11663" s="3">
        <v>20.478688773840432</v>
      </c>
      <c r="B11663" s="5">
        <v>5.2983173670000001</v>
      </c>
      <c r="C11663" s="5">
        <v>2.9957322739999999</v>
      </c>
    </row>
    <row r="11664" spans="1:3" x14ac:dyDescent="0.25">
      <c r="A11664" s="3">
        <v>19.18195119767131</v>
      </c>
      <c r="B11664">
        <v>4.5747109785033828</v>
      </c>
      <c r="C11664">
        <v>3.6375861597263857</v>
      </c>
    </row>
    <row r="11665" spans="1:3" x14ac:dyDescent="0.25">
      <c r="A11665" s="3">
        <v>19.929145492307978</v>
      </c>
      <c r="B11665">
        <v>5.0106352940962555</v>
      </c>
      <c r="C11665">
        <v>2.9957322735539909</v>
      </c>
    </row>
    <row r="11666" spans="1:3" x14ac:dyDescent="0.25">
      <c r="A11666" s="3">
        <v>20.837197681154464</v>
      </c>
      <c r="B11666">
        <v>5.9914645471079817</v>
      </c>
      <c r="C11666">
        <v>4.6821312271242199</v>
      </c>
    </row>
    <row r="11667" spans="1:3" x14ac:dyDescent="0.25">
      <c r="A11667" s="3">
        <v>19.18195119767131</v>
      </c>
      <c r="B11667">
        <v>4.5747109785033828</v>
      </c>
      <c r="C11667">
        <v>3.6375861597263857</v>
      </c>
    </row>
    <row r="11668" spans="1:3" x14ac:dyDescent="0.25">
      <c r="A11668" s="3">
        <v>20.163448315399307</v>
      </c>
      <c r="B11668">
        <v>5.5373342670185366</v>
      </c>
      <c r="C11668">
        <v>4.7004803657924166</v>
      </c>
    </row>
    <row r="11669" spans="1:3" x14ac:dyDescent="0.25">
      <c r="A11669" s="3">
        <v>20.163448315399307</v>
      </c>
      <c r="B11669">
        <v>5.5373342670185366</v>
      </c>
      <c r="C11669">
        <v>4.7004803657924166</v>
      </c>
    </row>
    <row r="11670" spans="1:3" x14ac:dyDescent="0.25">
      <c r="A11670" s="3">
        <v>19.719292269758025</v>
      </c>
      <c r="B11670">
        <v>4.7874917430000004</v>
      </c>
      <c r="C11670">
        <v>3.091042453</v>
      </c>
    </row>
    <row r="11671" spans="1:3" x14ac:dyDescent="0.25">
      <c r="A11671" s="3">
        <v>21.133424112621626</v>
      </c>
      <c r="B11671" s="8">
        <v>6.5510803350434044</v>
      </c>
      <c r="C11671" s="8">
        <v>5.4380793089231956</v>
      </c>
    </row>
    <row r="11672" spans="1:3" x14ac:dyDescent="0.25">
      <c r="A11672" s="3">
        <v>20.163448315399307</v>
      </c>
      <c r="B11672">
        <v>5.5373342670185366</v>
      </c>
      <c r="C11672">
        <v>4.7004803657924166</v>
      </c>
    </row>
    <row r="11673" spans="1:3" ht="15.75" thickBot="1" x14ac:dyDescent="0.3">
      <c r="A11673" s="7">
        <v>20.360234224388144</v>
      </c>
      <c r="B11673">
        <v>5.6167710976665717</v>
      </c>
      <c r="C11673">
        <v>2.9444389791664403</v>
      </c>
    </row>
    <row r="11676" spans="1:3" ht="15.75" thickBot="1" x14ac:dyDescent="0.3"/>
    <row r="11677" spans="1:3" x14ac:dyDescent="0.25">
      <c r="A11677" s="1" t="s">
        <v>705</v>
      </c>
    </row>
    <row r="11678" spans="1:3" x14ac:dyDescent="0.25">
      <c r="A11678" s="2">
        <v>19.18195119767131</v>
      </c>
      <c r="B11678">
        <v>4.5747109785033828</v>
      </c>
      <c r="C11678">
        <v>3.6375861597263857</v>
      </c>
    </row>
    <row r="11679" spans="1:3" x14ac:dyDescent="0.25">
      <c r="A11679" s="3">
        <v>19.929145492307978</v>
      </c>
      <c r="B11679">
        <v>5.0106352940962555</v>
      </c>
      <c r="C11679">
        <v>2.9957322735539909</v>
      </c>
    </row>
    <row r="11680" spans="1:3" x14ac:dyDescent="0.25">
      <c r="A11680" s="3">
        <v>19.18195119767131</v>
      </c>
      <c r="B11680">
        <v>4.5747109785033828</v>
      </c>
      <c r="C11680">
        <v>3.6375861597263857</v>
      </c>
    </row>
    <row r="11681" spans="1:3" x14ac:dyDescent="0.25">
      <c r="A11681" s="3">
        <v>20.478688773840432</v>
      </c>
      <c r="B11681" s="5">
        <v>5.2983173670000001</v>
      </c>
      <c r="C11681" s="5">
        <v>2.9957322739999999</v>
      </c>
    </row>
    <row r="11682" spans="1:3" x14ac:dyDescent="0.25">
      <c r="A11682" s="3">
        <v>19.18195119767131</v>
      </c>
      <c r="B11682">
        <v>4.5747109785033828</v>
      </c>
      <c r="C11682">
        <v>3.6375861597263857</v>
      </c>
    </row>
    <row r="11683" spans="1:3" x14ac:dyDescent="0.25">
      <c r="A11683" s="3">
        <v>20.360234224388144</v>
      </c>
      <c r="B11683">
        <v>5.6167710976665717</v>
      </c>
      <c r="C11683">
        <v>2.9444389791664403</v>
      </c>
    </row>
    <row r="11684" spans="1:3" x14ac:dyDescent="0.25">
      <c r="A11684" s="3">
        <v>20.163448315399307</v>
      </c>
      <c r="B11684">
        <v>5.5373342670185366</v>
      </c>
      <c r="C11684">
        <v>4.7004803657924166</v>
      </c>
    </row>
    <row r="11685" spans="1:3" x14ac:dyDescent="0.25">
      <c r="A11685" s="3">
        <v>20.360234224388144</v>
      </c>
      <c r="B11685">
        <v>5.6167710976665717</v>
      </c>
      <c r="C11685">
        <v>2.9444389791664403</v>
      </c>
    </row>
    <row r="11686" spans="1:3" x14ac:dyDescent="0.25">
      <c r="A11686" s="3">
        <v>20.360234224388144</v>
      </c>
      <c r="B11686">
        <v>5.6167710976665717</v>
      </c>
      <c r="C11686">
        <v>2.9444389791664403</v>
      </c>
    </row>
    <row r="11687" spans="1:3" x14ac:dyDescent="0.25">
      <c r="A11687" s="3">
        <v>20.478688773840432</v>
      </c>
      <c r="B11687" s="5">
        <v>5.2983173670000001</v>
      </c>
      <c r="C11687" s="5">
        <v>2.9957322739999999</v>
      </c>
    </row>
    <row r="11688" spans="1:3" x14ac:dyDescent="0.25">
      <c r="A11688" s="3">
        <v>20.184546440673881</v>
      </c>
      <c r="B11688">
        <v>4.990432586778736</v>
      </c>
      <c r="C11688">
        <v>3.6888794541139363</v>
      </c>
    </row>
    <row r="11689" spans="1:3" x14ac:dyDescent="0.25">
      <c r="A11689" s="3">
        <v>20.123189455653517</v>
      </c>
      <c r="B11689">
        <v>5.4806389233419912</v>
      </c>
      <c r="C11689">
        <v>3.0910424533583161</v>
      </c>
    </row>
    <row r="11690" spans="1:3" ht="15.75" thickBot="1" x14ac:dyDescent="0.3">
      <c r="A11690" s="7">
        <v>20.478688773840432</v>
      </c>
      <c r="B11690" s="5">
        <v>5.2983173670000001</v>
      </c>
      <c r="C11690" s="5">
        <v>2.9957322739999999</v>
      </c>
    </row>
    <row r="11693" spans="1:3" ht="15.75" thickBot="1" x14ac:dyDescent="0.3"/>
    <row r="11694" spans="1:3" x14ac:dyDescent="0.25">
      <c r="A11694" s="1" t="s">
        <v>706</v>
      </c>
    </row>
    <row r="11695" spans="1:3" x14ac:dyDescent="0.25">
      <c r="A11695" s="2">
        <v>20.478688773840432</v>
      </c>
      <c r="B11695" s="5">
        <v>5.2983173670000001</v>
      </c>
      <c r="C11695" s="5">
        <v>2.9957322739999999</v>
      </c>
    </row>
    <row r="11696" spans="1:3" x14ac:dyDescent="0.25">
      <c r="A11696" s="3">
        <v>20.027089777859604</v>
      </c>
      <c r="B11696">
        <v>4.9416424226093039</v>
      </c>
      <c r="C11696">
        <v>3.1135153092103742</v>
      </c>
    </row>
    <row r="11697" spans="1:3" x14ac:dyDescent="0.25">
      <c r="A11697" s="3">
        <v>21.133424112621626</v>
      </c>
      <c r="B11697" s="8">
        <v>6.5510803350434044</v>
      </c>
      <c r="C11697" s="8">
        <v>5.4380793089231956</v>
      </c>
    </row>
    <row r="11698" spans="1:3" x14ac:dyDescent="0.25">
      <c r="A11698" s="3">
        <v>20.837197681154464</v>
      </c>
      <c r="B11698">
        <v>5.9914645471079817</v>
      </c>
      <c r="C11698">
        <v>4.6821312271242199</v>
      </c>
    </row>
    <row r="11699" spans="1:3" x14ac:dyDescent="0.25">
      <c r="A11699" s="3">
        <v>19.985088661080542</v>
      </c>
      <c r="B11699">
        <v>4.7874917427820458</v>
      </c>
      <c r="C11699">
        <v>3.4812400893356918</v>
      </c>
    </row>
    <row r="11700" spans="1:3" x14ac:dyDescent="0.25">
      <c r="A11700" s="3">
        <v>19.929145492307978</v>
      </c>
      <c r="B11700">
        <v>5.0106352940962555</v>
      </c>
      <c r="C11700">
        <v>2.9957322735539909</v>
      </c>
    </row>
    <row r="11701" spans="1:3" x14ac:dyDescent="0.25">
      <c r="A11701" s="3">
        <v>20.360234224388144</v>
      </c>
      <c r="B11701">
        <v>5.6167710976665717</v>
      </c>
      <c r="C11701">
        <v>2.9444389791664403</v>
      </c>
    </row>
    <row r="11702" spans="1:3" x14ac:dyDescent="0.25">
      <c r="A11702" s="3">
        <v>19.985088661080542</v>
      </c>
      <c r="B11702">
        <v>4.7874917427820458</v>
      </c>
      <c r="C11702">
        <v>3.4812400893356918</v>
      </c>
    </row>
    <row r="11703" spans="1:3" x14ac:dyDescent="0.25">
      <c r="A11703" s="3">
        <v>20.837197681154464</v>
      </c>
      <c r="B11703">
        <v>5.9914645471079817</v>
      </c>
      <c r="C11703">
        <v>4.6821312271242199</v>
      </c>
    </row>
    <row r="11704" spans="1:3" x14ac:dyDescent="0.25">
      <c r="A11704" s="3">
        <v>20.027089777859604</v>
      </c>
      <c r="B11704" s="8">
        <v>4.9416424226093039</v>
      </c>
      <c r="C11704" s="8">
        <v>3.1135153092103742</v>
      </c>
    </row>
    <row r="11705" spans="1:3" x14ac:dyDescent="0.25">
      <c r="A11705" s="3">
        <v>20.163448315399307</v>
      </c>
      <c r="B11705">
        <v>5.5373342670185366</v>
      </c>
      <c r="C11705">
        <v>4.7004803657924166</v>
      </c>
    </row>
    <row r="11706" spans="1:3" x14ac:dyDescent="0.25">
      <c r="A11706" s="3">
        <v>20.163448315399307</v>
      </c>
      <c r="B11706">
        <v>5.5373342670185366</v>
      </c>
      <c r="C11706">
        <v>4.7004803657924166</v>
      </c>
    </row>
    <row r="11707" spans="1:3" ht="15.75" thickBot="1" x14ac:dyDescent="0.3">
      <c r="A11707" s="7">
        <v>20.027089777859604</v>
      </c>
      <c r="B11707">
        <v>4.9416424226093039</v>
      </c>
      <c r="C11707">
        <v>3.1135153092103742</v>
      </c>
    </row>
    <row r="11710" spans="1:3" ht="15.75" thickBot="1" x14ac:dyDescent="0.3"/>
    <row r="11711" spans="1:3" x14ac:dyDescent="0.25">
      <c r="A11711" s="1" t="s">
        <v>707</v>
      </c>
    </row>
    <row r="11712" spans="1:3" x14ac:dyDescent="0.25">
      <c r="A11712" s="2">
        <v>20.184546440673881</v>
      </c>
      <c r="B11712">
        <v>4.990432586778736</v>
      </c>
      <c r="C11712">
        <v>3.6888794541139363</v>
      </c>
    </row>
    <row r="11713" spans="1:3" x14ac:dyDescent="0.25">
      <c r="A11713" s="3">
        <v>21.133424112621626</v>
      </c>
      <c r="B11713" s="8">
        <v>6.5510803350434044</v>
      </c>
      <c r="C11713" s="8">
        <v>5.4380793089231956</v>
      </c>
    </row>
    <row r="11714" spans="1:3" x14ac:dyDescent="0.25">
      <c r="A11714" s="3">
        <v>19.929145492307978</v>
      </c>
      <c r="B11714">
        <v>5.0106352940962555</v>
      </c>
      <c r="C11714">
        <v>2.9957322735539909</v>
      </c>
    </row>
    <row r="11715" spans="1:3" x14ac:dyDescent="0.25">
      <c r="A11715" s="3">
        <v>20.097550585664155</v>
      </c>
      <c r="B11715">
        <v>5.0751738152338266</v>
      </c>
      <c r="C11715">
        <v>3.6109179126442243</v>
      </c>
    </row>
    <row r="11716" spans="1:3" x14ac:dyDescent="0.25">
      <c r="A11716" s="3">
        <v>20.027089777859604</v>
      </c>
      <c r="B11716">
        <v>4.9416424226093039</v>
      </c>
      <c r="C11716">
        <v>3.1135153092103742</v>
      </c>
    </row>
    <row r="11717" spans="1:3" x14ac:dyDescent="0.25">
      <c r="A11717" s="3">
        <v>20.027089777859604</v>
      </c>
      <c r="B11717">
        <v>4.9416424226093039</v>
      </c>
      <c r="C11717">
        <v>3.1135153092103742</v>
      </c>
    </row>
    <row r="11718" spans="1:3" x14ac:dyDescent="0.25">
      <c r="A11718" s="3">
        <v>20.478688773840432</v>
      </c>
      <c r="B11718" s="5">
        <v>5.2983173670000001</v>
      </c>
      <c r="C11718" s="5">
        <v>2.9957322739999999</v>
      </c>
    </row>
    <row r="11719" spans="1:3" x14ac:dyDescent="0.25">
      <c r="A11719" s="3">
        <v>20.478688773840432</v>
      </c>
      <c r="B11719" s="5">
        <v>5.2983173670000001</v>
      </c>
      <c r="C11719" s="5">
        <v>2.9957322739999999</v>
      </c>
    </row>
    <row r="11720" spans="1:3" x14ac:dyDescent="0.25">
      <c r="A11720" s="3">
        <v>20.360234224388144</v>
      </c>
      <c r="B11720">
        <v>5.6167710976665717</v>
      </c>
      <c r="C11720">
        <v>2.9444389791664403</v>
      </c>
    </row>
    <row r="11721" spans="1:3" x14ac:dyDescent="0.25">
      <c r="A11721" s="3">
        <v>19.929145492307978</v>
      </c>
      <c r="B11721">
        <v>5.0106352940962555</v>
      </c>
      <c r="C11721">
        <v>2.9957322735539909</v>
      </c>
    </row>
    <row r="11722" spans="1:3" x14ac:dyDescent="0.25">
      <c r="A11722" s="3">
        <v>20.478688773840432</v>
      </c>
      <c r="B11722" s="5">
        <v>5.2983173670000001</v>
      </c>
      <c r="C11722" s="5">
        <v>2.9957322739999999</v>
      </c>
    </row>
    <row r="11723" spans="1:3" x14ac:dyDescent="0.25">
      <c r="A11723" s="3">
        <v>20.360234224388144</v>
      </c>
      <c r="B11723">
        <v>5.6167710976665717</v>
      </c>
      <c r="C11723">
        <v>2.9444389791664403</v>
      </c>
    </row>
    <row r="11724" spans="1:3" ht="15.75" thickBot="1" x14ac:dyDescent="0.3">
      <c r="A11724" s="7">
        <v>20.184546440673881</v>
      </c>
      <c r="B11724">
        <v>4.990432586778736</v>
      </c>
      <c r="C11724">
        <v>3.6888794541139363</v>
      </c>
    </row>
    <row r="11727" spans="1:3" ht="15.75" thickBot="1" x14ac:dyDescent="0.3"/>
    <row r="11728" spans="1:3" x14ac:dyDescent="0.25">
      <c r="A11728" s="1" t="s">
        <v>708</v>
      </c>
    </row>
    <row r="11729" spans="1:3" x14ac:dyDescent="0.25">
      <c r="A11729" s="2">
        <v>21.133424112621626</v>
      </c>
      <c r="B11729" s="8">
        <v>6.5510803350434044</v>
      </c>
      <c r="C11729" s="8">
        <v>5.4380793089231956</v>
      </c>
    </row>
    <row r="11730" spans="1:3" x14ac:dyDescent="0.25">
      <c r="A11730" s="3">
        <v>20.478688773840432</v>
      </c>
      <c r="B11730" s="5">
        <v>5.2983173670000001</v>
      </c>
      <c r="C11730" s="5">
        <v>2.9957322739999999</v>
      </c>
    </row>
    <row r="11731" spans="1:3" x14ac:dyDescent="0.25">
      <c r="A11731" s="3">
        <v>20.097550585664155</v>
      </c>
      <c r="B11731">
        <v>5.0751738152338266</v>
      </c>
      <c r="C11731">
        <v>3.6109179126442243</v>
      </c>
    </row>
    <row r="11732" spans="1:3" x14ac:dyDescent="0.25">
      <c r="A11732" s="3">
        <v>20.184546440673881</v>
      </c>
      <c r="B11732">
        <v>4.990432586778736</v>
      </c>
      <c r="C11732">
        <v>3.6888794541139363</v>
      </c>
    </row>
    <row r="11733" spans="1:3" x14ac:dyDescent="0.25">
      <c r="A11733" s="3">
        <v>20.163448315399307</v>
      </c>
      <c r="B11733" s="8">
        <v>5.5373342670185366</v>
      </c>
      <c r="C11733" s="8">
        <v>4.7004803657924166</v>
      </c>
    </row>
    <row r="11734" spans="1:3" x14ac:dyDescent="0.25">
      <c r="A11734" s="3">
        <v>19.719292269758025</v>
      </c>
      <c r="B11734">
        <v>4.7874917430000004</v>
      </c>
      <c r="C11734">
        <v>3.091042453</v>
      </c>
    </row>
    <row r="11735" spans="1:3" x14ac:dyDescent="0.25">
      <c r="A11735" s="3">
        <v>20.123189455653517</v>
      </c>
      <c r="B11735">
        <v>5.4806389233419912</v>
      </c>
      <c r="C11735">
        <v>3.0910424533583161</v>
      </c>
    </row>
    <row r="11736" spans="1:3" x14ac:dyDescent="0.25">
      <c r="A11736" s="3">
        <v>20.360234224388144</v>
      </c>
      <c r="B11736">
        <v>5.6167710976665717</v>
      </c>
      <c r="C11736">
        <v>2.9444389791664403</v>
      </c>
    </row>
    <row r="11737" spans="1:3" x14ac:dyDescent="0.25">
      <c r="A11737" s="3">
        <v>20.123189455653517</v>
      </c>
      <c r="B11737">
        <v>5.4806389233419912</v>
      </c>
      <c r="C11737">
        <v>3.0910424533583161</v>
      </c>
    </row>
    <row r="11738" spans="1:3" x14ac:dyDescent="0.25">
      <c r="A11738" s="3">
        <v>20.478688773840432</v>
      </c>
      <c r="B11738" s="5">
        <v>5.2983173670000001</v>
      </c>
      <c r="C11738" s="5">
        <v>2.9957322739999999</v>
      </c>
    </row>
    <row r="11739" spans="1:3" x14ac:dyDescent="0.25">
      <c r="A11739" s="3">
        <v>20.097550585664155</v>
      </c>
      <c r="B11739">
        <v>5.0751738152338266</v>
      </c>
      <c r="C11739">
        <v>3.6109179126442243</v>
      </c>
    </row>
    <row r="11740" spans="1:3" x14ac:dyDescent="0.25">
      <c r="A11740" s="3">
        <v>20.184546440673881</v>
      </c>
      <c r="B11740">
        <v>4.990432586778736</v>
      </c>
      <c r="C11740">
        <v>3.6888794541139363</v>
      </c>
    </row>
    <row r="11741" spans="1:3" ht="15.75" thickBot="1" x14ac:dyDescent="0.3">
      <c r="A11741" s="7">
        <v>21.133424112621626</v>
      </c>
      <c r="B11741" s="8">
        <v>6.5510803350434044</v>
      </c>
      <c r="C11741" s="8">
        <v>5.4380793089231956</v>
      </c>
    </row>
    <row r="11744" spans="1:3" ht="15.75" thickBot="1" x14ac:dyDescent="0.3"/>
    <row r="11745" spans="1:3" x14ac:dyDescent="0.25">
      <c r="A11745" s="1" t="s">
        <v>709</v>
      </c>
    </row>
    <row r="11746" spans="1:3" x14ac:dyDescent="0.25">
      <c r="A11746" s="2">
        <v>19.18195119767131</v>
      </c>
      <c r="B11746">
        <v>4.5747109785033828</v>
      </c>
      <c r="C11746">
        <v>3.6375861597263857</v>
      </c>
    </row>
    <row r="11747" spans="1:3" x14ac:dyDescent="0.25">
      <c r="A11747" s="3">
        <v>20.478688773840432</v>
      </c>
      <c r="B11747" s="5">
        <v>5.2983173670000001</v>
      </c>
      <c r="C11747" s="5">
        <v>2.9957322739999999</v>
      </c>
    </row>
    <row r="11748" spans="1:3" x14ac:dyDescent="0.25">
      <c r="A11748" s="3">
        <v>19.719292269758025</v>
      </c>
      <c r="B11748">
        <v>4.7874917430000004</v>
      </c>
      <c r="C11748">
        <v>3.091042453</v>
      </c>
    </row>
    <row r="11749" spans="1:3" x14ac:dyDescent="0.25">
      <c r="A11749" s="3">
        <v>19.985088661080542</v>
      </c>
      <c r="B11749">
        <v>4.7874917427820458</v>
      </c>
      <c r="C11749">
        <v>3.4812400893356918</v>
      </c>
    </row>
    <row r="11750" spans="1:3" x14ac:dyDescent="0.25">
      <c r="A11750" s="3">
        <v>20.163448315399307</v>
      </c>
      <c r="B11750">
        <v>5.5373342670185366</v>
      </c>
      <c r="C11750">
        <v>4.7004803657924166</v>
      </c>
    </row>
    <row r="11751" spans="1:3" x14ac:dyDescent="0.25">
      <c r="A11751" s="3">
        <v>20.123189455653517</v>
      </c>
      <c r="B11751">
        <v>5.4806389233419912</v>
      </c>
      <c r="C11751">
        <v>3.0910424533583161</v>
      </c>
    </row>
    <row r="11752" spans="1:3" x14ac:dyDescent="0.25">
      <c r="A11752" s="3">
        <v>20.837197681154464</v>
      </c>
      <c r="B11752">
        <v>5.9914645471079817</v>
      </c>
      <c r="C11752">
        <v>4.6821312271242199</v>
      </c>
    </row>
    <row r="11753" spans="1:3" x14ac:dyDescent="0.25">
      <c r="A11753" s="3">
        <v>20.123189455653517</v>
      </c>
      <c r="B11753">
        <v>5.4806389233419912</v>
      </c>
      <c r="C11753">
        <v>3.0910424533583161</v>
      </c>
    </row>
    <row r="11754" spans="1:3" x14ac:dyDescent="0.25">
      <c r="A11754" s="3">
        <v>20.837197681154464</v>
      </c>
      <c r="B11754">
        <v>5.9914645471079817</v>
      </c>
      <c r="C11754">
        <v>4.6821312271242199</v>
      </c>
    </row>
    <row r="11755" spans="1:3" x14ac:dyDescent="0.25">
      <c r="A11755" s="3">
        <v>20.163448315399307</v>
      </c>
      <c r="B11755">
        <v>5.5373342670185366</v>
      </c>
      <c r="C11755">
        <v>4.7004803657924166</v>
      </c>
    </row>
    <row r="11756" spans="1:3" x14ac:dyDescent="0.25">
      <c r="A11756" s="3">
        <v>20.123189455653517</v>
      </c>
      <c r="B11756">
        <v>5.4806389233419912</v>
      </c>
      <c r="C11756">
        <v>3.0910424533583161</v>
      </c>
    </row>
    <row r="11757" spans="1:3" x14ac:dyDescent="0.25">
      <c r="A11757" s="3">
        <v>20.027089777859604</v>
      </c>
      <c r="B11757">
        <v>4.9416424226093039</v>
      </c>
      <c r="C11757">
        <v>3.1135153092103742</v>
      </c>
    </row>
    <row r="11758" spans="1:3" ht="15.75" thickBot="1" x14ac:dyDescent="0.3">
      <c r="A11758" s="7">
        <v>20.163448315399307</v>
      </c>
      <c r="B11758">
        <v>5.5373342670185366</v>
      </c>
      <c r="C11758">
        <v>4.7004803657924166</v>
      </c>
    </row>
    <row r="11761" spans="1:3" ht="15.75" thickBot="1" x14ac:dyDescent="0.3"/>
    <row r="11762" spans="1:3" x14ac:dyDescent="0.25">
      <c r="A11762" s="1" t="s">
        <v>710</v>
      </c>
    </row>
    <row r="11763" spans="1:3" x14ac:dyDescent="0.25">
      <c r="A11763" s="2">
        <v>21.133424112621626</v>
      </c>
      <c r="B11763" s="8">
        <v>6.5510803350434044</v>
      </c>
      <c r="C11763" s="8">
        <v>5.4380793089231956</v>
      </c>
    </row>
    <row r="11764" spans="1:3" x14ac:dyDescent="0.25">
      <c r="A11764" s="3">
        <v>20.478688773840432</v>
      </c>
      <c r="B11764" s="5">
        <v>5.2983173670000001</v>
      </c>
      <c r="C11764" s="5">
        <v>2.9957322739999999</v>
      </c>
    </row>
    <row r="11765" spans="1:3" x14ac:dyDescent="0.25">
      <c r="A11765" s="3">
        <v>20.360234224388144</v>
      </c>
      <c r="B11765">
        <v>5.6167710976665717</v>
      </c>
      <c r="C11765">
        <v>2.9444389791664403</v>
      </c>
    </row>
    <row r="11766" spans="1:3" x14ac:dyDescent="0.25">
      <c r="A11766" s="3">
        <v>21.133424112621626</v>
      </c>
      <c r="B11766" s="8">
        <v>6.5510803350434044</v>
      </c>
      <c r="C11766" s="8">
        <v>5.4380793089231956</v>
      </c>
    </row>
    <row r="11767" spans="1:3" x14ac:dyDescent="0.25">
      <c r="A11767" s="3">
        <v>21.133424112621626</v>
      </c>
      <c r="B11767" s="8">
        <v>6.5510803350434044</v>
      </c>
      <c r="C11767" s="8">
        <v>5.4380793089231956</v>
      </c>
    </row>
    <row r="11768" spans="1:3" x14ac:dyDescent="0.25">
      <c r="A11768" s="3">
        <v>19.719292269758025</v>
      </c>
      <c r="B11768">
        <v>4.7874917430000004</v>
      </c>
      <c r="C11768">
        <v>3.091042453</v>
      </c>
    </row>
    <row r="11769" spans="1:3" x14ac:dyDescent="0.25">
      <c r="A11769" s="3">
        <v>20.123189455653517</v>
      </c>
      <c r="B11769">
        <v>5.4806389233419912</v>
      </c>
      <c r="C11769">
        <v>3.0910424533583161</v>
      </c>
    </row>
    <row r="11770" spans="1:3" x14ac:dyDescent="0.25">
      <c r="A11770" s="3">
        <v>19.18195119767131</v>
      </c>
      <c r="B11770">
        <v>4.5747109785033828</v>
      </c>
      <c r="C11770">
        <v>3.6375861597263857</v>
      </c>
    </row>
    <row r="11771" spans="1:3" x14ac:dyDescent="0.25">
      <c r="A11771" s="3">
        <v>20.097550585664155</v>
      </c>
      <c r="B11771" s="8">
        <v>5.0751738152338266</v>
      </c>
      <c r="C11771" s="8">
        <v>3.6109179126442243</v>
      </c>
    </row>
    <row r="11772" spans="1:3" x14ac:dyDescent="0.25">
      <c r="A11772" s="3">
        <v>21.133424112621626</v>
      </c>
      <c r="B11772" s="8">
        <v>6.5510803350434044</v>
      </c>
      <c r="C11772" s="8">
        <v>5.4380793089231956</v>
      </c>
    </row>
    <row r="11773" spans="1:3" x14ac:dyDescent="0.25">
      <c r="A11773" s="3">
        <v>20.123189455653517</v>
      </c>
      <c r="B11773">
        <v>5.4806389233419912</v>
      </c>
      <c r="C11773">
        <v>3.0910424533583161</v>
      </c>
    </row>
    <row r="11774" spans="1:3" x14ac:dyDescent="0.25">
      <c r="A11774" s="3">
        <v>20.123189455653517</v>
      </c>
      <c r="B11774">
        <v>5.4806389233419912</v>
      </c>
      <c r="C11774">
        <v>3.0910424533583161</v>
      </c>
    </row>
    <row r="11775" spans="1:3" ht="15.75" thickBot="1" x14ac:dyDescent="0.3">
      <c r="A11775" s="7">
        <v>19.929145492307978</v>
      </c>
      <c r="B11775">
        <v>5.0106352940962555</v>
      </c>
      <c r="C11775">
        <v>2.9957322735539909</v>
      </c>
    </row>
    <row r="11778" spans="1:3" ht="15.75" thickBot="1" x14ac:dyDescent="0.3"/>
    <row r="11779" spans="1:3" x14ac:dyDescent="0.25">
      <c r="A11779" s="1" t="s">
        <v>711</v>
      </c>
    </row>
    <row r="11780" spans="1:3" x14ac:dyDescent="0.25">
      <c r="A11780" s="2">
        <v>20.097550585664155</v>
      </c>
      <c r="B11780" s="8">
        <v>5.0751738152338266</v>
      </c>
      <c r="C11780" s="8">
        <v>3.6109179126442243</v>
      </c>
    </row>
    <row r="11781" spans="1:3" x14ac:dyDescent="0.25">
      <c r="A11781" s="3">
        <v>21.133424112621626</v>
      </c>
      <c r="B11781" s="8">
        <v>6.5510803350434044</v>
      </c>
      <c r="C11781" s="8">
        <v>5.4380793089231956</v>
      </c>
    </row>
    <row r="11782" spans="1:3" x14ac:dyDescent="0.25">
      <c r="A11782" s="3">
        <v>20.184546440673881</v>
      </c>
      <c r="B11782">
        <v>4.990432586778736</v>
      </c>
      <c r="C11782">
        <v>3.6888794541139363</v>
      </c>
    </row>
    <row r="11783" spans="1:3" x14ac:dyDescent="0.25">
      <c r="A11783" s="3">
        <v>20.184546440673881</v>
      </c>
      <c r="B11783">
        <v>4.990432586778736</v>
      </c>
      <c r="C11783">
        <v>3.6888794541139363</v>
      </c>
    </row>
    <row r="11784" spans="1:3" x14ac:dyDescent="0.25">
      <c r="A11784" s="3">
        <v>19.719292269758025</v>
      </c>
      <c r="B11784">
        <v>4.7874917430000004</v>
      </c>
      <c r="C11784">
        <v>3.091042453</v>
      </c>
    </row>
    <row r="11785" spans="1:3" x14ac:dyDescent="0.25">
      <c r="A11785" s="3">
        <v>20.123189455653517</v>
      </c>
      <c r="B11785">
        <v>5.4806389233419912</v>
      </c>
      <c r="C11785">
        <v>3.0910424533583161</v>
      </c>
    </row>
    <row r="11786" spans="1:3" x14ac:dyDescent="0.25">
      <c r="A11786" s="3">
        <v>20.184546440673881</v>
      </c>
      <c r="B11786">
        <v>4.990432586778736</v>
      </c>
      <c r="C11786">
        <v>3.6888794541139363</v>
      </c>
    </row>
    <row r="11787" spans="1:3" x14ac:dyDescent="0.25">
      <c r="A11787" s="3">
        <v>20.123189455653517</v>
      </c>
      <c r="B11787">
        <v>5.4806389233419912</v>
      </c>
      <c r="C11787">
        <v>3.0910424533583161</v>
      </c>
    </row>
    <row r="11788" spans="1:3" x14ac:dyDescent="0.25">
      <c r="A11788" s="3">
        <v>20.184546440673881</v>
      </c>
      <c r="B11788">
        <v>4.990432586778736</v>
      </c>
      <c r="C11788">
        <v>3.6888794541139363</v>
      </c>
    </row>
    <row r="11789" spans="1:3" x14ac:dyDescent="0.25">
      <c r="A11789" s="3">
        <v>19.929145492307978</v>
      </c>
      <c r="B11789">
        <v>5.0106352940962555</v>
      </c>
      <c r="C11789">
        <v>2.9957322735539909</v>
      </c>
    </row>
    <row r="11790" spans="1:3" x14ac:dyDescent="0.25">
      <c r="A11790" s="3">
        <v>20.478688773840432</v>
      </c>
      <c r="B11790" s="5">
        <v>5.2983173670000001</v>
      </c>
      <c r="C11790" s="5">
        <v>2.9957322739999999</v>
      </c>
    </row>
    <row r="11791" spans="1:3" x14ac:dyDescent="0.25">
      <c r="A11791" s="3">
        <v>20.360234224388144</v>
      </c>
      <c r="B11791">
        <v>5.6167710976665717</v>
      </c>
      <c r="C11791">
        <v>2.9444389791664403</v>
      </c>
    </row>
    <row r="11792" spans="1:3" ht="15.75" thickBot="1" x14ac:dyDescent="0.3">
      <c r="A11792" s="7">
        <v>19.719292269758025</v>
      </c>
      <c r="B11792">
        <v>4.7874917430000004</v>
      </c>
      <c r="C11792">
        <v>3.091042453</v>
      </c>
    </row>
    <row r="11795" spans="1:3" ht="15.75" thickBot="1" x14ac:dyDescent="0.3"/>
    <row r="11796" spans="1:3" x14ac:dyDescent="0.25">
      <c r="A11796" s="1" t="s">
        <v>712</v>
      </c>
    </row>
    <row r="11797" spans="1:3" x14ac:dyDescent="0.25">
      <c r="A11797" s="2">
        <v>20.097550585664155</v>
      </c>
      <c r="B11797">
        <v>5.0751738152338266</v>
      </c>
      <c r="C11797">
        <v>3.6109179126442243</v>
      </c>
    </row>
    <row r="11798" spans="1:3" x14ac:dyDescent="0.25">
      <c r="A11798" s="3">
        <v>20.184546440673881</v>
      </c>
      <c r="B11798">
        <v>4.990432586778736</v>
      </c>
      <c r="C11798">
        <v>3.6888794541139363</v>
      </c>
    </row>
    <row r="11799" spans="1:3" x14ac:dyDescent="0.25">
      <c r="A11799" s="3">
        <v>20.837197681154464</v>
      </c>
      <c r="B11799">
        <v>5.9914645471079817</v>
      </c>
      <c r="C11799">
        <v>4.6821312271242199</v>
      </c>
    </row>
    <row r="11800" spans="1:3" x14ac:dyDescent="0.25">
      <c r="A11800" s="3">
        <v>20.478688773840432</v>
      </c>
      <c r="B11800" s="5">
        <v>5.2983173670000001</v>
      </c>
      <c r="C11800" s="5">
        <v>2.9957322739999999</v>
      </c>
    </row>
    <row r="11801" spans="1:3" x14ac:dyDescent="0.25">
      <c r="A11801" s="3">
        <v>19.929145492307978</v>
      </c>
      <c r="B11801">
        <v>5.0106352940962555</v>
      </c>
      <c r="C11801">
        <v>2.9957322735539909</v>
      </c>
    </row>
    <row r="11802" spans="1:3" x14ac:dyDescent="0.25">
      <c r="A11802" s="3">
        <v>20.123189455653517</v>
      </c>
      <c r="B11802">
        <v>5.4806389233419912</v>
      </c>
      <c r="C11802">
        <v>3.0910424533583161</v>
      </c>
    </row>
    <row r="11803" spans="1:3" x14ac:dyDescent="0.25">
      <c r="A11803" s="3">
        <v>20.360234224388144</v>
      </c>
      <c r="B11803">
        <v>5.6167710976665717</v>
      </c>
      <c r="C11803">
        <v>2.9444389791664403</v>
      </c>
    </row>
    <row r="11804" spans="1:3" x14ac:dyDescent="0.25">
      <c r="A11804" s="3">
        <v>20.027089777859604</v>
      </c>
      <c r="B11804">
        <v>4.9416424226093039</v>
      </c>
      <c r="C11804">
        <v>3.1135153092103742</v>
      </c>
    </row>
    <row r="11805" spans="1:3" x14ac:dyDescent="0.25">
      <c r="A11805" s="3">
        <v>20.837197681154464</v>
      </c>
      <c r="B11805">
        <v>5.9914645471079817</v>
      </c>
      <c r="C11805">
        <v>4.6821312271242199</v>
      </c>
    </row>
    <row r="11806" spans="1:3" x14ac:dyDescent="0.25">
      <c r="A11806" s="3">
        <v>20.184546440673881</v>
      </c>
      <c r="B11806">
        <v>4.990432586778736</v>
      </c>
      <c r="C11806">
        <v>3.6888794541139363</v>
      </c>
    </row>
    <row r="11807" spans="1:3" x14ac:dyDescent="0.25">
      <c r="A11807" s="3">
        <v>20.184546440673881</v>
      </c>
      <c r="B11807">
        <v>4.990432586778736</v>
      </c>
      <c r="C11807">
        <v>3.6888794541139363</v>
      </c>
    </row>
    <row r="11808" spans="1:3" x14ac:dyDescent="0.25">
      <c r="A11808" s="3">
        <v>20.027089777859604</v>
      </c>
      <c r="B11808">
        <v>4.9416424226093039</v>
      </c>
      <c r="C11808">
        <v>3.1135153092103742</v>
      </c>
    </row>
    <row r="11809" spans="1:3" ht="15.75" thickBot="1" x14ac:dyDescent="0.3">
      <c r="A11809" s="7">
        <v>20.478688773840432</v>
      </c>
      <c r="B11809" s="5">
        <v>5.2983173670000001</v>
      </c>
      <c r="C11809" s="5">
        <v>2.9957322739999999</v>
      </c>
    </row>
    <row r="11812" spans="1:3" ht="15.75" thickBot="1" x14ac:dyDescent="0.3"/>
    <row r="11813" spans="1:3" x14ac:dyDescent="0.25">
      <c r="A11813" s="1" t="s">
        <v>713</v>
      </c>
    </row>
    <row r="11814" spans="1:3" x14ac:dyDescent="0.25">
      <c r="A11814" s="2">
        <v>20.184546440673881</v>
      </c>
      <c r="B11814">
        <v>4.990432586778736</v>
      </c>
      <c r="C11814">
        <v>3.6888794541139363</v>
      </c>
    </row>
    <row r="11815" spans="1:3" x14ac:dyDescent="0.25">
      <c r="A11815" s="3">
        <v>20.027089777859604</v>
      </c>
      <c r="B11815">
        <v>4.9416424226093039</v>
      </c>
      <c r="C11815">
        <v>3.1135153092103742</v>
      </c>
    </row>
    <row r="11816" spans="1:3" x14ac:dyDescent="0.25">
      <c r="A11816" s="3">
        <v>19.18195119767131</v>
      </c>
      <c r="B11816">
        <v>4.5747109785033828</v>
      </c>
      <c r="C11816">
        <v>3.6375861597263857</v>
      </c>
    </row>
    <row r="11817" spans="1:3" x14ac:dyDescent="0.25">
      <c r="A11817" s="3">
        <v>20.837197681154464</v>
      </c>
      <c r="B11817">
        <v>5.9914645471079817</v>
      </c>
      <c r="C11817">
        <v>4.6821312271242199</v>
      </c>
    </row>
    <row r="11818" spans="1:3" x14ac:dyDescent="0.25">
      <c r="A11818" s="3">
        <v>19.985088661080542</v>
      </c>
      <c r="B11818">
        <v>4.7874917427820458</v>
      </c>
      <c r="C11818">
        <v>3.4812400893356918</v>
      </c>
    </row>
    <row r="11819" spans="1:3" x14ac:dyDescent="0.25">
      <c r="A11819" s="3">
        <v>19.18195119767131</v>
      </c>
      <c r="B11819">
        <v>4.5747109785033828</v>
      </c>
      <c r="C11819">
        <v>3.6375861597263857</v>
      </c>
    </row>
    <row r="11820" spans="1:3" x14ac:dyDescent="0.25">
      <c r="A11820" s="3">
        <v>20.163448315399307</v>
      </c>
      <c r="B11820">
        <v>5.5373342670185366</v>
      </c>
      <c r="C11820">
        <v>4.7004803657924166</v>
      </c>
    </row>
    <row r="11821" spans="1:3" x14ac:dyDescent="0.25">
      <c r="A11821" s="3">
        <v>20.097550585664155</v>
      </c>
      <c r="B11821">
        <v>5.0751738152338266</v>
      </c>
      <c r="C11821">
        <v>3.6109179126442243</v>
      </c>
    </row>
    <row r="11822" spans="1:3" x14ac:dyDescent="0.25">
      <c r="A11822" s="3">
        <v>19.929145492307978</v>
      </c>
      <c r="B11822">
        <v>5.0106352940962555</v>
      </c>
      <c r="C11822">
        <v>2.9957322735539909</v>
      </c>
    </row>
    <row r="11823" spans="1:3" x14ac:dyDescent="0.25">
      <c r="A11823" s="3">
        <v>20.027089777859604</v>
      </c>
      <c r="B11823">
        <v>4.9416424226093039</v>
      </c>
      <c r="C11823">
        <v>3.1135153092103742</v>
      </c>
    </row>
    <row r="11824" spans="1:3" x14ac:dyDescent="0.25">
      <c r="A11824" s="3">
        <v>20.163448315399307</v>
      </c>
      <c r="B11824">
        <v>5.5373342670185366</v>
      </c>
      <c r="C11824">
        <v>4.7004803657924166</v>
      </c>
    </row>
    <row r="11825" spans="1:3" x14ac:dyDescent="0.25">
      <c r="A11825" s="3">
        <v>19.719292269758025</v>
      </c>
      <c r="B11825">
        <v>4.7874917430000004</v>
      </c>
      <c r="C11825">
        <v>3.091042453</v>
      </c>
    </row>
    <row r="11826" spans="1:3" ht="15.75" thickBot="1" x14ac:dyDescent="0.3">
      <c r="A11826" s="7">
        <v>20.097550585664155</v>
      </c>
      <c r="B11826">
        <v>5.0751738152338266</v>
      </c>
      <c r="C11826">
        <v>3.6109179126442243</v>
      </c>
    </row>
    <row r="11829" spans="1:3" ht="15.75" thickBot="1" x14ac:dyDescent="0.3"/>
    <row r="11830" spans="1:3" x14ac:dyDescent="0.25">
      <c r="A11830" s="1" t="s">
        <v>714</v>
      </c>
    </row>
    <row r="11831" spans="1:3" x14ac:dyDescent="0.25">
      <c r="A11831" s="2">
        <v>20.097550585664155</v>
      </c>
      <c r="B11831">
        <v>5.0751738152338266</v>
      </c>
      <c r="C11831">
        <v>3.6109179126442243</v>
      </c>
    </row>
    <row r="11832" spans="1:3" x14ac:dyDescent="0.25">
      <c r="A11832" s="3">
        <v>20.184546440673881</v>
      </c>
      <c r="B11832">
        <v>4.990432586778736</v>
      </c>
      <c r="C11832">
        <v>3.6888794541139363</v>
      </c>
    </row>
    <row r="11833" spans="1:3" x14ac:dyDescent="0.25">
      <c r="A11833" s="3">
        <v>20.163448315399307</v>
      </c>
      <c r="B11833">
        <v>5.5373342670185366</v>
      </c>
      <c r="C11833">
        <v>4.7004803657924166</v>
      </c>
    </row>
    <row r="11834" spans="1:3" x14ac:dyDescent="0.25">
      <c r="A11834" s="3">
        <v>20.837197681154464</v>
      </c>
      <c r="B11834">
        <v>5.9914645471079817</v>
      </c>
      <c r="C11834">
        <v>4.6821312271242199</v>
      </c>
    </row>
    <row r="11835" spans="1:3" x14ac:dyDescent="0.25">
      <c r="A11835" s="3">
        <v>20.123189455653517</v>
      </c>
      <c r="B11835">
        <v>5.4806389233419912</v>
      </c>
      <c r="C11835">
        <v>3.0910424533583161</v>
      </c>
    </row>
    <row r="11836" spans="1:3" x14ac:dyDescent="0.25">
      <c r="A11836" s="3">
        <v>20.123189455653517</v>
      </c>
      <c r="B11836">
        <v>5.4806389233419912</v>
      </c>
      <c r="C11836">
        <v>3.0910424533583161</v>
      </c>
    </row>
    <row r="11837" spans="1:3" x14ac:dyDescent="0.25">
      <c r="A11837" s="3">
        <v>19.18195119767131</v>
      </c>
      <c r="B11837">
        <v>4.5747109785033828</v>
      </c>
      <c r="C11837">
        <v>3.6375861597263857</v>
      </c>
    </row>
    <row r="11838" spans="1:3" x14ac:dyDescent="0.25">
      <c r="A11838" s="3">
        <v>20.478688773840432</v>
      </c>
      <c r="B11838" s="5">
        <v>5.2983173670000001</v>
      </c>
      <c r="C11838" s="5">
        <v>2.9957322739999999</v>
      </c>
    </row>
    <row r="11839" spans="1:3" x14ac:dyDescent="0.25">
      <c r="A11839" s="3">
        <v>20.360234224388144</v>
      </c>
      <c r="B11839">
        <v>5.6167710976665717</v>
      </c>
      <c r="C11839">
        <v>2.9444389791664403</v>
      </c>
    </row>
    <row r="11840" spans="1:3" x14ac:dyDescent="0.25">
      <c r="A11840" s="3">
        <v>19.18195119767131</v>
      </c>
      <c r="B11840">
        <v>4.5747109785033828</v>
      </c>
      <c r="C11840">
        <v>3.6375861597263857</v>
      </c>
    </row>
    <row r="11841" spans="1:3" x14ac:dyDescent="0.25">
      <c r="A11841" s="3">
        <v>19.929145492307978</v>
      </c>
      <c r="B11841">
        <v>5.0106352940962555</v>
      </c>
      <c r="C11841">
        <v>2.9957322735539909</v>
      </c>
    </row>
    <row r="11842" spans="1:3" x14ac:dyDescent="0.25">
      <c r="A11842" s="3">
        <v>20.184546440673881</v>
      </c>
      <c r="B11842">
        <v>4.990432586778736</v>
      </c>
      <c r="C11842">
        <v>3.6888794541139363</v>
      </c>
    </row>
    <row r="11843" spans="1:3" ht="15.75" thickBot="1" x14ac:dyDescent="0.3">
      <c r="A11843" s="7">
        <v>19.929145492307978</v>
      </c>
      <c r="B11843">
        <v>5.0106352940962555</v>
      </c>
      <c r="C11843">
        <v>2.9957322735539909</v>
      </c>
    </row>
    <row r="11846" spans="1:3" ht="15.75" thickBot="1" x14ac:dyDescent="0.3"/>
    <row r="11847" spans="1:3" x14ac:dyDescent="0.25">
      <c r="A11847" s="1" t="s">
        <v>715</v>
      </c>
    </row>
    <row r="11848" spans="1:3" x14ac:dyDescent="0.25">
      <c r="A11848" s="2">
        <v>19.929145492307978</v>
      </c>
      <c r="B11848">
        <v>5.0106352940962555</v>
      </c>
      <c r="C11848">
        <v>2.9957322735539909</v>
      </c>
    </row>
    <row r="11849" spans="1:3" x14ac:dyDescent="0.25">
      <c r="A11849" s="3">
        <v>19.18195119767131</v>
      </c>
      <c r="B11849">
        <v>4.5747109785033828</v>
      </c>
      <c r="C11849">
        <v>3.6375861597263857</v>
      </c>
    </row>
    <row r="11850" spans="1:3" x14ac:dyDescent="0.25">
      <c r="A11850" s="3">
        <v>19.719292269758025</v>
      </c>
      <c r="B11850">
        <v>4.7874917430000004</v>
      </c>
      <c r="C11850">
        <v>3.091042453</v>
      </c>
    </row>
    <row r="11851" spans="1:3" x14ac:dyDescent="0.25">
      <c r="A11851" s="3">
        <v>20.478688773840432</v>
      </c>
      <c r="B11851" s="5">
        <v>5.2983173670000001</v>
      </c>
      <c r="C11851" s="5">
        <v>2.9957322739999999</v>
      </c>
    </row>
    <row r="11852" spans="1:3" x14ac:dyDescent="0.25">
      <c r="A11852" s="3">
        <v>19.929145492307978</v>
      </c>
      <c r="B11852">
        <v>5.0106352940962555</v>
      </c>
      <c r="C11852">
        <v>2.9957322735539909</v>
      </c>
    </row>
    <row r="11853" spans="1:3" x14ac:dyDescent="0.25">
      <c r="A11853" s="3">
        <v>19.18195119767131</v>
      </c>
      <c r="B11853">
        <v>4.5747109785033828</v>
      </c>
      <c r="C11853">
        <v>3.6375861597263857</v>
      </c>
    </row>
    <row r="11854" spans="1:3" x14ac:dyDescent="0.25">
      <c r="A11854" s="3">
        <v>21.133424112621626</v>
      </c>
      <c r="B11854" s="8">
        <v>6.5510803350434044</v>
      </c>
      <c r="C11854" s="8">
        <v>5.4380793089231956</v>
      </c>
    </row>
    <row r="11855" spans="1:3" x14ac:dyDescent="0.25">
      <c r="A11855" s="3">
        <v>20.360234224388144</v>
      </c>
      <c r="B11855">
        <v>5.6167710976665717</v>
      </c>
      <c r="C11855">
        <v>2.9444389791664403</v>
      </c>
    </row>
    <row r="11856" spans="1:3" x14ac:dyDescent="0.25">
      <c r="A11856" s="3">
        <v>20.163448315399307</v>
      </c>
      <c r="B11856">
        <v>5.5373342670185366</v>
      </c>
      <c r="C11856">
        <v>4.7004803657924166</v>
      </c>
    </row>
    <row r="11857" spans="1:3" x14ac:dyDescent="0.25">
      <c r="A11857" s="3">
        <v>20.837197681154464</v>
      </c>
      <c r="B11857">
        <v>5.9914645471079817</v>
      </c>
      <c r="C11857">
        <v>4.6821312271242199</v>
      </c>
    </row>
    <row r="11858" spans="1:3" x14ac:dyDescent="0.25">
      <c r="A11858" s="3">
        <v>20.360234224388144</v>
      </c>
      <c r="B11858">
        <v>5.6167710976665717</v>
      </c>
      <c r="C11858">
        <v>2.9444389791664403</v>
      </c>
    </row>
    <row r="11859" spans="1:3" x14ac:dyDescent="0.25">
      <c r="A11859" s="3">
        <v>20.360234224388144</v>
      </c>
      <c r="B11859">
        <v>5.6167710976665717</v>
      </c>
      <c r="C11859">
        <v>2.9444389791664403</v>
      </c>
    </row>
    <row r="11860" spans="1:3" ht="15.75" thickBot="1" x14ac:dyDescent="0.3">
      <c r="A11860" s="7">
        <v>20.837197681154464</v>
      </c>
      <c r="B11860">
        <v>5.9914645471079817</v>
      </c>
      <c r="C11860">
        <v>4.6821312271242199</v>
      </c>
    </row>
    <row r="11863" spans="1:3" ht="15.75" thickBot="1" x14ac:dyDescent="0.3"/>
    <row r="11864" spans="1:3" x14ac:dyDescent="0.25">
      <c r="A11864" s="1" t="s">
        <v>716</v>
      </c>
    </row>
    <row r="11865" spans="1:3" x14ac:dyDescent="0.25">
      <c r="A11865" s="2">
        <v>20.123189455653517</v>
      </c>
      <c r="B11865">
        <v>5.4806389233419912</v>
      </c>
      <c r="C11865">
        <v>3.0910424533583161</v>
      </c>
    </row>
    <row r="11866" spans="1:3" x14ac:dyDescent="0.25">
      <c r="A11866" s="3">
        <v>20.097550585664155</v>
      </c>
      <c r="B11866">
        <v>5.0751738152338266</v>
      </c>
      <c r="C11866">
        <v>3.6109179126442243</v>
      </c>
    </row>
    <row r="11867" spans="1:3" x14ac:dyDescent="0.25">
      <c r="A11867" s="3">
        <v>20.184546440673881</v>
      </c>
      <c r="B11867">
        <v>4.990432586778736</v>
      </c>
      <c r="C11867">
        <v>3.6888794541139363</v>
      </c>
    </row>
    <row r="11868" spans="1:3" x14ac:dyDescent="0.25">
      <c r="A11868" s="3">
        <v>19.18195119767131</v>
      </c>
      <c r="B11868">
        <v>4.5747109785033828</v>
      </c>
      <c r="C11868">
        <v>3.6375861597263857</v>
      </c>
    </row>
    <row r="11869" spans="1:3" x14ac:dyDescent="0.25">
      <c r="A11869" s="3">
        <v>20.163448315399307</v>
      </c>
      <c r="B11869">
        <v>5.5373342670185366</v>
      </c>
      <c r="C11869">
        <v>4.7004803657924166</v>
      </c>
    </row>
    <row r="11870" spans="1:3" x14ac:dyDescent="0.25">
      <c r="A11870" s="3">
        <v>20.184546440673881</v>
      </c>
      <c r="B11870">
        <v>4.990432586778736</v>
      </c>
      <c r="C11870">
        <v>3.6888794541139363</v>
      </c>
    </row>
    <row r="11871" spans="1:3" x14ac:dyDescent="0.25">
      <c r="A11871" s="3">
        <v>19.929145492307978</v>
      </c>
      <c r="B11871">
        <v>5.0106352940962555</v>
      </c>
      <c r="C11871">
        <v>2.9957322735539909</v>
      </c>
    </row>
    <row r="11872" spans="1:3" x14ac:dyDescent="0.25">
      <c r="A11872" s="3">
        <v>19.929145492307978</v>
      </c>
      <c r="B11872">
        <v>5.0106352940962555</v>
      </c>
      <c r="C11872">
        <v>2.9957322735539909</v>
      </c>
    </row>
    <row r="11873" spans="1:3" x14ac:dyDescent="0.25">
      <c r="A11873" s="3">
        <v>21.133424112621626</v>
      </c>
      <c r="B11873" s="8">
        <v>6.5510803350434044</v>
      </c>
      <c r="C11873" s="8">
        <v>5.4380793089231956</v>
      </c>
    </row>
    <row r="11874" spans="1:3" x14ac:dyDescent="0.25">
      <c r="A11874" s="3">
        <v>20.027089777859604</v>
      </c>
      <c r="B11874">
        <v>4.9416424226093039</v>
      </c>
      <c r="C11874">
        <v>3.1135153092103742</v>
      </c>
    </row>
    <row r="11875" spans="1:3" x14ac:dyDescent="0.25">
      <c r="A11875" s="3">
        <v>20.123189455653517</v>
      </c>
      <c r="B11875">
        <v>5.4806389233419912</v>
      </c>
      <c r="C11875">
        <v>3.0910424533583161</v>
      </c>
    </row>
    <row r="11876" spans="1:3" x14ac:dyDescent="0.25">
      <c r="A11876" s="3">
        <v>21.133424112621626</v>
      </c>
      <c r="B11876" s="8">
        <v>6.5510803350434044</v>
      </c>
      <c r="C11876" s="8">
        <v>5.4380793089231956</v>
      </c>
    </row>
    <row r="11877" spans="1:3" ht="15.75" thickBot="1" x14ac:dyDescent="0.3">
      <c r="A11877" s="7">
        <v>19.719292269758025</v>
      </c>
      <c r="B11877">
        <v>4.7874917430000004</v>
      </c>
      <c r="C11877">
        <v>3.091042453</v>
      </c>
    </row>
    <row r="11880" spans="1:3" ht="15.75" thickBot="1" x14ac:dyDescent="0.3"/>
    <row r="11881" spans="1:3" x14ac:dyDescent="0.25">
      <c r="A11881" s="1" t="s">
        <v>717</v>
      </c>
    </row>
    <row r="11882" spans="1:3" x14ac:dyDescent="0.25">
      <c r="A11882" s="2">
        <v>20.837197681154464</v>
      </c>
      <c r="B11882">
        <v>5.9914645471079817</v>
      </c>
      <c r="C11882">
        <v>4.6821312271242199</v>
      </c>
    </row>
    <row r="11883" spans="1:3" x14ac:dyDescent="0.25">
      <c r="A11883" s="3">
        <v>19.929145492307978</v>
      </c>
      <c r="B11883">
        <v>5.0106352940962555</v>
      </c>
      <c r="C11883">
        <v>2.9957322735539909</v>
      </c>
    </row>
    <row r="11884" spans="1:3" x14ac:dyDescent="0.25">
      <c r="A11884" s="3">
        <v>20.837197681154464</v>
      </c>
      <c r="B11884" s="8">
        <v>5.9914645471079817</v>
      </c>
      <c r="C11884" s="8">
        <v>4.6821312271242199</v>
      </c>
    </row>
    <row r="11885" spans="1:3" x14ac:dyDescent="0.25">
      <c r="A11885" s="3">
        <v>20.163448315399307</v>
      </c>
      <c r="B11885">
        <v>5.5373342670185366</v>
      </c>
      <c r="C11885">
        <v>4.7004803657924166</v>
      </c>
    </row>
    <row r="11886" spans="1:3" x14ac:dyDescent="0.25">
      <c r="A11886" s="3">
        <v>20.184546440673881</v>
      </c>
      <c r="B11886">
        <v>4.990432586778736</v>
      </c>
      <c r="C11886">
        <v>3.6888794541139363</v>
      </c>
    </row>
    <row r="11887" spans="1:3" x14ac:dyDescent="0.25">
      <c r="A11887" s="3">
        <v>20.123189455653517</v>
      </c>
      <c r="B11887">
        <v>5.4806389233419912</v>
      </c>
      <c r="C11887">
        <v>3.0910424533583161</v>
      </c>
    </row>
    <row r="11888" spans="1:3" x14ac:dyDescent="0.25">
      <c r="A11888" s="3">
        <v>20.837197681154464</v>
      </c>
      <c r="B11888">
        <v>5.9914645471079817</v>
      </c>
      <c r="C11888">
        <v>4.6821312271242199</v>
      </c>
    </row>
    <row r="11889" spans="1:3" x14ac:dyDescent="0.25">
      <c r="A11889" s="3">
        <v>20.478688773840432</v>
      </c>
      <c r="B11889" s="5">
        <v>5.2983173670000001</v>
      </c>
      <c r="C11889" s="5">
        <v>2.9957322739999999</v>
      </c>
    </row>
    <row r="11890" spans="1:3" x14ac:dyDescent="0.25">
      <c r="A11890" s="3">
        <v>21.133424112621626</v>
      </c>
      <c r="B11890" s="8">
        <v>6.5510803350434044</v>
      </c>
      <c r="C11890" s="8">
        <v>5.4380793089231956</v>
      </c>
    </row>
    <row r="11891" spans="1:3" x14ac:dyDescent="0.25">
      <c r="A11891" s="3">
        <v>20.184546440673881</v>
      </c>
      <c r="B11891">
        <v>4.990432586778736</v>
      </c>
      <c r="C11891">
        <v>3.6888794541139363</v>
      </c>
    </row>
    <row r="11892" spans="1:3" x14ac:dyDescent="0.25">
      <c r="A11892" s="3">
        <v>20.837197681154464</v>
      </c>
      <c r="B11892">
        <v>5.9914645471079817</v>
      </c>
      <c r="C11892">
        <v>4.6821312271242199</v>
      </c>
    </row>
    <row r="11893" spans="1:3" x14ac:dyDescent="0.25">
      <c r="A11893" s="3">
        <v>20.360234224388144</v>
      </c>
      <c r="B11893">
        <v>5.6167710976665717</v>
      </c>
      <c r="C11893">
        <v>2.9444389791664403</v>
      </c>
    </row>
    <row r="11894" spans="1:3" ht="15.75" thickBot="1" x14ac:dyDescent="0.3">
      <c r="A11894" s="7">
        <v>19.929145492307978</v>
      </c>
      <c r="B11894">
        <v>5.0106352940962555</v>
      </c>
      <c r="C11894">
        <v>2.9957322735539909</v>
      </c>
    </row>
    <row r="11897" spans="1:3" ht="15.75" thickBot="1" x14ac:dyDescent="0.3"/>
    <row r="11898" spans="1:3" x14ac:dyDescent="0.25">
      <c r="A11898" s="1" t="s">
        <v>718</v>
      </c>
    </row>
    <row r="11899" spans="1:3" x14ac:dyDescent="0.25">
      <c r="A11899" s="2">
        <v>20.123189455653517</v>
      </c>
      <c r="B11899">
        <v>5.4806389233419912</v>
      </c>
      <c r="C11899">
        <v>3.0910424533583161</v>
      </c>
    </row>
    <row r="11900" spans="1:3" x14ac:dyDescent="0.25">
      <c r="A11900" s="3">
        <v>20.837197681154464</v>
      </c>
      <c r="B11900">
        <v>5.9914645471079817</v>
      </c>
      <c r="C11900">
        <v>4.6821312271242199</v>
      </c>
    </row>
    <row r="11901" spans="1:3" x14ac:dyDescent="0.25">
      <c r="A11901" s="3">
        <v>20.184546440673881</v>
      </c>
      <c r="B11901">
        <v>4.990432586778736</v>
      </c>
      <c r="C11901">
        <v>3.6888794541139363</v>
      </c>
    </row>
    <row r="11902" spans="1:3" x14ac:dyDescent="0.25">
      <c r="A11902" s="3">
        <v>20.837197681154464</v>
      </c>
      <c r="B11902">
        <v>5.9914645471079817</v>
      </c>
      <c r="C11902">
        <v>4.6821312271242199</v>
      </c>
    </row>
    <row r="11903" spans="1:3" x14ac:dyDescent="0.25">
      <c r="A11903" s="3">
        <v>19.985088661080542</v>
      </c>
      <c r="B11903">
        <v>4.7874917427820458</v>
      </c>
      <c r="C11903">
        <v>3.4812400893356918</v>
      </c>
    </row>
    <row r="11904" spans="1:3" x14ac:dyDescent="0.25">
      <c r="A11904" s="3">
        <v>20.360234224388144</v>
      </c>
      <c r="B11904">
        <v>5.6167710976665717</v>
      </c>
      <c r="C11904">
        <v>2.9444389791664403</v>
      </c>
    </row>
    <row r="11905" spans="1:3" x14ac:dyDescent="0.25">
      <c r="A11905" s="3">
        <v>20.097550585664155</v>
      </c>
      <c r="B11905">
        <v>5.0751738152338266</v>
      </c>
      <c r="C11905">
        <v>3.6109179126442243</v>
      </c>
    </row>
    <row r="11906" spans="1:3" x14ac:dyDescent="0.25">
      <c r="A11906" s="3">
        <v>19.929145492307978</v>
      </c>
      <c r="B11906">
        <v>5.0106352940962555</v>
      </c>
      <c r="C11906">
        <v>2.9957322735539909</v>
      </c>
    </row>
    <row r="11907" spans="1:3" x14ac:dyDescent="0.25">
      <c r="A11907" s="3">
        <v>20.184546440673881</v>
      </c>
      <c r="B11907">
        <v>4.990432586778736</v>
      </c>
      <c r="C11907">
        <v>3.6888794541139363</v>
      </c>
    </row>
    <row r="11908" spans="1:3" x14ac:dyDescent="0.25">
      <c r="A11908" s="3">
        <v>20.184546440673881</v>
      </c>
      <c r="B11908">
        <v>4.990432586778736</v>
      </c>
      <c r="C11908">
        <v>3.6888794541139363</v>
      </c>
    </row>
    <row r="11909" spans="1:3" x14ac:dyDescent="0.25">
      <c r="A11909" s="3">
        <v>19.719292269758025</v>
      </c>
      <c r="B11909">
        <v>4.7874917430000004</v>
      </c>
      <c r="C11909">
        <v>3.091042453</v>
      </c>
    </row>
    <row r="11910" spans="1:3" x14ac:dyDescent="0.25">
      <c r="A11910" s="3">
        <v>20.184546440673881</v>
      </c>
      <c r="B11910">
        <v>4.990432586778736</v>
      </c>
      <c r="C11910">
        <v>3.6888794541139363</v>
      </c>
    </row>
    <row r="11911" spans="1:3" ht="15.75" thickBot="1" x14ac:dyDescent="0.3">
      <c r="A11911" s="7">
        <v>20.360234224388144</v>
      </c>
      <c r="B11911">
        <v>5.6167710976665717</v>
      </c>
      <c r="C11911">
        <v>2.9444389791664403</v>
      </c>
    </row>
    <row r="11914" spans="1:3" ht="15.75" thickBot="1" x14ac:dyDescent="0.3"/>
    <row r="11915" spans="1:3" x14ac:dyDescent="0.25">
      <c r="A11915" s="1" t="s">
        <v>719</v>
      </c>
    </row>
    <row r="11916" spans="1:3" x14ac:dyDescent="0.25">
      <c r="A11916" s="2">
        <v>20.837197681154464</v>
      </c>
      <c r="B11916">
        <v>5.9914645471079817</v>
      </c>
      <c r="C11916">
        <v>4.6821312271242199</v>
      </c>
    </row>
    <row r="11917" spans="1:3" x14ac:dyDescent="0.25">
      <c r="A11917" s="3">
        <v>20.123189455653517</v>
      </c>
      <c r="B11917">
        <v>5.4806389233419912</v>
      </c>
      <c r="C11917">
        <v>3.0910424533583161</v>
      </c>
    </row>
    <row r="11918" spans="1:3" x14ac:dyDescent="0.25">
      <c r="A11918" s="3">
        <v>20.163448315399307</v>
      </c>
      <c r="B11918">
        <v>5.5373342670185366</v>
      </c>
      <c r="C11918">
        <v>4.7004803657924166</v>
      </c>
    </row>
    <row r="11919" spans="1:3" x14ac:dyDescent="0.25">
      <c r="A11919" s="3">
        <v>20.027089777859604</v>
      </c>
      <c r="B11919">
        <v>4.9416424226093039</v>
      </c>
      <c r="C11919">
        <v>3.1135153092103742</v>
      </c>
    </row>
    <row r="11920" spans="1:3" x14ac:dyDescent="0.25">
      <c r="A11920" s="3">
        <v>19.929145492307978</v>
      </c>
      <c r="B11920">
        <v>5.0106352940962555</v>
      </c>
      <c r="C11920">
        <v>2.9957322735539909</v>
      </c>
    </row>
    <row r="11921" spans="1:3" x14ac:dyDescent="0.25">
      <c r="A11921" s="3">
        <v>19.929145492307978</v>
      </c>
      <c r="B11921">
        <v>5.0106352940962555</v>
      </c>
      <c r="C11921">
        <v>2.9957322735539909</v>
      </c>
    </row>
    <row r="11922" spans="1:3" x14ac:dyDescent="0.25">
      <c r="A11922" s="3">
        <v>19.719292269758025</v>
      </c>
      <c r="B11922">
        <v>4.7874917430000004</v>
      </c>
      <c r="C11922">
        <v>3.091042453</v>
      </c>
    </row>
    <row r="11923" spans="1:3" x14ac:dyDescent="0.25">
      <c r="A11923" s="3">
        <v>19.985088661080542</v>
      </c>
      <c r="B11923">
        <v>4.7874917427820458</v>
      </c>
      <c r="C11923">
        <v>3.4812400893356918</v>
      </c>
    </row>
    <row r="11924" spans="1:3" x14ac:dyDescent="0.25">
      <c r="A11924" s="3">
        <v>20.027089777859604</v>
      </c>
      <c r="B11924">
        <v>4.9416424226093039</v>
      </c>
      <c r="C11924">
        <v>3.1135153092103742</v>
      </c>
    </row>
    <row r="11925" spans="1:3" x14ac:dyDescent="0.25">
      <c r="A11925" s="3">
        <v>19.929145492307978</v>
      </c>
      <c r="B11925">
        <v>5.0106352940962555</v>
      </c>
      <c r="C11925">
        <v>2.9957322735539909</v>
      </c>
    </row>
    <row r="11926" spans="1:3" x14ac:dyDescent="0.25">
      <c r="A11926" s="3">
        <v>19.719292269758025</v>
      </c>
      <c r="B11926">
        <v>4.7874917430000004</v>
      </c>
      <c r="C11926">
        <v>3.091042453</v>
      </c>
    </row>
    <row r="11927" spans="1:3" x14ac:dyDescent="0.25">
      <c r="A11927" s="3">
        <v>20.360234224388144</v>
      </c>
      <c r="B11927">
        <v>5.6167710976665717</v>
      </c>
      <c r="C11927">
        <v>2.9444389791664403</v>
      </c>
    </row>
    <row r="11928" spans="1:3" ht="15.75" thickBot="1" x14ac:dyDescent="0.3">
      <c r="A11928" s="7">
        <v>20.837197681154464</v>
      </c>
      <c r="B11928">
        <v>5.9914645471079817</v>
      </c>
      <c r="C11928">
        <v>4.6821312271242199</v>
      </c>
    </row>
    <row r="11931" spans="1:3" ht="15.75" thickBot="1" x14ac:dyDescent="0.3"/>
    <row r="11932" spans="1:3" x14ac:dyDescent="0.25">
      <c r="A11932" s="1" t="s">
        <v>720</v>
      </c>
    </row>
    <row r="11933" spans="1:3" x14ac:dyDescent="0.25">
      <c r="A11933" s="2">
        <v>20.163448315399307</v>
      </c>
      <c r="B11933">
        <v>5.5373342670185366</v>
      </c>
      <c r="C11933">
        <v>4.7004803657924166</v>
      </c>
    </row>
    <row r="11934" spans="1:3" x14ac:dyDescent="0.25">
      <c r="A11934" s="3">
        <v>20.837197681154464</v>
      </c>
      <c r="B11934">
        <v>5.9914645471079817</v>
      </c>
      <c r="C11934">
        <v>4.6821312271242199</v>
      </c>
    </row>
    <row r="11935" spans="1:3" x14ac:dyDescent="0.25">
      <c r="A11935" s="3">
        <v>20.837197681154464</v>
      </c>
      <c r="B11935">
        <v>5.9914645471079817</v>
      </c>
      <c r="C11935">
        <v>4.6821312271242199</v>
      </c>
    </row>
    <row r="11936" spans="1:3" x14ac:dyDescent="0.25">
      <c r="A11936" s="3">
        <v>20.097550585664155</v>
      </c>
      <c r="B11936">
        <v>5.0751738152338266</v>
      </c>
      <c r="C11936">
        <v>3.6109179126442243</v>
      </c>
    </row>
    <row r="11937" spans="1:3" x14ac:dyDescent="0.25">
      <c r="A11937" s="3">
        <v>20.027089777859604</v>
      </c>
      <c r="B11937">
        <v>4.9416424226093039</v>
      </c>
      <c r="C11937">
        <v>3.1135153092103742</v>
      </c>
    </row>
    <row r="11938" spans="1:3" x14ac:dyDescent="0.25">
      <c r="A11938" s="3">
        <v>20.027089777859604</v>
      </c>
      <c r="B11938">
        <v>4.9416424226093039</v>
      </c>
      <c r="C11938">
        <v>3.1135153092103742</v>
      </c>
    </row>
    <row r="11939" spans="1:3" x14ac:dyDescent="0.25">
      <c r="A11939" s="3">
        <v>20.163448315399307</v>
      </c>
      <c r="B11939">
        <v>5.5373342670185366</v>
      </c>
      <c r="C11939">
        <v>4.7004803657924166</v>
      </c>
    </row>
    <row r="11940" spans="1:3" x14ac:dyDescent="0.25">
      <c r="A11940" s="3">
        <v>19.985088661080542</v>
      </c>
      <c r="B11940">
        <v>4.7874917427820458</v>
      </c>
      <c r="C11940">
        <v>3.4812400893356918</v>
      </c>
    </row>
    <row r="11941" spans="1:3" x14ac:dyDescent="0.25">
      <c r="A11941" s="3">
        <v>20.123189455653517</v>
      </c>
      <c r="B11941">
        <v>5.4806389233419912</v>
      </c>
      <c r="C11941">
        <v>3.0910424533583161</v>
      </c>
    </row>
    <row r="11942" spans="1:3" x14ac:dyDescent="0.25">
      <c r="A11942" s="3">
        <v>19.985088661080542</v>
      </c>
      <c r="B11942">
        <v>4.7874917427820458</v>
      </c>
      <c r="C11942">
        <v>3.4812400893356918</v>
      </c>
    </row>
    <row r="11943" spans="1:3" x14ac:dyDescent="0.25">
      <c r="A11943" s="3">
        <v>20.184546440673881</v>
      </c>
      <c r="B11943">
        <v>4.990432586778736</v>
      </c>
      <c r="C11943">
        <v>3.6888794541139363</v>
      </c>
    </row>
    <row r="11944" spans="1:3" x14ac:dyDescent="0.25">
      <c r="A11944" s="3">
        <v>20.478688773840432</v>
      </c>
      <c r="B11944" s="5">
        <v>5.2983173670000001</v>
      </c>
      <c r="C11944" s="5">
        <v>2.9957322739999999</v>
      </c>
    </row>
    <row r="11945" spans="1:3" ht="15.75" thickBot="1" x14ac:dyDescent="0.3">
      <c r="A11945" s="7">
        <v>20.097550585664155</v>
      </c>
      <c r="B11945">
        <v>5.0751738152338266</v>
      </c>
      <c r="C11945">
        <v>3.6109179126442243</v>
      </c>
    </row>
    <row r="11948" spans="1:3" ht="15.75" thickBot="1" x14ac:dyDescent="0.3"/>
    <row r="11949" spans="1:3" x14ac:dyDescent="0.25">
      <c r="A11949" s="1" t="s">
        <v>721</v>
      </c>
    </row>
    <row r="11950" spans="1:3" x14ac:dyDescent="0.25">
      <c r="A11950" s="2">
        <v>20.123189455653517</v>
      </c>
      <c r="B11950">
        <v>5.4806389233419912</v>
      </c>
      <c r="C11950">
        <v>3.0910424533583161</v>
      </c>
    </row>
    <row r="11951" spans="1:3" x14ac:dyDescent="0.25">
      <c r="A11951" s="3">
        <v>20.360234224388144</v>
      </c>
      <c r="B11951">
        <v>5.6167710976665717</v>
      </c>
      <c r="C11951">
        <v>2.9444389791664403</v>
      </c>
    </row>
    <row r="11952" spans="1:3" x14ac:dyDescent="0.25">
      <c r="A11952" s="3">
        <v>20.027089777859604</v>
      </c>
      <c r="B11952">
        <v>4.9416424226093039</v>
      </c>
      <c r="C11952">
        <v>3.1135153092103742</v>
      </c>
    </row>
    <row r="11953" spans="1:3" x14ac:dyDescent="0.25">
      <c r="A11953" s="3">
        <v>19.719292269758025</v>
      </c>
      <c r="B11953">
        <v>4.7874917430000004</v>
      </c>
      <c r="C11953">
        <v>3.091042453</v>
      </c>
    </row>
    <row r="11954" spans="1:3" x14ac:dyDescent="0.25">
      <c r="A11954" s="3">
        <v>19.719292269758025</v>
      </c>
      <c r="B11954">
        <v>4.7874917430000004</v>
      </c>
      <c r="C11954">
        <v>3.091042453</v>
      </c>
    </row>
    <row r="11955" spans="1:3" x14ac:dyDescent="0.25">
      <c r="A11955" s="3">
        <v>20.027089777859604</v>
      </c>
      <c r="B11955">
        <v>4.9416424226093039</v>
      </c>
      <c r="C11955">
        <v>3.1135153092103742</v>
      </c>
    </row>
    <row r="11956" spans="1:3" x14ac:dyDescent="0.25">
      <c r="A11956" s="3">
        <v>20.837197681154464</v>
      </c>
      <c r="B11956">
        <v>5.9914645471079817</v>
      </c>
      <c r="C11956">
        <v>4.6821312271242199</v>
      </c>
    </row>
    <row r="11957" spans="1:3" x14ac:dyDescent="0.25">
      <c r="A11957" s="3">
        <v>20.184546440673881</v>
      </c>
      <c r="B11957">
        <v>4.990432586778736</v>
      </c>
      <c r="C11957">
        <v>3.6888794541139363</v>
      </c>
    </row>
    <row r="11958" spans="1:3" x14ac:dyDescent="0.25">
      <c r="A11958" s="3">
        <v>21.133424112621626</v>
      </c>
      <c r="B11958" s="8">
        <v>6.5510803350434044</v>
      </c>
      <c r="C11958" s="8">
        <v>5.4380793089231956</v>
      </c>
    </row>
    <row r="11959" spans="1:3" x14ac:dyDescent="0.25">
      <c r="A11959" s="3">
        <v>21.133424112621626</v>
      </c>
      <c r="B11959" s="8">
        <v>6.5510803350434044</v>
      </c>
      <c r="C11959" s="8">
        <v>5.4380793089231956</v>
      </c>
    </row>
    <row r="11960" spans="1:3" x14ac:dyDescent="0.25">
      <c r="A11960" s="3">
        <v>20.478688773840432</v>
      </c>
      <c r="B11960" s="5">
        <v>5.2983173670000001</v>
      </c>
      <c r="C11960" s="5">
        <v>2.9957322739999999</v>
      </c>
    </row>
    <row r="11961" spans="1:3" x14ac:dyDescent="0.25">
      <c r="A11961" s="3">
        <v>19.929145492307978</v>
      </c>
      <c r="B11961">
        <v>5.0106352940962555</v>
      </c>
      <c r="C11961">
        <v>2.9957322735539909</v>
      </c>
    </row>
    <row r="11962" spans="1:3" ht="15.75" thickBot="1" x14ac:dyDescent="0.3">
      <c r="A11962" s="7">
        <v>20.184546440673881</v>
      </c>
      <c r="B11962">
        <v>4.990432586778736</v>
      </c>
      <c r="C11962">
        <v>3.6888794541139363</v>
      </c>
    </row>
    <row r="11964" spans="1:3" ht="15.75" thickBot="1" x14ac:dyDescent="0.3"/>
    <row r="11965" spans="1:3" x14ac:dyDescent="0.25">
      <c r="A11965" s="1" t="s">
        <v>722</v>
      </c>
    </row>
    <row r="11966" spans="1:3" x14ac:dyDescent="0.25">
      <c r="A11966" s="2">
        <v>20.184546440673881</v>
      </c>
      <c r="B11966">
        <v>4.990432586778736</v>
      </c>
      <c r="C11966">
        <v>3.6888794541139363</v>
      </c>
    </row>
    <row r="11967" spans="1:3" x14ac:dyDescent="0.25">
      <c r="A11967" s="3">
        <v>20.097550585664155</v>
      </c>
      <c r="B11967">
        <v>5.0751738152338266</v>
      </c>
      <c r="C11967">
        <v>3.6109179126442243</v>
      </c>
    </row>
    <row r="11968" spans="1:3" x14ac:dyDescent="0.25">
      <c r="A11968" s="3">
        <v>20.097550585664155</v>
      </c>
      <c r="B11968">
        <v>5.0751738152338266</v>
      </c>
      <c r="C11968">
        <v>3.6109179126442243</v>
      </c>
    </row>
    <row r="11969" spans="1:3" x14ac:dyDescent="0.25">
      <c r="A11969" s="3">
        <v>20.123189455653517</v>
      </c>
      <c r="B11969">
        <v>5.4806389233419912</v>
      </c>
      <c r="C11969">
        <v>3.0910424533583161</v>
      </c>
    </row>
    <row r="11970" spans="1:3" x14ac:dyDescent="0.25">
      <c r="A11970" s="3">
        <v>20.184546440673881</v>
      </c>
      <c r="B11970">
        <v>4.990432586778736</v>
      </c>
      <c r="C11970">
        <v>3.6888794541139363</v>
      </c>
    </row>
    <row r="11971" spans="1:3" x14ac:dyDescent="0.25">
      <c r="A11971" s="3">
        <v>19.719292269758025</v>
      </c>
      <c r="B11971">
        <v>4.7874917430000004</v>
      </c>
      <c r="C11971">
        <v>3.091042453</v>
      </c>
    </row>
    <row r="11972" spans="1:3" x14ac:dyDescent="0.25">
      <c r="A11972" s="3">
        <v>20.097550585664155</v>
      </c>
      <c r="B11972">
        <v>5.0751738152338266</v>
      </c>
      <c r="C11972">
        <v>3.6109179126442243</v>
      </c>
    </row>
    <row r="11973" spans="1:3" x14ac:dyDescent="0.25">
      <c r="A11973" s="3">
        <v>20.360234224388144</v>
      </c>
      <c r="B11973">
        <v>5.6167710976665717</v>
      </c>
      <c r="C11973">
        <v>2.9444389791664403</v>
      </c>
    </row>
    <row r="11974" spans="1:3" x14ac:dyDescent="0.25">
      <c r="A11974" s="3">
        <v>19.985088661080542</v>
      </c>
      <c r="B11974">
        <v>4.7874917427820458</v>
      </c>
      <c r="C11974">
        <v>3.4812400893356918</v>
      </c>
    </row>
    <row r="11975" spans="1:3" x14ac:dyDescent="0.25">
      <c r="A11975" s="3">
        <v>20.478688773840432</v>
      </c>
      <c r="B11975" s="5">
        <v>5.2983173670000001</v>
      </c>
      <c r="C11975" s="5">
        <v>2.9957322739999999</v>
      </c>
    </row>
    <row r="11976" spans="1:3" x14ac:dyDescent="0.25">
      <c r="A11976" s="3">
        <v>20.027089777859604</v>
      </c>
      <c r="B11976">
        <v>4.9416424226093039</v>
      </c>
      <c r="C11976">
        <v>3.1135153092103742</v>
      </c>
    </row>
    <row r="11977" spans="1:3" x14ac:dyDescent="0.25">
      <c r="A11977" s="3">
        <v>19.18195119767131</v>
      </c>
      <c r="B11977">
        <v>4.5747109785033828</v>
      </c>
      <c r="C11977">
        <v>3.6375861597263857</v>
      </c>
    </row>
    <row r="11978" spans="1:3" ht="15.75" thickBot="1" x14ac:dyDescent="0.3">
      <c r="A11978" s="7">
        <v>20.478688773840432</v>
      </c>
      <c r="B11978" s="5">
        <v>5.2983173670000001</v>
      </c>
      <c r="C11978" s="5">
        <v>2.9957322739999999</v>
      </c>
    </row>
    <row r="11981" spans="1:3" ht="15.75" thickBot="1" x14ac:dyDescent="0.3"/>
    <row r="11982" spans="1:3" x14ac:dyDescent="0.25">
      <c r="A11982" s="1" t="s">
        <v>723</v>
      </c>
    </row>
    <row r="11983" spans="1:3" x14ac:dyDescent="0.25">
      <c r="A11983" s="2">
        <v>19.985088661080542</v>
      </c>
      <c r="B11983">
        <v>4.7874917427820458</v>
      </c>
      <c r="C11983">
        <v>3.4812400893356918</v>
      </c>
    </row>
    <row r="11984" spans="1:3" x14ac:dyDescent="0.25">
      <c r="A11984" s="3">
        <v>19.18195119767131</v>
      </c>
      <c r="B11984">
        <v>4.5747109785033828</v>
      </c>
      <c r="C11984">
        <v>3.6375861597263857</v>
      </c>
    </row>
    <row r="11985" spans="1:3" x14ac:dyDescent="0.25">
      <c r="A11985" s="3">
        <v>19.985088661080542</v>
      </c>
      <c r="B11985">
        <v>4.7874917427820458</v>
      </c>
      <c r="C11985">
        <v>3.4812400893356918</v>
      </c>
    </row>
    <row r="11986" spans="1:3" x14ac:dyDescent="0.25">
      <c r="A11986" s="3">
        <v>20.184546440673881</v>
      </c>
      <c r="B11986">
        <v>4.990432586778736</v>
      </c>
      <c r="C11986">
        <v>3.6888794541139363</v>
      </c>
    </row>
    <row r="11987" spans="1:3" x14ac:dyDescent="0.25">
      <c r="A11987" s="3">
        <v>19.985088661080542</v>
      </c>
      <c r="B11987">
        <v>4.7874917427820458</v>
      </c>
      <c r="C11987">
        <v>3.4812400893356918</v>
      </c>
    </row>
    <row r="11988" spans="1:3" x14ac:dyDescent="0.25">
      <c r="A11988" s="3">
        <v>20.027089777859604</v>
      </c>
      <c r="B11988">
        <v>4.9416424226093039</v>
      </c>
      <c r="C11988">
        <v>3.1135153092103742</v>
      </c>
    </row>
    <row r="11989" spans="1:3" x14ac:dyDescent="0.25">
      <c r="A11989" s="3">
        <v>19.719292269758025</v>
      </c>
      <c r="B11989">
        <v>4.7874917430000004</v>
      </c>
      <c r="C11989">
        <v>3.091042453</v>
      </c>
    </row>
    <row r="11990" spans="1:3" x14ac:dyDescent="0.25">
      <c r="A11990" s="3">
        <v>21.133424112621626</v>
      </c>
      <c r="B11990" s="8">
        <v>6.5510803350434044</v>
      </c>
      <c r="C11990" s="8">
        <v>5.4380793089231956</v>
      </c>
    </row>
    <row r="11991" spans="1:3" x14ac:dyDescent="0.25">
      <c r="A11991" s="3">
        <v>19.18195119767131</v>
      </c>
      <c r="B11991">
        <v>4.5747109785033828</v>
      </c>
      <c r="C11991">
        <v>3.6375861597263857</v>
      </c>
    </row>
    <row r="11992" spans="1:3" x14ac:dyDescent="0.25">
      <c r="A11992" s="3">
        <v>19.719292269758025</v>
      </c>
      <c r="B11992">
        <v>4.7874917430000004</v>
      </c>
      <c r="C11992">
        <v>3.091042453</v>
      </c>
    </row>
    <row r="11993" spans="1:3" x14ac:dyDescent="0.25">
      <c r="A11993" s="3">
        <v>20.123189455653517</v>
      </c>
      <c r="B11993">
        <v>5.4806389233419912</v>
      </c>
      <c r="C11993">
        <v>3.0910424533583161</v>
      </c>
    </row>
    <row r="11994" spans="1:3" x14ac:dyDescent="0.25">
      <c r="A11994" s="3">
        <v>20.097550585664155</v>
      </c>
      <c r="B11994">
        <v>5.0751738152338266</v>
      </c>
      <c r="C11994">
        <v>3.6109179126442243</v>
      </c>
    </row>
    <row r="11995" spans="1:3" ht="15.75" thickBot="1" x14ac:dyDescent="0.3">
      <c r="A11995" s="7">
        <v>20.478688773840432</v>
      </c>
      <c r="B11995" s="5">
        <v>5.2983173670000001</v>
      </c>
      <c r="C11995" s="5">
        <v>2.9957322739999999</v>
      </c>
    </row>
    <row r="11998" spans="1:3" ht="15.75" thickBot="1" x14ac:dyDescent="0.3"/>
    <row r="11999" spans="1:3" x14ac:dyDescent="0.25">
      <c r="A11999" s="1" t="s">
        <v>724</v>
      </c>
    </row>
    <row r="12000" spans="1:3" x14ac:dyDescent="0.25">
      <c r="A12000" s="2">
        <v>19.719292269758025</v>
      </c>
      <c r="B12000">
        <v>4.7874917430000004</v>
      </c>
      <c r="C12000">
        <v>3.091042453</v>
      </c>
    </row>
    <row r="12001" spans="1:3" x14ac:dyDescent="0.25">
      <c r="A12001" s="3">
        <v>20.360234224388144</v>
      </c>
      <c r="B12001">
        <v>5.6167710976665717</v>
      </c>
      <c r="C12001">
        <v>2.9444389791664403</v>
      </c>
    </row>
    <row r="12002" spans="1:3" x14ac:dyDescent="0.25">
      <c r="A12002" s="3">
        <v>21.133424112621626</v>
      </c>
      <c r="B12002" s="8">
        <v>6.5510803350434044</v>
      </c>
      <c r="C12002" s="8">
        <v>5.4380793089231956</v>
      </c>
    </row>
    <row r="12003" spans="1:3" x14ac:dyDescent="0.25">
      <c r="A12003" s="3">
        <v>20.478688773840432</v>
      </c>
      <c r="B12003" s="5">
        <v>5.2983173670000001</v>
      </c>
      <c r="C12003" s="5">
        <v>2.9957322739999999</v>
      </c>
    </row>
    <row r="12004" spans="1:3" x14ac:dyDescent="0.25">
      <c r="A12004" s="3">
        <v>19.719292269758025</v>
      </c>
      <c r="B12004">
        <v>4.7874917430000004</v>
      </c>
      <c r="C12004">
        <v>3.091042453</v>
      </c>
    </row>
    <row r="12005" spans="1:3" x14ac:dyDescent="0.25">
      <c r="A12005" s="3">
        <v>20.837197681154464</v>
      </c>
      <c r="B12005">
        <v>5.9914645471079817</v>
      </c>
      <c r="C12005">
        <v>4.6821312271242199</v>
      </c>
    </row>
    <row r="12006" spans="1:3" x14ac:dyDescent="0.25">
      <c r="A12006" s="3">
        <v>19.985088661080542</v>
      </c>
      <c r="B12006">
        <v>4.7874917427820458</v>
      </c>
      <c r="C12006">
        <v>3.4812400893356918</v>
      </c>
    </row>
    <row r="12007" spans="1:3" x14ac:dyDescent="0.25">
      <c r="A12007" s="3">
        <v>20.478688773840432</v>
      </c>
      <c r="B12007" s="5">
        <v>5.2983173670000001</v>
      </c>
      <c r="C12007" s="5">
        <v>2.9957322739999999</v>
      </c>
    </row>
    <row r="12008" spans="1:3" x14ac:dyDescent="0.25">
      <c r="A12008" s="3">
        <v>20.163448315399307</v>
      </c>
      <c r="B12008">
        <v>5.5373342670185366</v>
      </c>
      <c r="C12008">
        <v>4.7004803657924166</v>
      </c>
    </row>
    <row r="12009" spans="1:3" x14ac:dyDescent="0.25">
      <c r="A12009" s="3">
        <v>20.163448315399307</v>
      </c>
      <c r="B12009">
        <v>5.5373342670185366</v>
      </c>
      <c r="C12009">
        <v>4.7004803657924166</v>
      </c>
    </row>
    <row r="12010" spans="1:3" x14ac:dyDescent="0.25">
      <c r="A12010" s="3">
        <v>20.163448315399307</v>
      </c>
      <c r="B12010">
        <v>5.5373342670185366</v>
      </c>
      <c r="C12010">
        <v>4.7004803657924166</v>
      </c>
    </row>
    <row r="12011" spans="1:3" x14ac:dyDescent="0.25">
      <c r="A12011" s="3">
        <v>20.123189455653517</v>
      </c>
      <c r="B12011">
        <v>5.4806389233419912</v>
      </c>
      <c r="C12011">
        <v>3.0910424533583161</v>
      </c>
    </row>
    <row r="12012" spans="1:3" ht="15.75" thickBot="1" x14ac:dyDescent="0.3">
      <c r="A12012" s="7">
        <v>19.18195119767131</v>
      </c>
      <c r="B12012">
        <v>4.5747109785033828</v>
      </c>
      <c r="C12012">
        <v>3.6375861597263857</v>
      </c>
    </row>
    <row r="12015" spans="1:3" ht="15.75" thickBot="1" x14ac:dyDescent="0.3"/>
    <row r="12016" spans="1:3" x14ac:dyDescent="0.25">
      <c r="A12016" s="1" t="s">
        <v>725</v>
      </c>
    </row>
    <row r="12017" spans="1:3" x14ac:dyDescent="0.25">
      <c r="A12017" s="2">
        <v>19.719292269758025</v>
      </c>
      <c r="B12017">
        <v>4.7874917430000004</v>
      </c>
      <c r="C12017">
        <v>3.091042453</v>
      </c>
    </row>
    <row r="12018" spans="1:3" x14ac:dyDescent="0.25">
      <c r="A12018" s="3">
        <v>20.097550585664155</v>
      </c>
      <c r="B12018">
        <v>5.0751738152338266</v>
      </c>
      <c r="C12018">
        <v>3.6109179126442243</v>
      </c>
    </row>
    <row r="12019" spans="1:3" x14ac:dyDescent="0.25">
      <c r="A12019" s="3">
        <v>20.478688773840432</v>
      </c>
      <c r="B12019" s="5">
        <v>5.2983173670000001</v>
      </c>
      <c r="C12019" s="5">
        <v>2.9957322739999999</v>
      </c>
    </row>
    <row r="12020" spans="1:3" x14ac:dyDescent="0.25">
      <c r="A12020" s="3">
        <v>20.360234224388144</v>
      </c>
      <c r="B12020">
        <v>5.6167710976665717</v>
      </c>
      <c r="C12020">
        <v>2.9444389791664403</v>
      </c>
    </row>
    <row r="12021" spans="1:3" x14ac:dyDescent="0.25">
      <c r="A12021" s="3">
        <v>20.837197681154464</v>
      </c>
      <c r="B12021">
        <v>5.9914645471079817</v>
      </c>
      <c r="C12021">
        <v>4.6821312271242199</v>
      </c>
    </row>
    <row r="12022" spans="1:3" x14ac:dyDescent="0.25">
      <c r="A12022" s="3">
        <v>20.097550585664155</v>
      </c>
      <c r="B12022">
        <v>5.0751738152338266</v>
      </c>
      <c r="C12022">
        <v>3.6109179126442243</v>
      </c>
    </row>
    <row r="12023" spans="1:3" x14ac:dyDescent="0.25">
      <c r="A12023" s="3">
        <v>20.184546440673881</v>
      </c>
      <c r="B12023">
        <v>4.990432586778736</v>
      </c>
      <c r="C12023">
        <v>3.6888794541139363</v>
      </c>
    </row>
    <row r="12024" spans="1:3" x14ac:dyDescent="0.25">
      <c r="A12024" s="3">
        <v>19.985088661080542</v>
      </c>
      <c r="B12024">
        <v>4.7874917427820458</v>
      </c>
      <c r="C12024">
        <v>3.4812400893356918</v>
      </c>
    </row>
    <row r="12025" spans="1:3" x14ac:dyDescent="0.25">
      <c r="A12025" s="3">
        <v>19.719292269758025</v>
      </c>
      <c r="B12025">
        <v>4.7874917430000004</v>
      </c>
      <c r="C12025">
        <v>3.091042453</v>
      </c>
    </row>
    <row r="12026" spans="1:3" x14ac:dyDescent="0.25">
      <c r="A12026" s="3">
        <v>19.18195119767131</v>
      </c>
      <c r="B12026">
        <v>4.5747109785033828</v>
      </c>
      <c r="C12026">
        <v>3.6375861597263857</v>
      </c>
    </row>
    <row r="12027" spans="1:3" x14ac:dyDescent="0.25">
      <c r="A12027" s="3">
        <v>20.478688773840432</v>
      </c>
      <c r="B12027" s="5">
        <v>5.2983173670000001</v>
      </c>
      <c r="C12027" s="5">
        <v>2.9957322739999999</v>
      </c>
    </row>
    <row r="12028" spans="1:3" x14ac:dyDescent="0.25">
      <c r="A12028" s="3">
        <v>20.027089777859604</v>
      </c>
      <c r="B12028">
        <v>4.9416424226093039</v>
      </c>
      <c r="C12028">
        <v>3.1135153092103742</v>
      </c>
    </row>
    <row r="12029" spans="1:3" ht="15.75" thickBot="1" x14ac:dyDescent="0.3">
      <c r="A12029" s="7">
        <v>20.360234224388144</v>
      </c>
      <c r="B12029">
        <v>5.6167710976665717</v>
      </c>
      <c r="C12029">
        <v>2.9444389791664403</v>
      </c>
    </row>
    <row r="12032" spans="1:3" ht="15.75" thickBot="1" x14ac:dyDescent="0.3"/>
    <row r="12033" spans="1:3" x14ac:dyDescent="0.25">
      <c r="A12033" s="1" t="s">
        <v>726</v>
      </c>
    </row>
    <row r="12034" spans="1:3" x14ac:dyDescent="0.25">
      <c r="A12034" s="2">
        <v>20.360234224388144</v>
      </c>
      <c r="B12034">
        <v>5.6167710976665717</v>
      </c>
      <c r="C12034">
        <v>2.9444389791664403</v>
      </c>
    </row>
    <row r="12035" spans="1:3" x14ac:dyDescent="0.25">
      <c r="A12035" s="3">
        <v>19.929145492307978</v>
      </c>
      <c r="B12035">
        <v>5.0106352940962555</v>
      </c>
      <c r="C12035">
        <v>2.9957322735539909</v>
      </c>
    </row>
    <row r="12036" spans="1:3" x14ac:dyDescent="0.25">
      <c r="A12036" s="3">
        <v>20.123189455653517</v>
      </c>
      <c r="B12036">
        <v>5.4806389233419912</v>
      </c>
      <c r="C12036">
        <v>3.0910424533583161</v>
      </c>
    </row>
    <row r="12037" spans="1:3" x14ac:dyDescent="0.25">
      <c r="A12037" s="3">
        <v>19.929145492307978</v>
      </c>
      <c r="B12037">
        <v>5.0106352940962555</v>
      </c>
      <c r="C12037">
        <v>2.9957322735539909</v>
      </c>
    </row>
    <row r="12038" spans="1:3" x14ac:dyDescent="0.25">
      <c r="A12038" s="3">
        <v>19.985088661080542</v>
      </c>
      <c r="B12038">
        <v>4.7874917427820458</v>
      </c>
      <c r="C12038">
        <v>3.4812400893356918</v>
      </c>
    </row>
    <row r="12039" spans="1:3" x14ac:dyDescent="0.25">
      <c r="A12039" s="3">
        <v>19.929145492307978</v>
      </c>
      <c r="B12039">
        <v>5.0106352940962555</v>
      </c>
      <c r="C12039">
        <v>2.9957322735539909</v>
      </c>
    </row>
    <row r="12040" spans="1:3" x14ac:dyDescent="0.25">
      <c r="A12040" s="3">
        <v>20.360234224388144</v>
      </c>
      <c r="B12040">
        <v>5.6167710976665717</v>
      </c>
      <c r="C12040">
        <v>2.9444389791664403</v>
      </c>
    </row>
    <row r="12041" spans="1:3" x14ac:dyDescent="0.25">
      <c r="A12041" s="3">
        <v>20.837197681154464</v>
      </c>
      <c r="B12041">
        <v>5.9914645471079817</v>
      </c>
      <c r="C12041">
        <v>4.6821312271242199</v>
      </c>
    </row>
    <row r="12042" spans="1:3" x14ac:dyDescent="0.25">
      <c r="A12042" s="3">
        <v>19.985088661080542</v>
      </c>
      <c r="B12042">
        <v>4.7874917427820458</v>
      </c>
      <c r="C12042">
        <v>3.4812400893356918</v>
      </c>
    </row>
    <row r="12043" spans="1:3" x14ac:dyDescent="0.25">
      <c r="A12043" s="3">
        <v>19.18195119767131</v>
      </c>
      <c r="B12043">
        <v>4.5747109785033828</v>
      </c>
      <c r="C12043">
        <v>3.6375861597263857</v>
      </c>
    </row>
    <row r="12044" spans="1:3" x14ac:dyDescent="0.25">
      <c r="A12044" s="3">
        <v>21.133424112621626</v>
      </c>
      <c r="B12044" s="8">
        <v>6.5510803350434044</v>
      </c>
      <c r="C12044" s="8">
        <v>5.4380793089231956</v>
      </c>
    </row>
    <row r="12045" spans="1:3" x14ac:dyDescent="0.25">
      <c r="A12045" s="3">
        <v>20.097550585664155</v>
      </c>
      <c r="B12045">
        <v>5.0751738152338266</v>
      </c>
      <c r="C12045">
        <v>3.6109179126442243</v>
      </c>
    </row>
    <row r="12046" spans="1:3" ht="15.75" thickBot="1" x14ac:dyDescent="0.3">
      <c r="A12046" s="7">
        <v>20.027089777859604</v>
      </c>
      <c r="B12046">
        <v>4.9416424226093039</v>
      </c>
      <c r="C12046">
        <v>3.1135153092103742</v>
      </c>
    </row>
    <row r="12049" spans="1:3" ht="15.75" thickBot="1" x14ac:dyDescent="0.3"/>
    <row r="12050" spans="1:3" x14ac:dyDescent="0.25">
      <c r="A12050" s="1" t="s">
        <v>727</v>
      </c>
    </row>
    <row r="12051" spans="1:3" x14ac:dyDescent="0.25">
      <c r="A12051" s="2">
        <v>20.837197681154464</v>
      </c>
      <c r="B12051">
        <v>5.9914645471079817</v>
      </c>
      <c r="C12051">
        <v>4.6821312271242199</v>
      </c>
    </row>
    <row r="12052" spans="1:3" x14ac:dyDescent="0.25">
      <c r="A12052" s="3">
        <v>19.929145492307978</v>
      </c>
      <c r="B12052">
        <v>5.0106352940962555</v>
      </c>
      <c r="C12052">
        <v>2.9957322735539909</v>
      </c>
    </row>
    <row r="12053" spans="1:3" x14ac:dyDescent="0.25">
      <c r="A12053" s="3">
        <v>20.097550585664155</v>
      </c>
      <c r="B12053">
        <v>5.0751738152338266</v>
      </c>
      <c r="C12053">
        <v>3.6109179126442243</v>
      </c>
    </row>
    <row r="12054" spans="1:3" x14ac:dyDescent="0.25">
      <c r="A12054" s="3">
        <v>19.18195119767131</v>
      </c>
      <c r="B12054">
        <v>4.5747109785033828</v>
      </c>
      <c r="C12054">
        <v>3.6375861597263857</v>
      </c>
    </row>
    <row r="12055" spans="1:3" x14ac:dyDescent="0.25">
      <c r="A12055" s="3">
        <v>21.133424112621626</v>
      </c>
      <c r="B12055" s="8">
        <v>6.5510803350434044</v>
      </c>
      <c r="C12055" s="8">
        <v>5.4380793089231956</v>
      </c>
    </row>
    <row r="12056" spans="1:3" x14ac:dyDescent="0.25">
      <c r="A12056" s="3">
        <v>20.184546440673881</v>
      </c>
      <c r="B12056">
        <v>4.990432586778736</v>
      </c>
      <c r="C12056">
        <v>3.6888794541139363</v>
      </c>
    </row>
    <row r="12057" spans="1:3" x14ac:dyDescent="0.25">
      <c r="A12057" s="3">
        <v>20.184546440673881</v>
      </c>
      <c r="B12057">
        <v>4.990432586778736</v>
      </c>
      <c r="C12057">
        <v>3.6888794541139363</v>
      </c>
    </row>
    <row r="12058" spans="1:3" x14ac:dyDescent="0.25">
      <c r="A12058" s="3">
        <v>20.837197681154464</v>
      </c>
      <c r="B12058">
        <v>5.9914645471079817</v>
      </c>
      <c r="C12058">
        <v>4.6821312271242199</v>
      </c>
    </row>
    <row r="12059" spans="1:3" x14ac:dyDescent="0.25">
      <c r="A12059" s="3">
        <v>20.027089777859604</v>
      </c>
      <c r="B12059">
        <v>4.9416424226093039</v>
      </c>
      <c r="C12059">
        <v>3.1135153092103742</v>
      </c>
    </row>
    <row r="12060" spans="1:3" x14ac:dyDescent="0.25">
      <c r="A12060" s="3">
        <v>20.360234224388144</v>
      </c>
      <c r="B12060">
        <v>5.6167710976665717</v>
      </c>
      <c r="C12060">
        <v>2.9444389791664403</v>
      </c>
    </row>
    <row r="12061" spans="1:3" x14ac:dyDescent="0.25">
      <c r="A12061" s="3">
        <v>20.360234224388144</v>
      </c>
      <c r="B12061">
        <v>5.6167710976665717</v>
      </c>
      <c r="C12061">
        <v>2.9444389791664403</v>
      </c>
    </row>
    <row r="12062" spans="1:3" x14ac:dyDescent="0.25">
      <c r="A12062" s="3">
        <v>20.097550585664155</v>
      </c>
      <c r="B12062">
        <v>5.0751738152338266</v>
      </c>
      <c r="C12062">
        <v>3.6109179126442243</v>
      </c>
    </row>
    <row r="12063" spans="1:3" ht="15.75" thickBot="1" x14ac:dyDescent="0.3">
      <c r="A12063" s="7">
        <v>19.18195119767131</v>
      </c>
      <c r="B12063">
        <v>4.5747109785033828</v>
      </c>
      <c r="C12063">
        <v>3.6375861597263857</v>
      </c>
    </row>
    <row r="12066" spans="1:3" ht="15.75" thickBot="1" x14ac:dyDescent="0.3"/>
    <row r="12067" spans="1:3" x14ac:dyDescent="0.25">
      <c r="A12067" s="1" t="s">
        <v>728</v>
      </c>
    </row>
    <row r="12068" spans="1:3" x14ac:dyDescent="0.25">
      <c r="A12068" s="2">
        <v>20.163448315399307</v>
      </c>
      <c r="B12068">
        <v>5.5373342670185366</v>
      </c>
      <c r="C12068">
        <v>4.7004803657924166</v>
      </c>
    </row>
    <row r="12069" spans="1:3" x14ac:dyDescent="0.25">
      <c r="A12069" s="3">
        <v>20.478688773840432</v>
      </c>
      <c r="B12069" s="5">
        <v>5.2983173670000001</v>
      </c>
      <c r="C12069" s="5">
        <v>2.9957322739999999</v>
      </c>
    </row>
    <row r="12070" spans="1:3" x14ac:dyDescent="0.25">
      <c r="A12070" s="3">
        <v>20.360234224388144</v>
      </c>
      <c r="B12070">
        <v>5.6167710976665717</v>
      </c>
      <c r="C12070">
        <v>2.9444389791664403</v>
      </c>
    </row>
    <row r="12071" spans="1:3" x14ac:dyDescent="0.25">
      <c r="A12071" s="3">
        <v>19.719292269758025</v>
      </c>
      <c r="B12071">
        <v>4.7874917430000004</v>
      </c>
      <c r="C12071">
        <v>3.091042453</v>
      </c>
    </row>
    <row r="12072" spans="1:3" x14ac:dyDescent="0.25">
      <c r="A12072" s="3">
        <v>19.929145492307978</v>
      </c>
      <c r="B12072">
        <v>5.0106352940962555</v>
      </c>
      <c r="C12072">
        <v>2.9957322735539909</v>
      </c>
    </row>
    <row r="12073" spans="1:3" x14ac:dyDescent="0.25">
      <c r="A12073" s="3">
        <v>20.163448315399307</v>
      </c>
      <c r="B12073">
        <v>5.5373342670185366</v>
      </c>
      <c r="C12073">
        <v>4.7004803657924166</v>
      </c>
    </row>
    <row r="12074" spans="1:3" x14ac:dyDescent="0.25">
      <c r="A12074" s="3">
        <v>20.184546440673881</v>
      </c>
      <c r="B12074">
        <v>4.990432586778736</v>
      </c>
      <c r="C12074">
        <v>3.6888794541139363</v>
      </c>
    </row>
    <row r="12075" spans="1:3" x14ac:dyDescent="0.25">
      <c r="A12075" s="3">
        <v>20.097550585664155</v>
      </c>
      <c r="B12075">
        <v>5.0751738152338266</v>
      </c>
      <c r="C12075">
        <v>3.6109179126442243</v>
      </c>
    </row>
    <row r="12076" spans="1:3" x14ac:dyDescent="0.25">
      <c r="A12076" s="3">
        <v>20.097550585664155</v>
      </c>
      <c r="B12076">
        <v>5.0751738152338266</v>
      </c>
      <c r="C12076">
        <v>3.6109179126442243</v>
      </c>
    </row>
    <row r="12077" spans="1:3" x14ac:dyDescent="0.25">
      <c r="A12077" s="3">
        <v>19.18195119767131</v>
      </c>
      <c r="B12077">
        <v>4.5747109785033828</v>
      </c>
      <c r="C12077">
        <v>3.6375861597263857</v>
      </c>
    </row>
    <row r="12078" spans="1:3" x14ac:dyDescent="0.25">
      <c r="A12078" s="3">
        <v>20.184546440673881</v>
      </c>
      <c r="B12078">
        <v>4.990432586778736</v>
      </c>
      <c r="C12078">
        <v>3.6888794541139363</v>
      </c>
    </row>
    <row r="12079" spans="1:3" x14ac:dyDescent="0.25">
      <c r="A12079" s="3">
        <v>20.478688773840432</v>
      </c>
      <c r="B12079" s="5">
        <v>5.2983173670000001</v>
      </c>
      <c r="C12079" s="5">
        <v>2.9957322739999999</v>
      </c>
    </row>
    <row r="12080" spans="1:3" ht="15.75" thickBot="1" x14ac:dyDescent="0.3">
      <c r="A12080" s="7">
        <v>20.184546440673881</v>
      </c>
      <c r="B12080" s="8">
        <v>4.990432586778736</v>
      </c>
      <c r="C12080" s="8">
        <v>3.6888794541139363</v>
      </c>
    </row>
    <row r="12083" spans="1:3" ht="15.75" thickBot="1" x14ac:dyDescent="0.3"/>
    <row r="12084" spans="1:3" x14ac:dyDescent="0.25">
      <c r="A12084" s="1" t="s">
        <v>729</v>
      </c>
    </row>
    <row r="12085" spans="1:3" x14ac:dyDescent="0.25">
      <c r="A12085" s="2">
        <v>19.929145492307978</v>
      </c>
      <c r="B12085">
        <v>5.0106352940962555</v>
      </c>
      <c r="C12085">
        <v>2.9957322735539909</v>
      </c>
    </row>
    <row r="12086" spans="1:3" x14ac:dyDescent="0.25">
      <c r="A12086" s="3">
        <v>19.985088661080542</v>
      </c>
      <c r="B12086">
        <v>4.7874917427820458</v>
      </c>
      <c r="C12086">
        <v>3.4812400893356918</v>
      </c>
    </row>
    <row r="12087" spans="1:3" x14ac:dyDescent="0.25">
      <c r="A12087" s="3">
        <v>20.123189455653517</v>
      </c>
      <c r="B12087">
        <v>5.4806389233419912</v>
      </c>
      <c r="C12087">
        <v>3.0910424533583161</v>
      </c>
    </row>
    <row r="12088" spans="1:3" x14ac:dyDescent="0.25">
      <c r="A12088" s="3">
        <v>19.719292269758025</v>
      </c>
      <c r="B12088">
        <v>4.7874917430000004</v>
      </c>
      <c r="C12088">
        <v>3.091042453</v>
      </c>
    </row>
    <row r="12089" spans="1:3" x14ac:dyDescent="0.25">
      <c r="A12089" s="3">
        <v>20.097550585664155</v>
      </c>
      <c r="B12089">
        <v>5.0751738152338266</v>
      </c>
      <c r="C12089">
        <v>3.6109179126442243</v>
      </c>
    </row>
    <row r="12090" spans="1:3" x14ac:dyDescent="0.25">
      <c r="A12090" s="3">
        <v>19.929145492307978</v>
      </c>
      <c r="B12090">
        <v>5.0106352940962555</v>
      </c>
      <c r="C12090">
        <v>2.9957322735539909</v>
      </c>
    </row>
    <row r="12091" spans="1:3" x14ac:dyDescent="0.25">
      <c r="A12091" s="3">
        <v>19.985088661080542</v>
      </c>
      <c r="B12091">
        <v>4.7874917427820458</v>
      </c>
      <c r="C12091">
        <v>3.4812400893356918</v>
      </c>
    </row>
    <row r="12092" spans="1:3" x14ac:dyDescent="0.25">
      <c r="A12092" s="3">
        <v>19.929145492307978</v>
      </c>
      <c r="B12092">
        <v>5.0106352940962555</v>
      </c>
      <c r="C12092">
        <v>2.9957322735539909</v>
      </c>
    </row>
    <row r="12093" spans="1:3" x14ac:dyDescent="0.25">
      <c r="A12093" s="3">
        <v>20.478688773840432</v>
      </c>
      <c r="B12093" s="5">
        <v>5.2983173670000001</v>
      </c>
      <c r="C12093" s="5">
        <v>2.9957322739999999</v>
      </c>
    </row>
    <row r="12094" spans="1:3" x14ac:dyDescent="0.25">
      <c r="A12094" s="3">
        <v>20.123189455653517</v>
      </c>
      <c r="B12094">
        <v>5.4806389233419912</v>
      </c>
      <c r="C12094">
        <v>3.0910424533583161</v>
      </c>
    </row>
    <row r="12095" spans="1:3" x14ac:dyDescent="0.25">
      <c r="A12095" s="3">
        <v>19.719292269758025</v>
      </c>
      <c r="B12095">
        <v>4.7874917430000004</v>
      </c>
      <c r="C12095">
        <v>3.091042453</v>
      </c>
    </row>
    <row r="12096" spans="1:3" x14ac:dyDescent="0.25">
      <c r="A12096" s="3">
        <v>20.027089777859604</v>
      </c>
      <c r="B12096">
        <v>4.9416424226093039</v>
      </c>
      <c r="C12096">
        <v>3.1135153092103742</v>
      </c>
    </row>
    <row r="12097" spans="1:3" ht="15.75" thickBot="1" x14ac:dyDescent="0.3">
      <c r="A12097" s="7">
        <v>20.837197681154464</v>
      </c>
      <c r="B12097">
        <v>5.9914645471079817</v>
      </c>
      <c r="C12097">
        <v>4.6821312271242199</v>
      </c>
    </row>
    <row r="12100" spans="1:3" ht="15.75" thickBot="1" x14ac:dyDescent="0.3"/>
    <row r="12101" spans="1:3" x14ac:dyDescent="0.25">
      <c r="A12101" s="1" t="s">
        <v>730</v>
      </c>
    </row>
    <row r="12102" spans="1:3" x14ac:dyDescent="0.25">
      <c r="A12102" s="2">
        <v>20.027089777859604</v>
      </c>
      <c r="B12102">
        <v>4.9416424226093039</v>
      </c>
      <c r="C12102">
        <v>3.1135153092103742</v>
      </c>
    </row>
    <row r="12103" spans="1:3" x14ac:dyDescent="0.25">
      <c r="A12103" s="3">
        <v>20.163448315399307</v>
      </c>
      <c r="B12103">
        <v>5.5373342670185366</v>
      </c>
      <c r="C12103">
        <v>4.7004803657924166</v>
      </c>
    </row>
    <row r="12104" spans="1:3" x14ac:dyDescent="0.25">
      <c r="A12104" s="3">
        <v>20.027089777859604</v>
      </c>
      <c r="B12104">
        <v>4.9416424226093039</v>
      </c>
      <c r="C12104">
        <v>3.1135153092103742</v>
      </c>
    </row>
    <row r="12105" spans="1:3" x14ac:dyDescent="0.25">
      <c r="A12105" s="3">
        <v>21.133424112621626</v>
      </c>
      <c r="B12105" s="8">
        <v>6.5510803350434044</v>
      </c>
      <c r="C12105" s="8">
        <v>5.4380793089231956</v>
      </c>
    </row>
    <row r="12106" spans="1:3" x14ac:dyDescent="0.25">
      <c r="A12106" s="3">
        <v>20.123189455653517</v>
      </c>
      <c r="B12106">
        <v>5.4806389233419912</v>
      </c>
      <c r="C12106">
        <v>3.0910424533583161</v>
      </c>
    </row>
    <row r="12107" spans="1:3" x14ac:dyDescent="0.25">
      <c r="A12107" s="3">
        <v>20.837197681154464</v>
      </c>
      <c r="B12107">
        <v>5.9914645471079817</v>
      </c>
      <c r="C12107">
        <v>4.6821312271242199</v>
      </c>
    </row>
    <row r="12108" spans="1:3" x14ac:dyDescent="0.25">
      <c r="A12108" s="3">
        <v>20.027089777859604</v>
      </c>
      <c r="B12108">
        <v>4.9416424226093039</v>
      </c>
      <c r="C12108">
        <v>3.1135153092103742</v>
      </c>
    </row>
    <row r="12109" spans="1:3" x14ac:dyDescent="0.25">
      <c r="A12109" s="3">
        <v>19.985088661080542</v>
      </c>
      <c r="B12109">
        <v>4.7874917427820458</v>
      </c>
      <c r="C12109">
        <v>3.4812400893356918</v>
      </c>
    </row>
    <row r="12110" spans="1:3" x14ac:dyDescent="0.25">
      <c r="A12110" s="3">
        <v>20.123189455653517</v>
      </c>
      <c r="B12110">
        <v>5.4806389233419912</v>
      </c>
      <c r="C12110">
        <v>3.0910424533583161</v>
      </c>
    </row>
    <row r="12111" spans="1:3" x14ac:dyDescent="0.25">
      <c r="A12111" s="3">
        <v>19.719292269758025</v>
      </c>
      <c r="B12111">
        <v>4.7874917430000004</v>
      </c>
      <c r="C12111">
        <v>3.091042453</v>
      </c>
    </row>
    <row r="12112" spans="1:3" x14ac:dyDescent="0.25">
      <c r="A12112" s="3">
        <v>20.123189455653517</v>
      </c>
      <c r="B12112">
        <v>5.4806389233419912</v>
      </c>
      <c r="C12112">
        <v>3.0910424533583161</v>
      </c>
    </row>
    <row r="12113" spans="1:3" x14ac:dyDescent="0.25">
      <c r="A12113" s="3">
        <v>19.985088661080542</v>
      </c>
      <c r="B12113">
        <v>4.7874917427820458</v>
      </c>
      <c r="C12113">
        <v>3.4812400893356918</v>
      </c>
    </row>
    <row r="12114" spans="1:3" ht="15.75" thickBot="1" x14ac:dyDescent="0.3">
      <c r="A12114" s="7">
        <v>21.133424112621626</v>
      </c>
      <c r="B12114" s="8">
        <v>6.5510803350434044</v>
      </c>
      <c r="C12114" s="8">
        <v>5.4380793089231956</v>
      </c>
    </row>
    <row r="12117" spans="1:3" ht="15.75" thickBot="1" x14ac:dyDescent="0.3"/>
    <row r="12118" spans="1:3" x14ac:dyDescent="0.25">
      <c r="A12118" s="1" t="s">
        <v>731</v>
      </c>
    </row>
    <row r="12119" spans="1:3" x14ac:dyDescent="0.25">
      <c r="A12119" s="2">
        <v>20.097550585664155</v>
      </c>
      <c r="B12119">
        <v>5.0751738152338266</v>
      </c>
      <c r="C12119">
        <v>3.6109179126442243</v>
      </c>
    </row>
    <row r="12120" spans="1:3" x14ac:dyDescent="0.25">
      <c r="A12120" s="3">
        <v>19.719292269758025</v>
      </c>
      <c r="B12120">
        <v>4.7874917430000004</v>
      </c>
      <c r="C12120">
        <v>3.091042453</v>
      </c>
    </row>
    <row r="12121" spans="1:3" x14ac:dyDescent="0.25">
      <c r="A12121" s="3">
        <v>19.985088661080542</v>
      </c>
      <c r="B12121">
        <v>4.7874917427820458</v>
      </c>
      <c r="C12121">
        <v>3.4812400893356918</v>
      </c>
    </row>
    <row r="12122" spans="1:3" x14ac:dyDescent="0.25">
      <c r="A12122" s="3">
        <v>20.097550585664155</v>
      </c>
      <c r="B12122">
        <v>5.0751738152338266</v>
      </c>
      <c r="C12122">
        <v>3.6109179126442243</v>
      </c>
    </row>
    <row r="12123" spans="1:3" x14ac:dyDescent="0.25">
      <c r="A12123" s="3">
        <v>20.097550585664155</v>
      </c>
      <c r="B12123">
        <v>5.0751738152338266</v>
      </c>
      <c r="C12123">
        <v>3.6109179126442243</v>
      </c>
    </row>
    <row r="12124" spans="1:3" x14ac:dyDescent="0.25">
      <c r="A12124" s="3">
        <v>19.719292269758025</v>
      </c>
      <c r="B12124">
        <v>4.7874917430000004</v>
      </c>
      <c r="C12124">
        <v>3.091042453</v>
      </c>
    </row>
    <row r="12125" spans="1:3" x14ac:dyDescent="0.25">
      <c r="A12125" s="3">
        <v>20.360234224388144</v>
      </c>
      <c r="B12125">
        <v>5.6167710976665717</v>
      </c>
      <c r="C12125">
        <v>2.9444389791664403</v>
      </c>
    </row>
    <row r="12126" spans="1:3" x14ac:dyDescent="0.25">
      <c r="A12126" s="3">
        <v>19.929145492307978</v>
      </c>
      <c r="B12126">
        <v>5.0106352940962555</v>
      </c>
      <c r="C12126">
        <v>2.9957322735539909</v>
      </c>
    </row>
    <row r="12127" spans="1:3" x14ac:dyDescent="0.25">
      <c r="A12127" s="3">
        <v>19.18195119767131</v>
      </c>
      <c r="B12127">
        <v>4.5747109785033828</v>
      </c>
      <c r="C12127">
        <v>3.6375861597263857</v>
      </c>
    </row>
    <row r="12128" spans="1:3" x14ac:dyDescent="0.25">
      <c r="A12128" s="3">
        <v>20.097550585664155</v>
      </c>
      <c r="B12128">
        <v>5.0751738152338266</v>
      </c>
      <c r="C12128">
        <v>3.6109179126442243</v>
      </c>
    </row>
    <row r="12129" spans="1:3" x14ac:dyDescent="0.25">
      <c r="A12129" s="3">
        <v>19.929145492307978</v>
      </c>
      <c r="B12129">
        <v>5.0106352940962555</v>
      </c>
      <c r="C12129">
        <v>2.9957322735539909</v>
      </c>
    </row>
    <row r="12130" spans="1:3" x14ac:dyDescent="0.25">
      <c r="A12130" s="3">
        <v>20.097550585664155</v>
      </c>
      <c r="B12130">
        <v>5.0751738152338266</v>
      </c>
      <c r="C12130">
        <v>3.6109179126442243</v>
      </c>
    </row>
    <row r="12131" spans="1:3" ht="15.75" thickBot="1" x14ac:dyDescent="0.3">
      <c r="A12131" s="7">
        <v>20.184546440673881</v>
      </c>
      <c r="B12131">
        <v>4.990432586778736</v>
      </c>
      <c r="C12131">
        <v>3.6888794541139363</v>
      </c>
    </row>
    <row r="12134" spans="1:3" ht="15.75" thickBot="1" x14ac:dyDescent="0.3"/>
    <row r="12135" spans="1:3" x14ac:dyDescent="0.25">
      <c r="A12135" s="1" t="s">
        <v>732</v>
      </c>
    </row>
    <row r="12136" spans="1:3" x14ac:dyDescent="0.25">
      <c r="A12136" s="2">
        <v>20.837197681154464</v>
      </c>
      <c r="B12136">
        <v>5.9914645471079817</v>
      </c>
      <c r="C12136">
        <v>4.6821312271242199</v>
      </c>
    </row>
    <row r="12137" spans="1:3" x14ac:dyDescent="0.25">
      <c r="A12137" s="3">
        <v>21.133424112621626</v>
      </c>
      <c r="B12137" s="8">
        <v>6.5510803350434044</v>
      </c>
      <c r="C12137" s="8">
        <v>5.4380793089231956</v>
      </c>
    </row>
    <row r="12138" spans="1:3" x14ac:dyDescent="0.25">
      <c r="A12138" s="3">
        <v>20.478688773840432</v>
      </c>
      <c r="B12138" s="5">
        <v>5.2983173670000001</v>
      </c>
      <c r="C12138" s="5">
        <v>2.9957322739999999</v>
      </c>
    </row>
    <row r="12139" spans="1:3" x14ac:dyDescent="0.25">
      <c r="A12139" s="3">
        <v>21.133424112621626</v>
      </c>
      <c r="B12139" s="8">
        <v>6.5510803350434044</v>
      </c>
      <c r="C12139" s="8">
        <v>5.4380793089231956</v>
      </c>
    </row>
    <row r="12140" spans="1:3" x14ac:dyDescent="0.25">
      <c r="A12140" s="3">
        <v>20.360234224388144</v>
      </c>
      <c r="B12140">
        <v>5.6167710976665717</v>
      </c>
      <c r="C12140">
        <v>2.9444389791664403</v>
      </c>
    </row>
    <row r="12141" spans="1:3" x14ac:dyDescent="0.25">
      <c r="A12141" s="3">
        <v>20.184546440673881</v>
      </c>
      <c r="B12141">
        <v>4.990432586778736</v>
      </c>
      <c r="C12141">
        <v>3.6888794541139363</v>
      </c>
    </row>
    <row r="12142" spans="1:3" x14ac:dyDescent="0.25">
      <c r="A12142" s="3">
        <v>20.478688773840432</v>
      </c>
      <c r="B12142" s="5">
        <v>5.2983173670000001</v>
      </c>
      <c r="C12142" s="5">
        <v>2.9957322739999999</v>
      </c>
    </row>
    <row r="12143" spans="1:3" x14ac:dyDescent="0.25">
      <c r="A12143" s="3">
        <v>19.929145492307978</v>
      </c>
      <c r="B12143">
        <v>5.0106352940962555</v>
      </c>
      <c r="C12143">
        <v>2.9957322735539909</v>
      </c>
    </row>
    <row r="12144" spans="1:3" x14ac:dyDescent="0.25">
      <c r="A12144" s="3">
        <v>19.18195119767131</v>
      </c>
      <c r="B12144">
        <v>4.5747109785033828</v>
      </c>
      <c r="C12144">
        <v>3.6375861597263857</v>
      </c>
    </row>
    <row r="12145" spans="1:3" x14ac:dyDescent="0.25">
      <c r="A12145" s="3">
        <v>20.837197681154464</v>
      </c>
      <c r="B12145">
        <v>5.9914645471079817</v>
      </c>
      <c r="C12145">
        <v>4.6821312271242199</v>
      </c>
    </row>
    <row r="12146" spans="1:3" x14ac:dyDescent="0.25">
      <c r="A12146" s="3">
        <v>20.097550585664155</v>
      </c>
      <c r="B12146">
        <v>5.0751738152338266</v>
      </c>
      <c r="C12146">
        <v>3.6109179126442243</v>
      </c>
    </row>
    <row r="12147" spans="1:3" x14ac:dyDescent="0.25">
      <c r="A12147" s="3">
        <v>20.837197681154464</v>
      </c>
      <c r="B12147">
        <v>5.9914645471079817</v>
      </c>
      <c r="C12147">
        <v>4.6821312271242199</v>
      </c>
    </row>
    <row r="12148" spans="1:3" ht="15.75" thickBot="1" x14ac:dyDescent="0.3">
      <c r="A12148" s="7">
        <v>19.985088661080542</v>
      </c>
      <c r="B12148">
        <v>4.7874917427820458</v>
      </c>
      <c r="C12148">
        <v>3.4812400893356918</v>
      </c>
    </row>
    <row r="12151" spans="1:3" ht="15.75" thickBot="1" x14ac:dyDescent="0.3"/>
    <row r="12152" spans="1:3" x14ac:dyDescent="0.25">
      <c r="A12152" s="1" t="s">
        <v>733</v>
      </c>
    </row>
    <row r="12153" spans="1:3" x14ac:dyDescent="0.25">
      <c r="A12153" s="2">
        <v>20.184546440673881</v>
      </c>
      <c r="B12153">
        <v>4.990432586778736</v>
      </c>
      <c r="C12153">
        <v>3.6888794541139363</v>
      </c>
    </row>
    <row r="12154" spans="1:3" x14ac:dyDescent="0.25">
      <c r="A12154" s="3">
        <v>20.027089777859604</v>
      </c>
      <c r="B12154">
        <v>4.9416424226093039</v>
      </c>
      <c r="C12154">
        <v>3.1135153092103742</v>
      </c>
    </row>
    <row r="12155" spans="1:3" x14ac:dyDescent="0.25">
      <c r="A12155" s="3">
        <v>20.123189455653517</v>
      </c>
      <c r="B12155">
        <v>5.4806389233419912</v>
      </c>
      <c r="C12155">
        <v>3.0910424533583161</v>
      </c>
    </row>
    <row r="12156" spans="1:3" x14ac:dyDescent="0.25">
      <c r="A12156" s="3">
        <v>19.929145492307978</v>
      </c>
      <c r="B12156">
        <v>5.0106352940962555</v>
      </c>
      <c r="C12156">
        <v>2.9957322735539909</v>
      </c>
    </row>
    <row r="12157" spans="1:3" x14ac:dyDescent="0.25">
      <c r="A12157" s="3">
        <v>20.184546440673881</v>
      </c>
      <c r="B12157">
        <v>4.990432586778736</v>
      </c>
      <c r="C12157">
        <v>3.6888794541139363</v>
      </c>
    </row>
    <row r="12158" spans="1:3" x14ac:dyDescent="0.25">
      <c r="A12158" s="3">
        <v>20.097550585664155</v>
      </c>
      <c r="B12158">
        <v>5.0751738152338266</v>
      </c>
      <c r="C12158">
        <v>3.6109179126442243</v>
      </c>
    </row>
    <row r="12159" spans="1:3" x14ac:dyDescent="0.25">
      <c r="A12159" s="3">
        <v>20.097550585664155</v>
      </c>
      <c r="B12159">
        <v>5.0751738152338266</v>
      </c>
      <c r="C12159">
        <v>3.6109179126442243</v>
      </c>
    </row>
    <row r="12160" spans="1:3" x14ac:dyDescent="0.25">
      <c r="A12160" s="3">
        <v>20.027089777859604</v>
      </c>
      <c r="B12160">
        <v>4.9416424226093039</v>
      </c>
      <c r="C12160">
        <v>3.1135153092103742</v>
      </c>
    </row>
    <row r="12161" spans="1:3" x14ac:dyDescent="0.25">
      <c r="A12161" s="3">
        <v>20.163448315399307</v>
      </c>
      <c r="B12161">
        <v>5.5373342670185366</v>
      </c>
      <c r="C12161">
        <v>4.7004803657924166</v>
      </c>
    </row>
    <row r="12162" spans="1:3" x14ac:dyDescent="0.25">
      <c r="A12162" s="3">
        <v>21.133424112621626</v>
      </c>
      <c r="B12162" s="8">
        <v>6.5510803350434044</v>
      </c>
      <c r="C12162" s="8">
        <v>5.4380793089231956</v>
      </c>
    </row>
    <row r="12163" spans="1:3" x14ac:dyDescent="0.25">
      <c r="A12163" s="3">
        <v>19.929145492307978</v>
      </c>
      <c r="B12163">
        <v>5.0106352940962555</v>
      </c>
      <c r="C12163">
        <v>2.9957322735539909</v>
      </c>
    </row>
    <row r="12164" spans="1:3" x14ac:dyDescent="0.25">
      <c r="A12164" s="3">
        <v>19.719292269758025</v>
      </c>
      <c r="B12164">
        <v>4.7874917430000004</v>
      </c>
      <c r="C12164">
        <v>3.091042453</v>
      </c>
    </row>
    <row r="12165" spans="1:3" ht="15.75" thickBot="1" x14ac:dyDescent="0.3">
      <c r="A12165" s="7">
        <v>20.123189455653517</v>
      </c>
      <c r="B12165">
        <v>5.4806389233419912</v>
      </c>
      <c r="C12165">
        <v>3.0910424533583161</v>
      </c>
    </row>
    <row r="12168" spans="1:3" ht="15.75" thickBot="1" x14ac:dyDescent="0.3"/>
    <row r="12169" spans="1:3" x14ac:dyDescent="0.25">
      <c r="A12169" s="1" t="s">
        <v>734</v>
      </c>
    </row>
    <row r="12170" spans="1:3" x14ac:dyDescent="0.25">
      <c r="A12170" s="2">
        <v>20.123189455653517</v>
      </c>
      <c r="B12170">
        <v>5.4806389233419912</v>
      </c>
      <c r="C12170">
        <v>3.0910424533583161</v>
      </c>
    </row>
    <row r="12171" spans="1:3" x14ac:dyDescent="0.25">
      <c r="A12171" s="3">
        <v>20.097550585664155</v>
      </c>
      <c r="B12171">
        <v>5.0751738152338266</v>
      </c>
      <c r="C12171">
        <v>3.6109179126442243</v>
      </c>
    </row>
    <row r="12172" spans="1:3" x14ac:dyDescent="0.25">
      <c r="A12172" s="3">
        <v>20.837197681154464</v>
      </c>
      <c r="B12172">
        <v>5.9914645471079817</v>
      </c>
      <c r="C12172">
        <v>4.6821312271242199</v>
      </c>
    </row>
    <row r="12173" spans="1:3" x14ac:dyDescent="0.25">
      <c r="A12173" s="3">
        <v>19.18195119767131</v>
      </c>
      <c r="B12173" s="8">
        <v>4.5747109785033828</v>
      </c>
      <c r="C12173" s="8">
        <v>3.6375861597263857</v>
      </c>
    </row>
    <row r="12174" spans="1:3" x14ac:dyDescent="0.25">
      <c r="A12174" s="3">
        <v>20.478688773840432</v>
      </c>
      <c r="B12174" s="5">
        <v>5.2983173670000001</v>
      </c>
      <c r="C12174" s="5">
        <v>2.9957322739999999</v>
      </c>
    </row>
    <row r="12175" spans="1:3" x14ac:dyDescent="0.25">
      <c r="A12175" s="3">
        <v>19.985088661080542</v>
      </c>
      <c r="B12175">
        <v>4.7874917427820458</v>
      </c>
      <c r="C12175">
        <v>3.4812400893356918</v>
      </c>
    </row>
    <row r="12176" spans="1:3" x14ac:dyDescent="0.25">
      <c r="A12176" s="3">
        <v>20.097550585664155</v>
      </c>
      <c r="B12176">
        <v>5.0751738152338266</v>
      </c>
      <c r="C12176">
        <v>3.6109179126442243</v>
      </c>
    </row>
    <row r="12177" spans="1:3" x14ac:dyDescent="0.25">
      <c r="A12177" s="3">
        <v>20.163448315399307</v>
      </c>
      <c r="B12177">
        <v>5.5373342670185366</v>
      </c>
      <c r="C12177">
        <v>4.7004803657924166</v>
      </c>
    </row>
    <row r="12178" spans="1:3" x14ac:dyDescent="0.25">
      <c r="A12178" s="3">
        <v>20.184546440673881</v>
      </c>
      <c r="B12178">
        <v>4.990432586778736</v>
      </c>
      <c r="C12178">
        <v>3.6888794541139363</v>
      </c>
    </row>
    <row r="12179" spans="1:3" x14ac:dyDescent="0.25">
      <c r="A12179" s="3">
        <v>19.929145492307978</v>
      </c>
      <c r="B12179">
        <v>5.0106352940962555</v>
      </c>
      <c r="C12179">
        <v>2.9957322735539909</v>
      </c>
    </row>
    <row r="12180" spans="1:3" x14ac:dyDescent="0.25">
      <c r="A12180" s="3">
        <v>20.478688773840432</v>
      </c>
      <c r="B12180" s="8">
        <v>5.2983173665480363</v>
      </c>
      <c r="C12180" s="8">
        <v>2.9957322735539909</v>
      </c>
    </row>
    <row r="12181" spans="1:3" x14ac:dyDescent="0.25">
      <c r="A12181" s="3">
        <v>20.478688773840432</v>
      </c>
      <c r="B12181" s="5">
        <v>5.2983173670000001</v>
      </c>
      <c r="C12181" s="5">
        <v>2.9957322739999999</v>
      </c>
    </row>
    <row r="12182" spans="1:3" ht="15.75" thickBot="1" x14ac:dyDescent="0.3">
      <c r="A12182" s="7">
        <v>19.719292269758025</v>
      </c>
      <c r="B12182">
        <v>4.7874917430000004</v>
      </c>
      <c r="C12182">
        <v>3.091042453</v>
      </c>
    </row>
    <row r="12185" spans="1:3" ht="15.75" thickBot="1" x14ac:dyDescent="0.3"/>
    <row r="12186" spans="1:3" x14ac:dyDescent="0.25">
      <c r="A12186" s="1" t="s">
        <v>735</v>
      </c>
    </row>
    <row r="12187" spans="1:3" x14ac:dyDescent="0.25">
      <c r="A12187" s="2">
        <v>20.837197681154464</v>
      </c>
      <c r="B12187">
        <v>5.9914645471079817</v>
      </c>
      <c r="C12187">
        <v>4.6821312271242199</v>
      </c>
    </row>
    <row r="12188" spans="1:3" x14ac:dyDescent="0.25">
      <c r="A12188" s="3">
        <v>19.929145492307978</v>
      </c>
      <c r="B12188">
        <v>5.0106352940962555</v>
      </c>
      <c r="C12188">
        <v>2.9957322735539909</v>
      </c>
    </row>
    <row r="12189" spans="1:3" x14ac:dyDescent="0.25">
      <c r="A12189" s="3">
        <v>21.133424112621626</v>
      </c>
      <c r="B12189" s="8">
        <v>6.5510803350434044</v>
      </c>
      <c r="C12189" s="8">
        <v>5.4380793089231956</v>
      </c>
    </row>
    <row r="12190" spans="1:3" x14ac:dyDescent="0.25">
      <c r="A12190" s="3">
        <v>20.097550585664155</v>
      </c>
      <c r="B12190">
        <v>5.0751738152338266</v>
      </c>
      <c r="C12190">
        <v>3.6109179126442243</v>
      </c>
    </row>
    <row r="12191" spans="1:3" x14ac:dyDescent="0.25">
      <c r="A12191" s="3">
        <v>19.719292269758025</v>
      </c>
      <c r="B12191">
        <v>4.7874917430000004</v>
      </c>
      <c r="C12191">
        <v>3.091042453</v>
      </c>
    </row>
    <row r="12192" spans="1:3" x14ac:dyDescent="0.25">
      <c r="A12192" s="3">
        <v>19.985088661080542</v>
      </c>
      <c r="B12192">
        <v>4.7874917427820458</v>
      </c>
      <c r="C12192">
        <v>3.4812400893356918</v>
      </c>
    </row>
    <row r="12193" spans="1:3" x14ac:dyDescent="0.25">
      <c r="A12193" s="3">
        <v>20.027089777859604</v>
      </c>
      <c r="B12193">
        <v>4.9416424226093039</v>
      </c>
      <c r="C12193">
        <v>3.1135153092103742</v>
      </c>
    </row>
    <row r="12194" spans="1:3" x14ac:dyDescent="0.25">
      <c r="A12194" s="3">
        <v>20.478688773840432</v>
      </c>
      <c r="B12194" s="5">
        <v>5.2983173670000001</v>
      </c>
      <c r="C12194" s="5">
        <v>2.9957322739999999</v>
      </c>
    </row>
    <row r="12195" spans="1:3" x14ac:dyDescent="0.25">
      <c r="A12195" s="3">
        <v>20.837197681154464</v>
      </c>
      <c r="B12195">
        <v>5.9914645471079817</v>
      </c>
      <c r="C12195">
        <v>4.6821312271242199</v>
      </c>
    </row>
    <row r="12196" spans="1:3" x14ac:dyDescent="0.25">
      <c r="A12196" s="3">
        <v>20.027089777859604</v>
      </c>
      <c r="B12196">
        <v>4.9416424226093039</v>
      </c>
      <c r="C12196">
        <v>3.1135153092103742</v>
      </c>
    </row>
    <row r="12197" spans="1:3" x14ac:dyDescent="0.25">
      <c r="A12197" s="3">
        <v>20.184546440673881</v>
      </c>
      <c r="B12197">
        <v>4.990432586778736</v>
      </c>
      <c r="C12197">
        <v>3.6888794541139363</v>
      </c>
    </row>
    <row r="12198" spans="1:3" x14ac:dyDescent="0.25">
      <c r="A12198" s="3">
        <v>20.027089777859604</v>
      </c>
      <c r="B12198">
        <v>4.9416424226093039</v>
      </c>
      <c r="C12198">
        <v>3.1135153092103742</v>
      </c>
    </row>
    <row r="12199" spans="1:3" ht="15.75" thickBot="1" x14ac:dyDescent="0.3">
      <c r="A12199" s="7">
        <v>19.719292269758025</v>
      </c>
      <c r="B12199">
        <v>4.7874917430000004</v>
      </c>
      <c r="C12199">
        <v>3.091042453</v>
      </c>
    </row>
    <row r="12202" spans="1:3" ht="15.75" thickBot="1" x14ac:dyDescent="0.3"/>
    <row r="12203" spans="1:3" x14ac:dyDescent="0.25">
      <c r="A12203" s="1" t="s">
        <v>736</v>
      </c>
    </row>
    <row r="12204" spans="1:3" x14ac:dyDescent="0.25">
      <c r="A12204" s="2">
        <v>20.360234224388144</v>
      </c>
      <c r="B12204">
        <v>5.6167710976665717</v>
      </c>
      <c r="C12204">
        <v>2.9444389791664403</v>
      </c>
    </row>
    <row r="12205" spans="1:3" x14ac:dyDescent="0.25">
      <c r="A12205" s="3">
        <v>19.18195119767131</v>
      </c>
      <c r="B12205">
        <v>4.5747109785033828</v>
      </c>
      <c r="C12205">
        <v>3.6375861597263857</v>
      </c>
    </row>
    <row r="12206" spans="1:3" x14ac:dyDescent="0.25">
      <c r="A12206" s="3">
        <v>20.478688773840432</v>
      </c>
      <c r="B12206" s="5">
        <v>5.2983173670000001</v>
      </c>
      <c r="C12206" s="5">
        <v>2.9957322739999999</v>
      </c>
    </row>
    <row r="12207" spans="1:3" x14ac:dyDescent="0.25">
      <c r="A12207" s="3">
        <v>20.097550585664155</v>
      </c>
      <c r="B12207">
        <v>5.0751738152338266</v>
      </c>
      <c r="C12207">
        <v>3.6109179126442243</v>
      </c>
    </row>
    <row r="12208" spans="1:3" x14ac:dyDescent="0.25">
      <c r="A12208" s="3">
        <v>20.837197681154464</v>
      </c>
      <c r="B12208">
        <v>5.9914645471079817</v>
      </c>
      <c r="C12208">
        <v>4.6821312271242199</v>
      </c>
    </row>
    <row r="12209" spans="1:3" x14ac:dyDescent="0.25">
      <c r="A12209" s="3">
        <v>19.18195119767131</v>
      </c>
      <c r="B12209">
        <v>4.5747109785033828</v>
      </c>
      <c r="C12209">
        <v>3.6375861597263857</v>
      </c>
    </row>
    <row r="12210" spans="1:3" x14ac:dyDescent="0.25">
      <c r="A12210" s="3">
        <v>20.123189455653517</v>
      </c>
      <c r="B12210">
        <v>5.4806389233419912</v>
      </c>
      <c r="C12210">
        <v>3.0910424533583161</v>
      </c>
    </row>
    <row r="12211" spans="1:3" x14ac:dyDescent="0.25">
      <c r="A12211" s="3">
        <v>20.123189455653517</v>
      </c>
      <c r="B12211">
        <v>5.4806389233419912</v>
      </c>
      <c r="C12211">
        <v>3.0910424533583161</v>
      </c>
    </row>
    <row r="12212" spans="1:3" x14ac:dyDescent="0.25">
      <c r="A12212" s="3">
        <v>19.18195119767131</v>
      </c>
      <c r="B12212">
        <v>4.5747109785033828</v>
      </c>
      <c r="C12212">
        <v>3.6375861597263857</v>
      </c>
    </row>
    <row r="12213" spans="1:3" x14ac:dyDescent="0.25">
      <c r="A12213" s="3">
        <v>20.360234224388144</v>
      </c>
      <c r="B12213">
        <v>5.6167710976665717</v>
      </c>
      <c r="C12213">
        <v>2.9444389791664403</v>
      </c>
    </row>
    <row r="12214" spans="1:3" x14ac:dyDescent="0.25">
      <c r="A12214" s="3">
        <v>20.163448315399307</v>
      </c>
      <c r="B12214">
        <v>5.5373342670185366</v>
      </c>
      <c r="C12214">
        <v>4.7004803657924166</v>
      </c>
    </row>
    <row r="12215" spans="1:3" x14ac:dyDescent="0.25">
      <c r="A12215" s="3">
        <v>20.163448315399307</v>
      </c>
      <c r="B12215">
        <v>5.5373342670185366</v>
      </c>
      <c r="C12215">
        <v>4.7004803657924166</v>
      </c>
    </row>
    <row r="12216" spans="1:3" ht="15.75" thickBot="1" x14ac:dyDescent="0.3">
      <c r="A12216" s="7">
        <v>20.027089777859604</v>
      </c>
      <c r="B12216">
        <v>4.9416424226093039</v>
      </c>
      <c r="C12216">
        <v>3.1135153092103742</v>
      </c>
    </row>
    <row r="12219" spans="1:3" ht="15.75" thickBot="1" x14ac:dyDescent="0.3"/>
    <row r="12220" spans="1:3" x14ac:dyDescent="0.25">
      <c r="A12220" s="1" t="s">
        <v>737</v>
      </c>
    </row>
    <row r="12221" spans="1:3" x14ac:dyDescent="0.25">
      <c r="A12221" s="2">
        <v>20.478688773840432</v>
      </c>
      <c r="B12221" s="5">
        <v>5.2983173670000001</v>
      </c>
      <c r="C12221" s="5">
        <v>2.9957322739999999</v>
      </c>
    </row>
    <row r="12222" spans="1:3" x14ac:dyDescent="0.25">
      <c r="A12222" s="3">
        <v>19.18195119767131</v>
      </c>
      <c r="B12222">
        <v>4.5747109785033828</v>
      </c>
      <c r="C12222">
        <v>3.6375861597263857</v>
      </c>
    </row>
    <row r="12223" spans="1:3" x14ac:dyDescent="0.25">
      <c r="A12223" s="3">
        <v>20.837197681154464</v>
      </c>
      <c r="B12223">
        <v>5.9914645471079817</v>
      </c>
      <c r="C12223">
        <v>4.6821312271242199</v>
      </c>
    </row>
    <row r="12224" spans="1:3" x14ac:dyDescent="0.25">
      <c r="A12224" s="3">
        <v>20.478688773840432</v>
      </c>
      <c r="B12224" s="5">
        <v>5.2983173670000001</v>
      </c>
      <c r="C12224" s="5">
        <v>2.9957322739999999</v>
      </c>
    </row>
    <row r="12225" spans="1:3" x14ac:dyDescent="0.25">
      <c r="A12225" s="3">
        <v>20.027089777859604</v>
      </c>
      <c r="B12225">
        <v>4.9416424226093039</v>
      </c>
      <c r="C12225">
        <v>3.1135153092103742</v>
      </c>
    </row>
    <row r="12226" spans="1:3" x14ac:dyDescent="0.25">
      <c r="A12226" s="3">
        <v>19.719292269758025</v>
      </c>
      <c r="B12226">
        <v>4.7874917430000004</v>
      </c>
      <c r="C12226">
        <v>3.091042453</v>
      </c>
    </row>
    <row r="12227" spans="1:3" x14ac:dyDescent="0.25">
      <c r="A12227" s="3">
        <v>19.719292269758025</v>
      </c>
      <c r="B12227">
        <v>4.7874917430000004</v>
      </c>
      <c r="C12227">
        <v>3.091042453</v>
      </c>
    </row>
    <row r="12228" spans="1:3" x14ac:dyDescent="0.25">
      <c r="A12228" s="3">
        <v>20.163448315399307</v>
      </c>
      <c r="B12228" s="8">
        <v>5.5373342670185366</v>
      </c>
      <c r="C12228" s="8">
        <v>4.7004803657924166</v>
      </c>
    </row>
    <row r="12229" spans="1:3" x14ac:dyDescent="0.25">
      <c r="A12229" s="3">
        <v>20.027089777859604</v>
      </c>
      <c r="B12229">
        <v>4.9416424226093039</v>
      </c>
      <c r="C12229">
        <v>3.1135153092103742</v>
      </c>
    </row>
    <row r="12230" spans="1:3" x14ac:dyDescent="0.25">
      <c r="A12230" s="3">
        <v>20.027089777859604</v>
      </c>
      <c r="B12230">
        <v>4.9416424226093039</v>
      </c>
      <c r="C12230">
        <v>3.1135153092103742</v>
      </c>
    </row>
    <row r="12231" spans="1:3" x14ac:dyDescent="0.25">
      <c r="A12231" s="3">
        <v>20.360234224388144</v>
      </c>
      <c r="B12231">
        <v>5.6167710976665717</v>
      </c>
      <c r="C12231">
        <v>2.9444389791664403</v>
      </c>
    </row>
    <row r="12232" spans="1:3" x14ac:dyDescent="0.25">
      <c r="A12232" s="3">
        <v>20.360234224388144</v>
      </c>
      <c r="B12232">
        <v>5.6167710976665717</v>
      </c>
      <c r="C12232">
        <v>2.9444389791664403</v>
      </c>
    </row>
    <row r="12233" spans="1:3" ht="15.75" thickBot="1" x14ac:dyDescent="0.3">
      <c r="A12233" s="7">
        <v>19.929145492307978</v>
      </c>
      <c r="B12233">
        <v>5.0106352940962555</v>
      </c>
      <c r="C12233">
        <v>2.9957322735539909</v>
      </c>
    </row>
    <row r="12236" spans="1:3" ht="15.75" thickBot="1" x14ac:dyDescent="0.3"/>
    <row r="12237" spans="1:3" x14ac:dyDescent="0.25">
      <c r="A12237" s="1" t="s">
        <v>738</v>
      </c>
    </row>
    <row r="12238" spans="1:3" x14ac:dyDescent="0.25">
      <c r="A12238" s="2">
        <v>21.133424112621626</v>
      </c>
      <c r="B12238" s="8">
        <v>6.5510803350434044</v>
      </c>
      <c r="C12238" s="8">
        <v>5.4380793089231956</v>
      </c>
    </row>
    <row r="12239" spans="1:3" x14ac:dyDescent="0.25">
      <c r="A12239" s="3">
        <v>19.18195119767131</v>
      </c>
      <c r="B12239">
        <v>4.5747109785033828</v>
      </c>
      <c r="C12239">
        <v>3.6375861597263857</v>
      </c>
    </row>
    <row r="12240" spans="1:3" x14ac:dyDescent="0.25">
      <c r="A12240" s="3">
        <v>21.133424112621626</v>
      </c>
      <c r="B12240" s="8">
        <v>6.5510803350434044</v>
      </c>
      <c r="C12240" s="8">
        <v>5.4380793089231956</v>
      </c>
    </row>
    <row r="12241" spans="1:3" x14ac:dyDescent="0.25">
      <c r="A12241" s="3">
        <v>21.133424112621626</v>
      </c>
      <c r="B12241" s="8">
        <v>6.5510803350434044</v>
      </c>
      <c r="C12241" s="8">
        <v>5.4380793089231956</v>
      </c>
    </row>
    <row r="12242" spans="1:3" x14ac:dyDescent="0.25">
      <c r="A12242" s="3">
        <v>20.360234224388144</v>
      </c>
      <c r="B12242">
        <v>5.6167710976665717</v>
      </c>
      <c r="C12242">
        <v>2.9444389791664403</v>
      </c>
    </row>
    <row r="12243" spans="1:3" x14ac:dyDescent="0.25">
      <c r="A12243" s="3">
        <v>20.123189455653517</v>
      </c>
      <c r="B12243">
        <v>5.4806389233419912</v>
      </c>
      <c r="C12243">
        <v>3.0910424533583161</v>
      </c>
    </row>
    <row r="12244" spans="1:3" x14ac:dyDescent="0.25">
      <c r="A12244" s="3">
        <v>20.163448315399307</v>
      </c>
      <c r="B12244">
        <v>5.5373342670185366</v>
      </c>
      <c r="C12244">
        <v>4.7004803657924166</v>
      </c>
    </row>
    <row r="12245" spans="1:3" x14ac:dyDescent="0.25">
      <c r="A12245" s="3">
        <v>20.184546440673881</v>
      </c>
      <c r="B12245">
        <v>4.990432586778736</v>
      </c>
      <c r="C12245">
        <v>3.6888794541139363</v>
      </c>
    </row>
    <row r="12246" spans="1:3" x14ac:dyDescent="0.25">
      <c r="A12246" s="3">
        <v>20.163448315399307</v>
      </c>
      <c r="B12246">
        <v>5.5373342670185366</v>
      </c>
      <c r="C12246">
        <v>4.7004803657924166</v>
      </c>
    </row>
    <row r="12247" spans="1:3" x14ac:dyDescent="0.25">
      <c r="A12247" s="3">
        <v>20.837197681154464</v>
      </c>
      <c r="B12247">
        <v>5.9914645471079817</v>
      </c>
      <c r="C12247">
        <v>4.6821312271242199</v>
      </c>
    </row>
    <row r="12248" spans="1:3" x14ac:dyDescent="0.25">
      <c r="A12248" s="3">
        <v>20.123189455653517</v>
      </c>
      <c r="B12248">
        <v>5.4806389233419912</v>
      </c>
      <c r="C12248">
        <v>3.0910424533583161</v>
      </c>
    </row>
    <row r="12249" spans="1:3" x14ac:dyDescent="0.25">
      <c r="A12249" s="3">
        <v>20.360234224388144</v>
      </c>
      <c r="B12249">
        <v>5.6167710976665717</v>
      </c>
      <c r="C12249">
        <v>2.9444389791664403</v>
      </c>
    </row>
    <row r="12250" spans="1:3" ht="15.75" thickBot="1" x14ac:dyDescent="0.3">
      <c r="A12250" s="7">
        <v>20.097550585664155</v>
      </c>
      <c r="B12250">
        <v>5.0751738152338266</v>
      </c>
      <c r="C12250">
        <v>3.6109179126442243</v>
      </c>
    </row>
    <row r="12253" spans="1:3" ht="15.75" thickBot="1" x14ac:dyDescent="0.3"/>
    <row r="12254" spans="1:3" x14ac:dyDescent="0.25">
      <c r="A12254" s="1" t="s">
        <v>739</v>
      </c>
    </row>
    <row r="12255" spans="1:3" x14ac:dyDescent="0.25">
      <c r="A12255" s="2">
        <v>19.719292269758025</v>
      </c>
      <c r="B12255">
        <v>4.7874917430000004</v>
      </c>
      <c r="C12255">
        <v>3.091042453</v>
      </c>
    </row>
    <row r="12256" spans="1:3" x14ac:dyDescent="0.25">
      <c r="A12256" s="3">
        <v>20.027089777859604</v>
      </c>
      <c r="B12256">
        <v>4.9416424226093039</v>
      </c>
      <c r="C12256">
        <v>3.1135153092103742</v>
      </c>
    </row>
    <row r="12257" spans="1:3" x14ac:dyDescent="0.25">
      <c r="A12257" s="3">
        <v>20.478688773840432</v>
      </c>
      <c r="B12257" s="5">
        <v>5.2983173670000001</v>
      </c>
      <c r="C12257" s="5">
        <v>2.9957322739999999</v>
      </c>
    </row>
    <row r="12258" spans="1:3" x14ac:dyDescent="0.25">
      <c r="A12258" s="3">
        <v>21.133424112621626</v>
      </c>
      <c r="B12258" s="8">
        <v>6.5510803350434044</v>
      </c>
      <c r="C12258" s="8">
        <v>5.4380793089231956</v>
      </c>
    </row>
    <row r="12259" spans="1:3" x14ac:dyDescent="0.25">
      <c r="A12259" s="3">
        <v>20.097550585664155</v>
      </c>
      <c r="B12259">
        <v>5.0751738152338266</v>
      </c>
      <c r="C12259">
        <v>3.6109179126442243</v>
      </c>
    </row>
    <row r="12260" spans="1:3" x14ac:dyDescent="0.25">
      <c r="A12260" s="3">
        <v>20.360234224388144</v>
      </c>
      <c r="B12260">
        <v>5.6167710976665717</v>
      </c>
      <c r="C12260">
        <v>2.9444389791664403</v>
      </c>
    </row>
    <row r="12261" spans="1:3" x14ac:dyDescent="0.25">
      <c r="A12261" s="3">
        <v>20.027089777859604</v>
      </c>
      <c r="B12261">
        <v>4.9416424226093039</v>
      </c>
      <c r="C12261">
        <v>3.1135153092103742</v>
      </c>
    </row>
    <row r="12262" spans="1:3" x14ac:dyDescent="0.25">
      <c r="A12262" s="3">
        <v>20.837197681154464</v>
      </c>
      <c r="B12262">
        <v>5.9914645471079817</v>
      </c>
      <c r="C12262">
        <v>4.6821312271242199</v>
      </c>
    </row>
    <row r="12263" spans="1:3" x14ac:dyDescent="0.25">
      <c r="A12263" s="3">
        <v>21.133424112621626</v>
      </c>
      <c r="B12263" s="8">
        <v>6.5510803350434044</v>
      </c>
      <c r="C12263" s="8">
        <v>5.4380793089231956</v>
      </c>
    </row>
    <row r="12264" spans="1:3" x14ac:dyDescent="0.25">
      <c r="A12264" s="3">
        <v>20.478688773840432</v>
      </c>
      <c r="B12264" s="5">
        <v>5.2983173670000001</v>
      </c>
      <c r="C12264" s="5">
        <v>2.9957322739999999</v>
      </c>
    </row>
    <row r="12265" spans="1:3" x14ac:dyDescent="0.25">
      <c r="A12265" s="3">
        <v>20.163448315399307</v>
      </c>
      <c r="B12265">
        <v>5.5373342670185366</v>
      </c>
      <c r="C12265">
        <v>4.7004803657924166</v>
      </c>
    </row>
    <row r="12266" spans="1:3" x14ac:dyDescent="0.25">
      <c r="A12266" s="3">
        <v>20.837197681154464</v>
      </c>
      <c r="B12266">
        <v>5.9914645471079817</v>
      </c>
      <c r="C12266">
        <v>4.6821312271242199</v>
      </c>
    </row>
    <row r="12267" spans="1:3" ht="15.75" thickBot="1" x14ac:dyDescent="0.3">
      <c r="A12267" s="7">
        <v>20.184546440673881</v>
      </c>
      <c r="B12267">
        <v>4.990432586778736</v>
      </c>
      <c r="C12267">
        <v>3.6888794541139363</v>
      </c>
    </row>
    <row r="12270" spans="1:3" ht="15.75" thickBot="1" x14ac:dyDescent="0.3"/>
    <row r="12271" spans="1:3" x14ac:dyDescent="0.25">
      <c r="A12271" s="1" t="s">
        <v>740</v>
      </c>
    </row>
    <row r="12272" spans="1:3" x14ac:dyDescent="0.25">
      <c r="A12272" s="2">
        <v>20.097550585664155</v>
      </c>
      <c r="B12272">
        <v>5.0751738152338266</v>
      </c>
      <c r="C12272">
        <v>3.6109179126442243</v>
      </c>
    </row>
    <row r="12273" spans="1:3" x14ac:dyDescent="0.25">
      <c r="A12273" s="3">
        <v>20.184546440673881</v>
      </c>
      <c r="B12273">
        <v>4.990432586778736</v>
      </c>
      <c r="C12273">
        <v>3.6888794541139363</v>
      </c>
    </row>
    <row r="12274" spans="1:3" x14ac:dyDescent="0.25">
      <c r="A12274" s="3">
        <v>20.123189455653517</v>
      </c>
      <c r="B12274">
        <v>5.4806389233419912</v>
      </c>
      <c r="C12274">
        <v>3.0910424533583161</v>
      </c>
    </row>
    <row r="12275" spans="1:3" x14ac:dyDescent="0.25">
      <c r="A12275" s="3">
        <v>20.027089777859604</v>
      </c>
      <c r="B12275">
        <v>4.9416424226093039</v>
      </c>
      <c r="C12275">
        <v>3.1135153092103742</v>
      </c>
    </row>
    <row r="12276" spans="1:3" x14ac:dyDescent="0.25">
      <c r="A12276" s="3">
        <v>20.478688773840432</v>
      </c>
      <c r="B12276" s="5">
        <v>5.2983173670000001</v>
      </c>
      <c r="C12276" s="5">
        <v>2.9957322739999999</v>
      </c>
    </row>
    <row r="12277" spans="1:3" x14ac:dyDescent="0.25">
      <c r="A12277" s="3">
        <v>19.18195119767131</v>
      </c>
      <c r="B12277">
        <v>4.5747109785033828</v>
      </c>
      <c r="C12277">
        <v>3.6375861597263857</v>
      </c>
    </row>
    <row r="12278" spans="1:3" x14ac:dyDescent="0.25">
      <c r="A12278" s="3">
        <v>20.360234224388144</v>
      </c>
      <c r="B12278">
        <v>5.6167710976665717</v>
      </c>
      <c r="C12278">
        <v>2.9444389791664403</v>
      </c>
    </row>
    <row r="12279" spans="1:3" x14ac:dyDescent="0.25">
      <c r="A12279" s="3">
        <v>20.123189455653517</v>
      </c>
      <c r="B12279">
        <v>5.4806389233419912</v>
      </c>
      <c r="C12279">
        <v>3.0910424533583161</v>
      </c>
    </row>
    <row r="12280" spans="1:3" x14ac:dyDescent="0.25">
      <c r="A12280" s="3">
        <v>20.027089777859604</v>
      </c>
      <c r="B12280">
        <v>4.9416424226093039</v>
      </c>
      <c r="C12280">
        <v>3.1135153092103742</v>
      </c>
    </row>
    <row r="12281" spans="1:3" x14ac:dyDescent="0.25">
      <c r="A12281" s="3">
        <v>19.719292269758025</v>
      </c>
      <c r="B12281">
        <v>4.7874917430000004</v>
      </c>
      <c r="C12281">
        <v>3.091042453</v>
      </c>
    </row>
    <row r="12282" spans="1:3" x14ac:dyDescent="0.25">
      <c r="A12282" s="3">
        <v>19.719292269758025</v>
      </c>
      <c r="B12282">
        <v>4.7874917430000004</v>
      </c>
      <c r="C12282">
        <v>3.091042453</v>
      </c>
    </row>
    <row r="12283" spans="1:3" x14ac:dyDescent="0.25">
      <c r="A12283" s="3">
        <v>20.478688773840432</v>
      </c>
      <c r="B12283" s="5">
        <v>5.2983173670000001</v>
      </c>
      <c r="C12283" s="5">
        <v>2.9957322739999999</v>
      </c>
    </row>
    <row r="12284" spans="1:3" ht="15.75" thickBot="1" x14ac:dyDescent="0.3">
      <c r="A12284" s="7">
        <v>20.027089777859604</v>
      </c>
      <c r="B12284">
        <v>4.9416424226093039</v>
      </c>
      <c r="C12284">
        <v>3.1135153092103742</v>
      </c>
    </row>
    <row r="12287" spans="1:3" ht="15.75" thickBot="1" x14ac:dyDescent="0.3"/>
    <row r="12288" spans="1:3" x14ac:dyDescent="0.25">
      <c r="A12288" s="1" t="s">
        <v>741</v>
      </c>
    </row>
    <row r="12289" spans="1:3" x14ac:dyDescent="0.25">
      <c r="A12289" s="2">
        <v>19.929145492307978</v>
      </c>
      <c r="B12289">
        <v>5.0106352940962555</v>
      </c>
      <c r="C12289">
        <v>2.9957322735539909</v>
      </c>
    </row>
    <row r="12290" spans="1:3" x14ac:dyDescent="0.25">
      <c r="A12290" s="3">
        <v>20.478688773840432</v>
      </c>
      <c r="B12290" s="5">
        <v>5.2983173670000001</v>
      </c>
      <c r="C12290" s="5">
        <v>2.9957322739999999</v>
      </c>
    </row>
    <row r="12291" spans="1:3" x14ac:dyDescent="0.25">
      <c r="A12291" s="3">
        <v>19.985088661080542</v>
      </c>
      <c r="B12291">
        <v>4.7874917427820458</v>
      </c>
      <c r="C12291">
        <v>3.4812400893356918</v>
      </c>
    </row>
    <row r="12292" spans="1:3" x14ac:dyDescent="0.25">
      <c r="A12292" s="3">
        <v>21.133424112621626</v>
      </c>
      <c r="B12292" s="8">
        <v>6.5510803350434044</v>
      </c>
      <c r="C12292" s="8">
        <v>5.4380793089231956</v>
      </c>
    </row>
    <row r="12293" spans="1:3" x14ac:dyDescent="0.25">
      <c r="A12293" s="3">
        <v>20.123189455653517</v>
      </c>
      <c r="B12293">
        <v>5.4806389233419912</v>
      </c>
      <c r="C12293">
        <v>3.0910424533583161</v>
      </c>
    </row>
    <row r="12294" spans="1:3" x14ac:dyDescent="0.25">
      <c r="A12294" s="3">
        <v>20.097550585664155</v>
      </c>
      <c r="B12294">
        <v>5.0751738152338266</v>
      </c>
      <c r="C12294">
        <v>3.6109179126442243</v>
      </c>
    </row>
    <row r="12295" spans="1:3" x14ac:dyDescent="0.25">
      <c r="A12295" s="3">
        <v>20.123189455653517</v>
      </c>
      <c r="B12295">
        <v>5.4806389233419912</v>
      </c>
      <c r="C12295">
        <v>3.0910424533583161</v>
      </c>
    </row>
    <row r="12296" spans="1:3" x14ac:dyDescent="0.25">
      <c r="A12296" s="3">
        <v>20.478688773840432</v>
      </c>
      <c r="B12296" s="5">
        <v>5.2983173670000001</v>
      </c>
      <c r="C12296" s="5">
        <v>2.9957322739999999</v>
      </c>
    </row>
    <row r="12297" spans="1:3" x14ac:dyDescent="0.25">
      <c r="A12297" s="3">
        <v>19.929145492307978</v>
      </c>
      <c r="B12297">
        <v>5.0106352940962555</v>
      </c>
      <c r="C12297">
        <v>2.9957322735539909</v>
      </c>
    </row>
    <row r="12298" spans="1:3" x14ac:dyDescent="0.25">
      <c r="A12298" s="3">
        <v>19.18195119767131</v>
      </c>
      <c r="B12298">
        <v>4.5747109785033828</v>
      </c>
      <c r="C12298">
        <v>3.6375861597263857</v>
      </c>
    </row>
    <row r="12299" spans="1:3" x14ac:dyDescent="0.25">
      <c r="A12299" s="3">
        <v>20.123189455653517</v>
      </c>
      <c r="B12299">
        <v>5.4806389233419912</v>
      </c>
      <c r="C12299">
        <v>3.0910424533583161</v>
      </c>
    </row>
    <row r="12300" spans="1:3" x14ac:dyDescent="0.25">
      <c r="A12300" s="3">
        <v>20.184546440673881</v>
      </c>
      <c r="B12300">
        <v>4.990432586778736</v>
      </c>
      <c r="C12300">
        <v>3.6888794541139363</v>
      </c>
    </row>
    <row r="12301" spans="1:3" ht="15.75" thickBot="1" x14ac:dyDescent="0.3">
      <c r="A12301" s="7">
        <v>20.360234224388144</v>
      </c>
      <c r="B12301">
        <v>5.6167710976665717</v>
      </c>
      <c r="C12301">
        <v>2.9444389791664403</v>
      </c>
    </row>
    <row r="12304" spans="1:3" ht="15.75" thickBot="1" x14ac:dyDescent="0.3"/>
    <row r="12305" spans="1:3" x14ac:dyDescent="0.25">
      <c r="A12305" s="1" t="s">
        <v>742</v>
      </c>
    </row>
    <row r="12306" spans="1:3" x14ac:dyDescent="0.25">
      <c r="A12306" s="2">
        <v>20.027089777859604</v>
      </c>
      <c r="B12306">
        <v>4.9416424226093039</v>
      </c>
      <c r="C12306">
        <v>3.1135153092103742</v>
      </c>
    </row>
    <row r="12307" spans="1:3" x14ac:dyDescent="0.25">
      <c r="A12307" s="3">
        <v>20.360234224388144</v>
      </c>
      <c r="B12307">
        <v>5.6167710976665717</v>
      </c>
      <c r="C12307">
        <v>2.9444389791664403</v>
      </c>
    </row>
    <row r="12308" spans="1:3" x14ac:dyDescent="0.25">
      <c r="A12308" s="3">
        <v>20.478688773840432</v>
      </c>
      <c r="B12308" s="5">
        <v>5.2983173670000001</v>
      </c>
      <c r="C12308" s="5">
        <v>2.9957322739999999</v>
      </c>
    </row>
    <row r="12309" spans="1:3" x14ac:dyDescent="0.25">
      <c r="A12309" s="3">
        <v>20.360234224388144</v>
      </c>
      <c r="B12309">
        <v>5.6167710976665717</v>
      </c>
      <c r="C12309">
        <v>2.9444389791664403</v>
      </c>
    </row>
    <row r="12310" spans="1:3" x14ac:dyDescent="0.25">
      <c r="A12310" s="3">
        <v>20.478688773840432</v>
      </c>
      <c r="B12310" s="5">
        <v>5.2983173670000001</v>
      </c>
      <c r="C12310" s="5">
        <v>2.9957322739999999</v>
      </c>
    </row>
    <row r="12311" spans="1:3" x14ac:dyDescent="0.25">
      <c r="A12311" s="3">
        <v>19.929145492307978</v>
      </c>
      <c r="B12311">
        <v>5.0106352940962555</v>
      </c>
      <c r="C12311">
        <v>2.9957322735539909</v>
      </c>
    </row>
    <row r="12312" spans="1:3" x14ac:dyDescent="0.25">
      <c r="A12312" s="3">
        <v>20.184546440673881</v>
      </c>
      <c r="B12312">
        <v>4.990432586778736</v>
      </c>
      <c r="C12312">
        <v>3.6888794541139363</v>
      </c>
    </row>
    <row r="12313" spans="1:3" x14ac:dyDescent="0.25">
      <c r="A12313" s="3">
        <v>20.837197681154464</v>
      </c>
      <c r="B12313">
        <v>5.9914645471079817</v>
      </c>
      <c r="C12313">
        <v>4.6821312271242199</v>
      </c>
    </row>
    <row r="12314" spans="1:3" x14ac:dyDescent="0.25">
      <c r="A12314" s="3">
        <v>20.027089777859604</v>
      </c>
      <c r="B12314">
        <v>4.9416424226093039</v>
      </c>
      <c r="C12314">
        <v>3.1135153092103742</v>
      </c>
    </row>
    <row r="12315" spans="1:3" x14ac:dyDescent="0.25">
      <c r="A12315" s="3">
        <v>21.133424112621626</v>
      </c>
      <c r="B12315" s="8">
        <v>6.5510803350434044</v>
      </c>
      <c r="C12315" s="8">
        <v>5.4380793089231956</v>
      </c>
    </row>
    <row r="12316" spans="1:3" x14ac:dyDescent="0.25">
      <c r="A12316" s="3">
        <v>21.133424112621626</v>
      </c>
      <c r="B12316" s="8">
        <v>6.5510803350434044</v>
      </c>
      <c r="C12316" s="8">
        <v>5.4380793089231956</v>
      </c>
    </row>
    <row r="12317" spans="1:3" x14ac:dyDescent="0.25">
      <c r="A12317" s="3">
        <v>20.360234224388144</v>
      </c>
      <c r="B12317">
        <v>5.6167710976665717</v>
      </c>
      <c r="C12317">
        <v>2.9444389791664403</v>
      </c>
    </row>
    <row r="12318" spans="1:3" ht="15.75" thickBot="1" x14ac:dyDescent="0.3">
      <c r="A12318" s="7">
        <v>20.184546440673881</v>
      </c>
      <c r="B12318">
        <v>4.990432586778736</v>
      </c>
      <c r="C12318">
        <v>3.6888794541139363</v>
      </c>
    </row>
    <row r="12321" spans="1:3" ht="15.75" thickBot="1" x14ac:dyDescent="0.3"/>
    <row r="12322" spans="1:3" x14ac:dyDescent="0.25">
      <c r="A12322" s="1" t="s">
        <v>743</v>
      </c>
    </row>
    <row r="12323" spans="1:3" x14ac:dyDescent="0.25">
      <c r="A12323" s="2">
        <v>20.837197681154464</v>
      </c>
      <c r="B12323">
        <v>5.9914645471079817</v>
      </c>
      <c r="C12323">
        <v>4.6821312271242199</v>
      </c>
    </row>
    <row r="12324" spans="1:3" x14ac:dyDescent="0.25">
      <c r="A12324" s="3">
        <v>19.18195119767131</v>
      </c>
      <c r="B12324">
        <v>4.5747109785033828</v>
      </c>
      <c r="C12324">
        <v>3.6375861597263857</v>
      </c>
    </row>
    <row r="12325" spans="1:3" x14ac:dyDescent="0.25">
      <c r="A12325" s="3">
        <v>20.478688773840432</v>
      </c>
      <c r="B12325" s="5">
        <v>5.2983173670000001</v>
      </c>
      <c r="C12325" s="5">
        <v>2.9957322739999999</v>
      </c>
    </row>
    <row r="12326" spans="1:3" x14ac:dyDescent="0.25">
      <c r="A12326" s="3">
        <v>21.133424112621626</v>
      </c>
      <c r="B12326" s="8">
        <v>6.5510803350434044</v>
      </c>
      <c r="C12326" s="8">
        <v>5.4380793089231956</v>
      </c>
    </row>
    <row r="12327" spans="1:3" x14ac:dyDescent="0.25">
      <c r="A12327" s="3">
        <v>19.719292269758025</v>
      </c>
      <c r="B12327" s="8">
        <v>4.7874917427820458</v>
      </c>
      <c r="C12327" s="8">
        <v>3.0910424533583161</v>
      </c>
    </row>
    <row r="12328" spans="1:3" x14ac:dyDescent="0.25">
      <c r="A12328" s="3">
        <v>20.027089777859604</v>
      </c>
      <c r="B12328">
        <v>4.9416424226093039</v>
      </c>
      <c r="C12328">
        <v>3.1135153092103742</v>
      </c>
    </row>
    <row r="12329" spans="1:3" x14ac:dyDescent="0.25">
      <c r="A12329" s="3">
        <v>20.478688773840432</v>
      </c>
      <c r="B12329" s="5">
        <v>5.2983173670000001</v>
      </c>
      <c r="C12329" s="5">
        <v>2.9957322739999999</v>
      </c>
    </row>
    <row r="12330" spans="1:3" x14ac:dyDescent="0.25">
      <c r="A12330" s="3">
        <v>19.929145492307978</v>
      </c>
      <c r="B12330">
        <v>5.0106352940962555</v>
      </c>
      <c r="C12330">
        <v>2.9957322735539909</v>
      </c>
    </row>
    <row r="12331" spans="1:3" x14ac:dyDescent="0.25">
      <c r="A12331" s="3">
        <v>20.097550585664155</v>
      </c>
      <c r="B12331">
        <v>5.0751738152338266</v>
      </c>
      <c r="C12331">
        <v>3.6109179126442243</v>
      </c>
    </row>
    <row r="12332" spans="1:3" x14ac:dyDescent="0.25">
      <c r="A12332" s="3">
        <v>20.360234224388144</v>
      </c>
      <c r="B12332">
        <v>5.6167710976665717</v>
      </c>
      <c r="C12332">
        <v>2.9444389791664403</v>
      </c>
    </row>
    <row r="12333" spans="1:3" x14ac:dyDescent="0.25">
      <c r="A12333" s="3">
        <v>19.18195119767131</v>
      </c>
      <c r="B12333">
        <v>4.5747109785033828</v>
      </c>
      <c r="C12333">
        <v>3.6375861597263857</v>
      </c>
    </row>
    <row r="12334" spans="1:3" x14ac:dyDescent="0.25">
      <c r="A12334" s="3">
        <v>19.985088661080542</v>
      </c>
      <c r="B12334">
        <v>4.7874917427820458</v>
      </c>
      <c r="C12334">
        <v>3.4812400893356918</v>
      </c>
    </row>
    <row r="12335" spans="1:3" ht="15.75" thickBot="1" x14ac:dyDescent="0.3">
      <c r="A12335" s="7">
        <v>20.478688773840432</v>
      </c>
      <c r="B12335" s="5">
        <v>5.2983173670000001</v>
      </c>
      <c r="C12335" s="5">
        <v>2.9957322739999999</v>
      </c>
    </row>
    <row r="12338" spans="1:3" ht="15.75" thickBot="1" x14ac:dyDescent="0.3"/>
    <row r="12339" spans="1:3" x14ac:dyDescent="0.25">
      <c r="A12339" s="1" t="s">
        <v>744</v>
      </c>
    </row>
    <row r="12340" spans="1:3" x14ac:dyDescent="0.25">
      <c r="A12340" s="2">
        <v>20.027089777859604</v>
      </c>
      <c r="B12340">
        <v>4.9416424226093039</v>
      </c>
      <c r="C12340">
        <v>3.1135153092103742</v>
      </c>
    </row>
    <row r="12341" spans="1:3" x14ac:dyDescent="0.25">
      <c r="A12341" s="3">
        <v>19.719292269758025</v>
      </c>
      <c r="B12341">
        <v>4.7874917430000004</v>
      </c>
      <c r="C12341">
        <v>3.091042453</v>
      </c>
    </row>
    <row r="12342" spans="1:3" x14ac:dyDescent="0.25">
      <c r="A12342" s="3">
        <v>21.133424112621626</v>
      </c>
      <c r="B12342" s="8">
        <v>6.5510803350434044</v>
      </c>
      <c r="C12342" s="8">
        <v>5.4380793089231956</v>
      </c>
    </row>
    <row r="12343" spans="1:3" x14ac:dyDescent="0.25">
      <c r="A12343" s="3">
        <v>20.837197681154464</v>
      </c>
      <c r="B12343">
        <v>5.9914645471079817</v>
      </c>
      <c r="C12343">
        <v>4.6821312271242199</v>
      </c>
    </row>
    <row r="12344" spans="1:3" x14ac:dyDescent="0.25">
      <c r="A12344" s="3">
        <v>19.719292269758025</v>
      </c>
      <c r="B12344" s="8">
        <v>4.7874917427820458</v>
      </c>
      <c r="C12344" s="8">
        <v>3.0910424533583161</v>
      </c>
    </row>
    <row r="12345" spans="1:3" x14ac:dyDescent="0.25">
      <c r="A12345" s="3">
        <v>19.18195119767131</v>
      </c>
      <c r="B12345">
        <v>4.5747109785033828</v>
      </c>
      <c r="C12345">
        <v>3.6375861597263857</v>
      </c>
    </row>
    <row r="12346" spans="1:3" x14ac:dyDescent="0.25">
      <c r="A12346" s="3">
        <v>21.133424112621626</v>
      </c>
      <c r="B12346" s="8">
        <v>6.5510803350434044</v>
      </c>
      <c r="C12346" s="8">
        <v>5.4380793089231956</v>
      </c>
    </row>
    <row r="12347" spans="1:3" x14ac:dyDescent="0.25">
      <c r="A12347" s="3">
        <v>20.478688773840432</v>
      </c>
      <c r="B12347" s="5">
        <v>5.2983173670000001</v>
      </c>
      <c r="C12347" s="5">
        <v>2.9957322739999999</v>
      </c>
    </row>
    <row r="12348" spans="1:3" x14ac:dyDescent="0.25">
      <c r="A12348" s="3">
        <v>20.163448315399307</v>
      </c>
      <c r="B12348">
        <v>5.5373342670185366</v>
      </c>
      <c r="C12348">
        <v>4.7004803657924166</v>
      </c>
    </row>
    <row r="12349" spans="1:3" x14ac:dyDescent="0.25">
      <c r="A12349" s="3">
        <v>19.929145492307978</v>
      </c>
      <c r="B12349">
        <v>5.0106352940962555</v>
      </c>
      <c r="C12349">
        <v>2.9957322735539909</v>
      </c>
    </row>
    <row r="12350" spans="1:3" x14ac:dyDescent="0.25">
      <c r="A12350" s="3">
        <v>19.719292269758025</v>
      </c>
      <c r="B12350">
        <v>4.7874917430000004</v>
      </c>
      <c r="C12350">
        <v>3.091042453</v>
      </c>
    </row>
    <row r="12351" spans="1:3" x14ac:dyDescent="0.25">
      <c r="A12351" s="3">
        <v>20.184546440673881</v>
      </c>
      <c r="B12351">
        <v>4.990432586778736</v>
      </c>
      <c r="C12351">
        <v>3.6888794541139363</v>
      </c>
    </row>
    <row r="12352" spans="1:3" ht="15.75" thickBot="1" x14ac:dyDescent="0.3">
      <c r="A12352" s="7">
        <v>21.133424112621626</v>
      </c>
      <c r="B12352" s="8">
        <v>6.5510803350434044</v>
      </c>
      <c r="C12352" s="8">
        <v>5.4380793089231956</v>
      </c>
    </row>
    <row r="12355" spans="1:3" ht="15.75" thickBot="1" x14ac:dyDescent="0.3"/>
    <row r="12356" spans="1:3" x14ac:dyDescent="0.25">
      <c r="A12356" s="1" t="s">
        <v>745</v>
      </c>
    </row>
    <row r="12357" spans="1:3" x14ac:dyDescent="0.25">
      <c r="A12357" s="2">
        <v>19.719292269758025</v>
      </c>
      <c r="B12357">
        <v>4.7874917430000004</v>
      </c>
      <c r="C12357">
        <v>3.091042453</v>
      </c>
    </row>
    <row r="12358" spans="1:3" x14ac:dyDescent="0.25">
      <c r="A12358" s="3">
        <v>20.163448315399307</v>
      </c>
      <c r="B12358">
        <v>5.5373342670185366</v>
      </c>
      <c r="C12358">
        <v>4.7004803657924166</v>
      </c>
    </row>
    <row r="12359" spans="1:3" x14ac:dyDescent="0.25">
      <c r="A12359" s="3">
        <v>21.133424112621626</v>
      </c>
      <c r="B12359" s="8">
        <v>6.5510803350434044</v>
      </c>
      <c r="C12359" s="8">
        <v>5.4380793089231956</v>
      </c>
    </row>
    <row r="12360" spans="1:3" x14ac:dyDescent="0.25">
      <c r="A12360" s="3">
        <v>19.929145492307978</v>
      </c>
      <c r="B12360">
        <v>5.0106352940962555</v>
      </c>
      <c r="C12360">
        <v>2.9957322735539909</v>
      </c>
    </row>
    <row r="12361" spans="1:3" x14ac:dyDescent="0.25">
      <c r="A12361" s="3">
        <v>21.133424112621626</v>
      </c>
      <c r="B12361" s="8">
        <v>6.5510803350434044</v>
      </c>
      <c r="C12361" s="8">
        <v>5.4380793089231956</v>
      </c>
    </row>
    <row r="12362" spans="1:3" x14ac:dyDescent="0.25">
      <c r="A12362" s="3">
        <v>20.360234224388144</v>
      </c>
      <c r="B12362">
        <v>5.6167710976665717</v>
      </c>
      <c r="C12362">
        <v>2.9444389791664403</v>
      </c>
    </row>
    <row r="12363" spans="1:3" x14ac:dyDescent="0.25">
      <c r="A12363" s="3">
        <v>20.837197681154464</v>
      </c>
      <c r="B12363">
        <v>5.9914645471079817</v>
      </c>
      <c r="C12363">
        <v>4.6821312271242199</v>
      </c>
    </row>
    <row r="12364" spans="1:3" x14ac:dyDescent="0.25">
      <c r="A12364" s="3">
        <v>20.184546440673881</v>
      </c>
      <c r="B12364">
        <v>4.990432586778736</v>
      </c>
      <c r="C12364">
        <v>3.6888794541139363</v>
      </c>
    </row>
    <row r="12365" spans="1:3" x14ac:dyDescent="0.25">
      <c r="A12365" s="3">
        <v>20.360234224388144</v>
      </c>
      <c r="B12365">
        <v>5.6167710976665717</v>
      </c>
      <c r="C12365">
        <v>2.9444389791664403</v>
      </c>
    </row>
    <row r="12366" spans="1:3" x14ac:dyDescent="0.25">
      <c r="A12366" s="3">
        <v>20.123189455653517</v>
      </c>
      <c r="B12366">
        <v>5.4806389233419912</v>
      </c>
      <c r="C12366">
        <v>3.0910424533583161</v>
      </c>
    </row>
    <row r="12367" spans="1:3" x14ac:dyDescent="0.25">
      <c r="A12367" s="3">
        <v>20.027089777859604</v>
      </c>
      <c r="B12367">
        <v>4.9416424226093039</v>
      </c>
      <c r="C12367">
        <v>3.1135153092103742</v>
      </c>
    </row>
    <row r="12368" spans="1:3" x14ac:dyDescent="0.25">
      <c r="A12368" s="3">
        <v>19.719292269758025</v>
      </c>
      <c r="B12368">
        <v>4.7874917430000004</v>
      </c>
      <c r="C12368">
        <v>3.091042453</v>
      </c>
    </row>
    <row r="12369" spans="1:3" ht="15.75" thickBot="1" x14ac:dyDescent="0.3">
      <c r="A12369" s="7">
        <v>20.837197681154464</v>
      </c>
      <c r="B12369">
        <v>5.9914645471079817</v>
      </c>
      <c r="C12369">
        <v>4.6821312271242199</v>
      </c>
    </row>
    <row r="12373" spans="1:3" ht="15.75" thickBot="1" x14ac:dyDescent="0.3"/>
    <row r="12374" spans="1:3" x14ac:dyDescent="0.25">
      <c r="A12374" s="1" t="s">
        <v>746</v>
      </c>
    </row>
    <row r="12375" spans="1:3" x14ac:dyDescent="0.25">
      <c r="A12375" s="2">
        <v>19.929145492307978</v>
      </c>
      <c r="B12375">
        <v>5.0106352940962555</v>
      </c>
      <c r="C12375">
        <v>2.9957322735539909</v>
      </c>
    </row>
    <row r="12376" spans="1:3" x14ac:dyDescent="0.25">
      <c r="A12376" s="3">
        <v>19.719292269758025</v>
      </c>
      <c r="B12376">
        <v>4.7874917430000004</v>
      </c>
      <c r="C12376">
        <v>3.091042453</v>
      </c>
    </row>
    <row r="12377" spans="1:3" x14ac:dyDescent="0.25">
      <c r="A12377" s="3">
        <v>21.133424112621626</v>
      </c>
      <c r="B12377" s="8">
        <v>6.5510803350434044</v>
      </c>
      <c r="C12377" s="8">
        <v>5.4380793089231956</v>
      </c>
    </row>
    <row r="12378" spans="1:3" x14ac:dyDescent="0.25">
      <c r="A12378" s="3">
        <v>20.097550585664155</v>
      </c>
      <c r="B12378">
        <v>5.0751738152338266</v>
      </c>
      <c r="C12378">
        <v>3.6109179126442243</v>
      </c>
    </row>
    <row r="12379" spans="1:3" x14ac:dyDescent="0.25">
      <c r="A12379" s="3">
        <v>20.027089777859604</v>
      </c>
      <c r="B12379">
        <v>4.9416424226093039</v>
      </c>
      <c r="C12379">
        <v>3.1135153092103742</v>
      </c>
    </row>
    <row r="12380" spans="1:3" x14ac:dyDescent="0.25">
      <c r="A12380" s="3">
        <v>19.929145492307978</v>
      </c>
      <c r="B12380">
        <v>5.0106352940962555</v>
      </c>
      <c r="C12380">
        <v>2.9957322735539909</v>
      </c>
    </row>
    <row r="12381" spans="1:3" x14ac:dyDescent="0.25">
      <c r="A12381" s="3">
        <v>20.123189455653517</v>
      </c>
      <c r="B12381">
        <v>5.4806389233419912</v>
      </c>
      <c r="C12381">
        <v>3.0910424533583161</v>
      </c>
    </row>
    <row r="12382" spans="1:3" x14ac:dyDescent="0.25">
      <c r="A12382" s="3">
        <v>20.184546440673881</v>
      </c>
      <c r="B12382">
        <v>4.990432586778736</v>
      </c>
      <c r="C12382">
        <v>3.6888794541139363</v>
      </c>
    </row>
    <row r="12383" spans="1:3" x14ac:dyDescent="0.25">
      <c r="A12383" s="3">
        <v>19.18195119767131</v>
      </c>
      <c r="B12383">
        <v>4.5747109785033828</v>
      </c>
      <c r="C12383">
        <v>3.6375861597263857</v>
      </c>
    </row>
    <row r="12384" spans="1:3" x14ac:dyDescent="0.25">
      <c r="A12384" s="3">
        <v>20.360234224388144</v>
      </c>
      <c r="B12384">
        <v>5.6167710976665717</v>
      </c>
      <c r="C12384">
        <v>2.9444389791664403</v>
      </c>
    </row>
    <row r="12385" spans="1:3" x14ac:dyDescent="0.25">
      <c r="A12385" s="3">
        <v>20.163448315399307</v>
      </c>
      <c r="B12385">
        <v>5.5373342670185366</v>
      </c>
      <c r="C12385">
        <v>4.7004803657924166</v>
      </c>
    </row>
    <row r="12386" spans="1:3" x14ac:dyDescent="0.25">
      <c r="A12386" s="3">
        <v>19.985088661080542</v>
      </c>
      <c r="B12386">
        <v>4.7874917427820458</v>
      </c>
      <c r="C12386">
        <v>3.4812400893356918</v>
      </c>
    </row>
    <row r="12387" spans="1:3" ht="15.75" thickBot="1" x14ac:dyDescent="0.3">
      <c r="A12387" s="7">
        <v>19.18195119767131</v>
      </c>
      <c r="B12387">
        <v>4.5747109785033828</v>
      </c>
      <c r="C12387">
        <v>3.6375861597263857</v>
      </c>
    </row>
    <row r="12390" spans="1:3" ht="15.75" thickBot="1" x14ac:dyDescent="0.3"/>
    <row r="12391" spans="1:3" x14ac:dyDescent="0.25">
      <c r="A12391" s="1" t="s">
        <v>747</v>
      </c>
    </row>
    <row r="12392" spans="1:3" x14ac:dyDescent="0.25">
      <c r="A12392" s="2">
        <v>20.837197681154464</v>
      </c>
      <c r="B12392">
        <v>5.9914645471079817</v>
      </c>
      <c r="C12392">
        <v>4.6821312271242199</v>
      </c>
    </row>
    <row r="12393" spans="1:3" x14ac:dyDescent="0.25">
      <c r="A12393" s="3">
        <v>20.123189455653517</v>
      </c>
      <c r="B12393">
        <v>5.4806389233419912</v>
      </c>
      <c r="C12393">
        <v>3.0910424533583161</v>
      </c>
    </row>
    <row r="12394" spans="1:3" x14ac:dyDescent="0.25">
      <c r="A12394" s="3">
        <v>19.719292269758025</v>
      </c>
      <c r="B12394">
        <v>4.7874917430000004</v>
      </c>
      <c r="C12394">
        <v>3.091042453</v>
      </c>
    </row>
    <row r="12395" spans="1:3" x14ac:dyDescent="0.25">
      <c r="A12395" s="3">
        <v>19.985088661080542</v>
      </c>
      <c r="B12395">
        <v>4.7874917427820458</v>
      </c>
      <c r="C12395">
        <v>3.4812400893356918</v>
      </c>
    </row>
    <row r="12396" spans="1:3" x14ac:dyDescent="0.25">
      <c r="A12396" s="3">
        <v>19.929145492307978</v>
      </c>
      <c r="B12396">
        <v>5.0106352940962555</v>
      </c>
      <c r="C12396">
        <v>2.9957322735539909</v>
      </c>
    </row>
    <row r="12397" spans="1:3" x14ac:dyDescent="0.25">
      <c r="A12397" s="3">
        <v>20.837197681154464</v>
      </c>
      <c r="B12397">
        <v>5.9914645471079817</v>
      </c>
      <c r="C12397">
        <v>4.6821312271242199</v>
      </c>
    </row>
    <row r="12398" spans="1:3" x14ac:dyDescent="0.25">
      <c r="A12398" s="3">
        <v>19.719292269758025</v>
      </c>
      <c r="B12398">
        <v>4.7874917430000004</v>
      </c>
      <c r="C12398">
        <v>3.091042453</v>
      </c>
    </row>
    <row r="12399" spans="1:3" x14ac:dyDescent="0.25">
      <c r="A12399" s="3">
        <v>19.985088661080542</v>
      </c>
      <c r="B12399">
        <v>4.7874917427820458</v>
      </c>
      <c r="C12399">
        <v>3.4812400893356918</v>
      </c>
    </row>
    <row r="12400" spans="1:3" x14ac:dyDescent="0.25">
      <c r="A12400" s="3">
        <v>19.18195119767131</v>
      </c>
      <c r="B12400">
        <v>4.5747109785033828</v>
      </c>
      <c r="C12400">
        <v>3.6375861597263857</v>
      </c>
    </row>
    <row r="12401" spans="1:3" x14ac:dyDescent="0.25">
      <c r="A12401" s="3">
        <v>20.097550585664155</v>
      </c>
      <c r="B12401">
        <v>5.0751738152338266</v>
      </c>
      <c r="C12401">
        <v>3.6109179126442243</v>
      </c>
    </row>
    <row r="12402" spans="1:3" x14ac:dyDescent="0.25">
      <c r="A12402" s="3">
        <v>20.123189455653517</v>
      </c>
      <c r="B12402">
        <v>5.4806389233419912</v>
      </c>
      <c r="C12402">
        <v>3.0910424533583161</v>
      </c>
    </row>
    <row r="12403" spans="1:3" x14ac:dyDescent="0.25">
      <c r="A12403" s="3">
        <v>20.097550585664155</v>
      </c>
      <c r="B12403">
        <v>5.0751738152338266</v>
      </c>
      <c r="C12403">
        <v>3.6109179126442243</v>
      </c>
    </row>
    <row r="12404" spans="1:3" ht="15.75" thickBot="1" x14ac:dyDescent="0.3">
      <c r="A12404" s="7">
        <v>19.985088661080542</v>
      </c>
      <c r="B12404">
        <v>4.7874917427820458</v>
      </c>
      <c r="C12404">
        <v>3.4812400893356918</v>
      </c>
    </row>
    <row r="12407" spans="1:3" ht="15.75" thickBot="1" x14ac:dyDescent="0.3"/>
    <row r="12408" spans="1:3" x14ac:dyDescent="0.25">
      <c r="A12408" s="1" t="s">
        <v>748</v>
      </c>
    </row>
    <row r="12409" spans="1:3" x14ac:dyDescent="0.25">
      <c r="A12409" s="2">
        <v>20.360234224388144</v>
      </c>
      <c r="B12409">
        <v>5.6167710976665717</v>
      </c>
      <c r="C12409">
        <v>2.9444389791664403</v>
      </c>
    </row>
    <row r="12410" spans="1:3" x14ac:dyDescent="0.25">
      <c r="A12410" s="3">
        <v>20.184546440673881</v>
      </c>
      <c r="B12410">
        <v>4.990432586778736</v>
      </c>
      <c r="C12410">
        <v>3.6888794541139363</v>
      </c>
    </row>
    <row r="12411" spans="1:3" x14ac:dyDescent="0.25">
      <c r="A12411" s="3">
        <v>19.985088661080542</v>
      </c>
      <c r="B12411">
        <v>4.7874917427820458</v>
      </c>
      <c r="C12411">
        <v>3.4812400893356918</v>
      </c>
    </row>
    <row r="12412" spans="1:3" x14ac:dyDescent="0.25">
      <c r="A12412" s="3">
        <v>20.184546440673881</v>
      </c>
      <c r="B12412">
        <v>4.990432586778736</v>
      </c>
      <c r="C12412">
        <v>3.6888794541139363</v>
      </c>
    </row>
    <row r="12413" spans="1:3" x14ac:dyDescent="0.25">
      <c r="A12413" s="3">
        <v>20.163448315399307</v>
      </c>
      <c r="B12413">
        <v>5.5373342670185366</v>
      </c>
      <c r="C12413">
        <v>4.7004803657924166</v>
      </c>
    </row>
    <row r="12414" spans="1:3" x14ac:dyDescent="0.25">
      <c r="A12414" s="3">
        <v>20.360234224388144</v>
      </c>
      <c r="B12414">
        <v>5.6167710976665717</v>
      </c>
      <c r="C12414">
        <v>2.9444389791664403</v>
      </c>
    </row>
    <row r="12415" spans="1:3" x14ac:dyDescent="0.25">
      <c r="A12415" s="3">
        <v>20.163448315399307</v>
      </c>
      <c r="B12415">
        <v>5.5373342670185366</v>
      </c>
      <c r="C12415">
        <v>4.7004803657924166</v>
      </c>
    </row>
    <row r="12416" spans="1:3" x14ac:dyDescent="0.25">
      <c r="A12416" s="3">
        <v>20.027089777859604</v>
      </c>
      <c r="B12416">
        <v>4.9416424226093039</v>
      </c>
      <c r="C12416">
        <v>3.1135153092103742</v>
      </c>
    </row>
    <row r="12417" spans="1:3" x14ac:dyDescent="0.25">
      <c r="A12417" s="3">
        <v>19.18195119767131</v>
      </c>
      <c r="B12417">
        <v>4.5747109785033828</v>
      </c>
      <c r="C12417">
        <v>3.6375861597263857</v>
      </c>
    </row>
    <row r="12418" spans="1:3" x14ac:dyDescent="0.25">
      <c r="A12418" s="3">
        <v>20.184546440673881</v>
      </c>
      <c r="B12418">
        <v>4.990432586778736</v>
      </c>
      <c r="C12418">
        <v>3.6888794541139363</v>
      </c>
    </row>
    <row r="12419" spans="1:3" x14ac:dyDescent="0.25">
      <c r="A12419" s="3">
        <v>20.163448315399307</v>
      </c>
      <c r="B12419">
        <v>5.5373342670185366</v>
      </c>
      <c r="C12419">
        <v>4.7004803657924166</v>
      </c>
    </row>
    <row r="12420" spans="1:3" x14ac:dyDescent="0.25">
      <c r="A12420" s="3">
        <v>20.027089777859604</v>
      </c>
      <c r="B12420">
        <v>4.9416424226093039</v>
      </c>
      <c r="C12420">
        <v>3.1135153092103742</v>
      </c>
    </row>
    <row r="12421" spans="1:3" ht="15.75" thickBot="1" x14ac:dyDescent="0.3">
      <c r="A12421" s="7">
        <v>19.18195119767131</v>
      </c>
      <c r="B12421">
        <v>4.5747109785033828</v>
      </c>
      <c r="C12421">
        <v>3.6375861597263857</v>
      </c>
    </row>
    <row r="12424" spans="1:3" ht="15.75" thickBot="1" x14ac:dyDescent="0.3"/>
    <row r="12425" spans="1:3" x14ac:dyDescent="0.25">
      <c r="A12425" s="1" t="s">
        <v>749</v>
      </c>
    </row>
    <row r="12426" spans="1:3" x14ac:dyDescent="0.25">
      <c r="A12426" s="2">
        <v>20.478688773840432</v>
      </c>
      <c r="B12426" s="5">
        <v>5.2983173670000001</v>
      </c>
      <c r="C12426" s="5">
        <v>2.9957322739999999</v>
      </c>
    </row>
    <row r="12427" spans="1:3" x14ac:dyDescent="0.25">
      <c r="A12427" s="3">
        <v>19.929145492307978</v>
      </c>
      <c r="B12427">
        <v>5.0106352940962555</v>
      </c>
      <c r="C12427">
        <v>2.9957322735539909</v>
      </c>
    </row>
    <row r="12428" spans="1:3" x14ac:dyDescent="0.25">
      <c r="A12428" s="3">
        <v>19.929145492307978</v>
      </c>
      <c r="B12428">
        <v>5.0106352940962555</v>
      </c>
      <c r="C12428">
        <v>2.9957322735539909</v>
      </c>
    </row>
    <row r="12429" spans="1:3" x14ac:dyDescent="0.25">
      <c r="A12429" s="3">
        <v>20.027089777859604</v>
      </c>
      <c r="B12429">
        <v>4.9416424226093039</v>
      </c>
      <c r="C12429">
        <v>3.1135153092103742</v>
      </c>
    </row>
    <row r="12430" spans="1:3" x14ac:dyDescent="0.25">
      <c r="A12430" s="3">
        <v>19.18195119767131</v>
      </c>
      <c r="B12430">
        <v>4.5747109785033828</v>
      </c>
      <c r="C12430">
        <v>3.6375861597263857</v>
      </c>
    </row>
    <row r="12431" spans="1:3" x14ac:dyDescent="0.25">
      <c r="A12431" s="3">
        <v>20.360234224388144</v>
      </c>
      <c r="B12431">
        <v>5.6167710976665717</v>
      </c>
      <c r="C12431">
        <v>2.9444389791664403</v>
      </c>
    </row>
    <row r="12432" spans="1:3" x14ac:dyDescent="0.25">
      <c r="A12432" s="3">
        <v>20.184546440673881</v>
      </c>
      <c r="B12432">
        <v>4.990432586778736</v>
      </c>
      <c r="C12432">
        <v>3.6888794541139363</v>
      </c>
    </row>
    <row r="12433" spans="1:3" x14ac:dyDescent="0.25">
      <c r="A12433" s="3">
        <v>21.133424112621626</v>
      </c>
      <c r="B12433" s="8">
        <v>6.5510803350434044</v>
      </c>
      <c r="C12433" s="8">
        <v>5.4380793089231956</v>
      </c>
    </row>
    <row r="12434" spans="1:3" x14ac:dyDescent="0.25">
      <c r="A12434" s="3">
        <v>20.097550585664155</v>
      </c>
      <c r="B12434">
        <v>5.0751738152338266</v>
      </c>
      <c r="C12434">
        <v>3.6109179126442243</v>
      </c>
    </row>
    <row r="12435" spans="1:3" x14ac:dyDescent="0.25">
      <c r="A12435" s="3">
        <v>20.478688773840432</v>
      </c>
      <c r="B12435" s="5">
        <v>5.2983173670000001</v>
      </c>
      <c r="C12435" s="5">
        <v>2.9957322739999999</v>
      </c>
    </row>
    <row r="12436" spans="1:3" x14ac:dyDescent="0.25">
      <c r="A12436" s="3">
        <v>19.985088661080542</v>
      </c>
      <c r="B12436">
        <v>4.7874917427820458</v>
      </c>
      <c r="C12436">
        <v>3.4812400893356918</v>
      </c>
    </row>
    <row r="12437" spans="1:3" x14ac:dyDescent="0.25">
      <c r="A12437" s="3">
        <v>20.478688773840432</v>
      </c>
      <c r="B12437" s="5">
        <v>5.2983173670000001</v>
      </c>
      <c r="C12437" s="5">
        <v>2.9957322739999999</v>
      </c>
    </row>
    <row r="12438" spans="1:3" ht="15.75" thickBot="1" x14ac:dyDescent="0.3">
      <c r="A12438" s="7">
        <v>20.163448315399307</v>
      </c>
      <c r="B12438" s="8">
        <v>5.5373342670185366</v>
      </c>
      <c r="C12438" s="8">
        <v>4.7004803657924166</v>
      </c>
    </row>
    <row r="12441" spans="1:3" ht="15.75" thickBot="1" x14ac:dyDescent="0.3"/>
    <row r="12442" spans="1:3" x14ac:dyDescent="0.25">
      <c r="A12442" s="1" t="s">
        <v>750</v>
      </c>
    </row>
    <row r="12443" spans="1:3" x14ac:dyDescent="0.25">
      <c r="A12443" s="2">
        <v>19.719292269758025</v>
      </c>
      <c r="B12443">
        <v>4.7874917430000004</v>
      </c>
      <c r="C12443">
        <v>3.091042453</v>
      </c>
    </row>
    <row r="12444" spans="1:3" x14ac:dyDescent="0.25">
      <c r="A12444" s="3">
        <v>20.478688773840432</v>
      </c>
      <c r="B12444" s="5">
        <v>5.2983173670000001</v>
      </c>
      <c r="C12444" s="5">
        <v>2.9957322739999999</v>
      </c>
    </row>
    <row r="12445" spans="1:3" x14ac:dyDescent="0.25">
      <c r="A12445" s="3">
        <v>20.478688773840432</v>
      </c>
      <c r="B12445" s="5">
        <v>5.2983173670000001</v>
      </c>
      <c r="C12445" s="5">
        <v>2.9957322739999999</v>
      </c>
    </row>
    <row r="12446" spans="1:3" x14ac:dyDescent="0.25">
      <c r="A12446" s="3">
        <v>19.985088661080542</v>
      </c>
      <c r="B12446">
        <v>4.7874917427820458</v>
      </c>
      <c r="C12446">
        <v>3.4812400893356918</v>
      </c>
    </row>
    <row r="12447" spans="1:3" x14ac:dyDescent="0.25">
      <c r="A12447" s="3">
        <v>19.719292269758025</v>
      </c>
      <c r="B12447">
        <v>4.7874917430000004</v>
      </c>
      <c r="C12447">
        <v>3.091042453</v>
      </c>
    </row>
    <row r="12448" spans="1:3" x14ac:dyDescent="0.25">
      <c r="A12448" s="3">
        <v>20.123189455653517</v>
      </c>
      <c r="B12448">
        <v>5.4806389233419912</v>
      </c>
      <c r="C12448">
        <v>3.0910424533583161</v>
      </c>
    </row>
    <row r="12449" spans="1:3" x14ac:dyDescent="0.25">
      <c r="A12449" s="3">
        <v>20.837197681154464</v>
      </c>
      <c r="B12449">
        <v>5.9914645471079817</v>
      </c>
      <c r="C12449">
        <v>4.6821312271242199</v>
      </c>
    </row>
    <row r="12450" spans="1:3" x14ac:dyDescent="0.25">
      <c r="A12450" s="3">
        <v>20.478688773840432</v>
      </c>
      <c r="B12450" s="5">
        <v>5.2983173670000001</v>
      </c>
      <c r="C12450" s="5">
        <v>2.9957322739999999</v>
      </c>
    </row>
    <row r="12451" spans="1:3" x14ac:dyDescent="0.25">
      <c r="A12451" s="3">
        <v>21.133424112621626</v>
      </c>
      <c r="B12451" s="8">
        <v>6.5510803350434044</v>
      </c>
      <c r="C12451" s="8">
        <v>5.4380793089231956</v>
      </c>
    </row>
    <row r="12452" spans="1:3" x14ac:dyDescent="0.25">
      <c r="A12452" s="3">
        <v>20.360234224388144</v>
      </c>
      <c r="B12452">
        <v>5.6167710976665717</v>
      </c>
      <c r="C12452">
        <v>2.9444389791664403</v>
      </c>
    </row>
    <row r="12453" spans="1:3" x14ac:dyDescent="0.25">
      <c r="A12453" s="3">
        <v>19.985088661080542</v>
      </c>
      <c r="B12453">
        <v>4.7874917427820458</v>
      </c>
      <c r="C12453">
        <v>3.4812400893356918</v>
      </c>
    </row>
    <row r="12454" spans="1:3" x14ac:dyDescent="0.25">
      <c r="A12454" s="3">
        <v>20.097550585664155</v>
      </c>
      <c r="B12454">
        <v>5.0751738152338266</v>
      </c>
      <c r="C12454">
        <v>3.6109179126442243</v>
      </c>
    </row>
    <row r="12455" spans="1:3" ht="15.75" thickBot="1" x14ac:dyDescent="0.3">
      <c r="A12455" s="7">
        <v>20.360234224388144</v>
      </c>
      <c r="B12455">
        <v>5.6167710976665717</v>
      </c>
      <c r="C12455">
        <v>2.9444389791664403</v>
      </c>
    </row>
    <row r="12458" spans="1:3" ht="15.75" thickBot="1" x14ac:dyDescent="0.3"/>
    <row r="12459" spans="1:3" x14ac:dyDescent="0.25">
      <c r="A12459" s="1" t="s">
        <v>751</v>
      </c>
    </row>
    <row r="12460" spans="1:3" x14ac:dyDescent="0.25">
      <c r="A12460" s="2">
        <v>20.184546440673881</v>
      </c>
      <c r="B12460">
        <v>4.990432586778736</v>
      </c>
      <c r="C12460">
        <v>3.6888794541139363</v>
      </c>
    </row>
    <row r="12461" spans="1:3" x14ac:dyDescent="0.25">
      <c r="A12461" s="3">
        <v>19.719292269758025</v>
      </c>
      <c r="B12461">
        <v>4.7874917430000004</v>
      </c>
      <c r="C12461">
        <v>3.091042453</v>
      </c>
    </row>
    <row r="12462" spans="1:3" x14ac:dyDescent="0.25">
      <c r="A12462" s="3">
        <v>20.123189455653517</v>
      </c>
      <c r="B12462">
        <v>5.4806389233419912</v>
      </c>
      <c r="C12462">
        <v>3.0910424533583161</v>
      </c>
    </row>
    <row r="12463" spans="1:3" x14ac:dyDescent="0.25">
      <c r="A12463" s="3">
        <v>20.163448315399307</v>
      </c>
      <c r="B12463">
        <v>5.5373342670185366</v>
      </c>
      <c r="C12463">
        <v>4.7004803657924166</v>
      </c>
    </row>
    <row r="12464" spans="1:3" x14ac:dyDescent="0.25">
      <c r="A12464" s="3">
        <v>20.837197681154464</v>
      </c>
      <c r="B12464">
        <v>5.9914645471079817</v>
      </c>
      <c r="C12464">
        <v>4.6821312271242199</v>
      </c>
    </row>
    <row r="12465" spans="1:3" x14ac:dyDescent="0.25">
      <c r="A12465" s="3">
        <v>19.929145492307978</v>
      </c>
      <c r="B12465">
        <v>5.0106352940962555</v>
      </c>
      <c r="C12465">
        <v>2.9957322735539909</v>
      </c>
    </row>
    <row r="12466" spans="1:3" x14ac:dyDescent="0.25">
      <c r="A12466" s="3">
        <v>19.719292269758025</v>
      </c>
      <c r="B12466">
        <v>4.7874917430000004</v>
      </c>
      <c r="C12466">
        <v>3.091042453</v>
      </c>
    </row>
    <row r="12467" spans="1:3" x14ac:dyDescent="0.25">
      <c r="A12467" s="3">
        <v>20.123189455653517</v>
      </c>
      <c r="B12467">
        <v>5.4806389233419912</v>
      </c>
      <c r="C12467">
        <v>3.0910424533583161</v>
      </c>
    </row>
    <row r="12468" spans="1:3" x14ac:dyDescent="0.25">
      <c r="A12468" s="3">
        <v>19.18195119767131</v>
      </c>
      <c r="B12468">
        <v>4.5747109785033828</v>
      </c>
      <c r="C12468">
        <v>3.6375861597263857</v>
      </c>
    </row>
    <row r="12469" spans="1:3" x14ac:dyDescent="0.25">
      <c r="A12469" s="3">
        <v>20.097550585664155</v>
      </c>
      <c r="B12469">
        <v>5.0751738152338266</v>
      </c>
      <c r="C12469">
        <v>3.6109179126442243</v>
      </c>
    </row>
    <row r="12470" spans="1:3" x14ac:dyDescent="0.25">
      <c r="A12470" s="3">
        <v>20.123189455653517</v>
      </c>
      <c r="B12470">
        <v>5.4806389233419912</v>
      </c>
      <c r="C12470">
        <v>3.0910424533583161</v>
      </c>
    </row>
    <row r="12471" spans="1:3" x14ac:dyDescent="0.25">
      <c r="A12471" s="3">
        <v>20.184546440673881</v>
      </c>
      <c r="B12471">
        <v>4.990432586778736</v>
      </c>
      <c r="C12471">
        <v>3.6888794541139363</v>
      </c>
    </row>
    <row r="12472" spans="1:3" ht="15.75" thickBot="1" x14ac:dyDescent="0.3">
      <c r="A12472" s="7">
        <v>19.985088661080542</v>
      </c>
      <c r="B12472">
        <v>4.7874917427820458</v>
      </c>
      <c r="C12472">
        <v>3.4812400893356918</v>
      </c>
    </row>
    <row r="12475" spans="1:3" ht="15.75" thickBot="1" x14ac:dyDescent="0.3"/>
    <row r="12476" spans="1:3" x14ac:dyDescent="0.25">
      <c r="A12476" s="1" t="s">
        <v>752</v>
      </c>
    </row>
    <row r="12477" spans="1:3" x14ac:dyDescent="0.25">
      <c r="A12477" s="2">
        <v>20.360234224388144</v>
      </c>
      <c r="B12477">
        <v>5.6167710976665717</v>
      </c>
      <c r="C12477">
        <v>2.9444389791664403</v>
      </c>
    </row>
    <row r="12478" spans="1:3" x14ac:dyDescent="0.25">
      <c r="A12478" s="3">
        <v>20.478688773840432</v>
      </c>
      <c r="B12478" s="5">
        <v>5.2983173670000001</v>
      </c>
      <c r="C12478" s="5">
        <v>2.9957322739999999</v>
      </c>
    </row>
    <row r="12479" spans="1:3" x14ac:dyDescent="0.25">
      <c r="A12479" s="3">
        <v>19.719292269758025</v>
      </c>
      <c r="B12479">
        <v>4.7874917430000004</v>
      </c>
      <c r="C12479">
        <v>3.091042453</v>
      </c>
    </row>
    <row r="12480" spans="1:3" x14ac:dyDescent="0.25">
      <c r="A12480" s="3">
        <v>20.837197681154464</v>
      </c>
      <c r="B12480">
        <v>5.9914645471079817</v>
      </c>
      <c r="C12480">
        <v>4.6821312271242199</v>
      </c>
    </row>
    <row r="12481" spans="1:3" x14ac:dyDescent="0.25">
      <c r="A12481" s="3">
        <v>20.837197681154464</v>
      </c>
      <c r="B12481">
        <v>5.9914645471079817</v>
      </c>
      <c r="C12481">
        <v>4.6821312271242199</v>
      </c>
    </row>
    <row r="12482" spans="1:3" x14ac:dyDescent="0.25">
      <c r="A12482" s="3">
        <v>20.163448315399307</v>
      </c>
      <c r="B12482">
        <v>5.5373342670185366</v>
      </c>
      <c r="C12482">
        <v>4.7004803657924166</v>
      </c>
    </row>
    <row r="12483" spans="1:3" x14ac:dyDescent="0.25">
      <c r="A12483" s="3">
        <v>21.133424112621626</v>
      </c>
      <c r="B12483" s="8">
        <v>6.5510803350434044</v>
      </c>
      <c r="C12483" s="8">
        <v>5.4380793089231956</v>
      </c>
    </row>
    <row r="12484" spans="1:3" x14ac:dyDescent="0.25">
      <c r="A12484" s="3">
        <v>19.719292269758025</v>
      </c>
      <c r="B12484">
        <v>4.7874917430000004</v>
      </c>
      <c r="C12484">
        <v>3.091042453</v>
      </c>
    </row>
    <row r="12485" spans="1:3" x14ac:dyDescent="0.25">
      <c r="A12485" s="3">
        <v>19.985088661080542</v>
      </c>
      <c r="B12485">
        <v>4.7874917427820458</v>
      </c>
      <c r="C12485">
        <v>3.4812400893356918</v>
      </c>
    </row>
    <row r="12486" spans="1:3" x14ac:dyDescent="0.25">
      <c r="A12486" s="3">
        <v>20.097550585664155</v>
      </c>
      <c r="B12486">
        <v>5.0751738152338266</v>
      </c>
      <c r="C12486">
        <v>3.6109179126442243</v>
      </c>
    </row>
    <row r="12487" spans="1:3" x14ac:dyDescent="0.25">
      <c r="A12487" s="3">
        <v>19.929145492307978</v>
      </c>
      <c r="B12487">
        <v>5.0106352940962555</v>
      </c>
      <c r="C12487">
        <v>2.9957322735539909</v>
      </c>
    </row>
    <row r="12488" spans="1:3" x14ac:dyDescent="0.25">
      <c r="A12488" s="3">
        <v>19.719292269758025</v>
      </c>
      <c r="B12488">
        <v>4.7874917430000004</v>
      </c>
      <c r="C12488">
        <v>3.091042453</v>
      </c>
    </row>
    <row r="12489" spans="1:3" ht="15.75" thickBot="1" x14ac:dyDescent="0.3">
      <c r="A12489" s="7">
        <v>20.027089777859604</v>
      </c>
      <c r="B12489">
        <v>4.9416424226093039</v>
      </c>
      <c r="C12489">
        <v>3.1135153092103742</v>
      </c>
    </row>
    <row r="12492" spans="1:3" ht="15.75" thickBot="1" x14ac:dyDescent="0.3"/>
    <row r="12493" spans="1:3" x14ac:dyDescent="0.25">
      <c r="A12493" s="1" t="s">
        <v>753</v>
      </c>
    </row>
    <row r="12494" spans="1:3" x14ac:dyDescent="0.25">
      <c r="A12494" s="2">
        <v>19.18195119767131</v>
      </c>
      <c r="B12494">
        <v>4.5747109785033828</v>
      </c>
      <c r="C12494">
        <v>3.6375861597263857</v>
      </c>
    </row>
    <row r="12495" spans="1:3" x14ac:dyDescent="0.25">
      <c r="A12495" s="3">
        <v>20.184546440673881</v>
      </c>
      <c r="B12495">
        <v>4.990432586778736</v>
      </c>
      <c r="C12495">
        <v>3.6888794541139363</v>
      </c>
    </row>
    <row r="12496" spans="1:3" x14ac:dyDescent="0.25">
      <c r="A12496" s="3">
        <v>20.837197681154464</v>
      </c>
      <c r="B12496">
        <v>5.9914645471079817</v>
      </c>
      <c r="C12496">
        <v>4.6821312271242199</v>
      </c>
    </row>
    <row r="12497" spans="1:3" x14ac:dyDescent="0.25">
      <c r="A12497" s="3">
        <v>20.360234224388144</v>
      </c>
      <c r="B12497">
        <v>5.6167710976665717</v>
      </c>
      <c r="C12497">
        <v>2.9444389791664403</v>
      </c>
    </row>
    <row r="12498" spans="1:3" x14ac:dyDescent="0.25">
      <c r="A12498" s="3">
        <v>20.163448315399307</v>
      </c>
      <c r="B12498">
        <v>5.5373342670185366</v>
      </c>
      <c r="C12498">
        <v>4.7004803657924166</v>
      </c>
    </row>
    <row r="12499" spans="1:3" x14ac:dyDescent="0.25">
      <c r="A12499" s="3">
        <v>21.133424112621626</v>
      </c>
      <c r="B12499" s="8">
        <v>6.5510803350434044</v>
      </c>
      <c r="C12499" s="8">
        <v>5.4380793089231956</v>
      </c>
    </row>
    <row r="12500" spans="1:3" x14ac:dyDescent="0.25">
      <c r="A12500" s="3">
        <v>20.837197681154464</v>
      </c>
      <c r="B12500">
        <v>5.9914645471079817</v>
      </c>
      <c r="C12500">
        <v>4.6821312271242199</v>
      </c>
    </row>
    <row r="12501" spans="1:3" x14ac:dyDescent="0.25">
      <c r="A12501" s="3">
        <v>19.985088661080542</v>
      </c>
      <c r="B12501">
        <v>4.7874917427820458</v>
      </c>
      <c r="C12501">
        <v>3.4812400893356918</v>
      </c>
    </row>
    <row r="12502" spans="1:3" x14ac:dyDescent="0.25">
      <c r="A12502" s="3">
        <v>19.719292269758025</v>
      </c>
      <c r="B12502">
        <v>4.7874917430000004</v>
      </c>
      <c r="C12502">
        <v>3.091042453</v>
      </c>
    </row>
    <row r="12503" spans="1:3" x14ac:dyDescent="0.25">
      <c r="A12503" s="3">
        <v>20.184546440673881</v>
      </c>
      <c r="B12503">
        <v>4.990432586778736</v>
      </c>
      <c r="C12503">
        <v>3.6888794541139363</v>
      </c>
    </row>
    <row r="12504" spans="1:3" x14ac:dyDescent="0.25">
      <c r="A12504" s="3">
        <v>19.18195119767131</v>
      </c>
      <c r="B12504">
        <v>4.5747109785033828</v>
      </c>
      <c r="C12504">
        <v>3.6375861597263857</v>
      </c>
    </row>
    <row r="12505" spans="1:3" x14ac:dyDescent="0.25">
      <c r="A12505" s="3">
        <v>20.123189455653517</v>
      </c>
      <c r="B12505">
        <v>5.4806389233419912</v>
      </c>
      <c r="C12505">
        <v>3.0910424533583161</v>
      </c>
    </row>
    <row r="12506" spans="1:3" ht="15.75" thickBot="1" x14ac:dyDescent="0.3">
      <c r="A12506" s="7">
        <v>20.097550585664155</v>
      </c>
      <c r="B12506">
        <v>5.0751738152338266</v>
      </c>
      <c r="C12506">
        <v>3.6109179126442243</v>
      </c>
    </row>
    <row r="12509" spans="1:3" ht="15.75" thickBot="1" x14ac:dyDescent="0.3"/>
    <row r="12510" spans="1:3" x14ac:dyDescent="0.25">
      <c r="A12510" s="1" t="s">
        <v>754</v>
      </c>
    </row>
    <row r="12511" spans="1:3" x14ac:dyDescent="0.25">
      <c r="A12511" s="2">
        <v>19.18195119767131</v>
      </c>
      <c r="B12511">
        <v>4.5747109785033828</v>
      </c>
      <c r="C12511">
        <v>3.6375861597263857</v>
      </c>
    </row>
    <row r="12512" spans="1:3" x14ac:dyDescent="0.25">
      <c r="A12512" s="3">
        <v>20.184546440673881</v>
      </c>
      <c r="B12512">
        <v>4.990432586778736</v>
      </c>
      <c r="C12512">
        <v>3.6888794541139363</v>
      </c>
    </row>
    <row r="12513" spans="1:3" x14ac:dyDescent="0.25">
      <c r="A12513" s="3">
        <v>19.18195119767131</v>
      </c>
      <c r="B12513">
        <v>4.5747109785033828</v>
      </c>
      <c r="C12513">
        <v>3.6375861597263857</v>
      </c>
    </row>
    <row r="12514" spans="1:3" x14ac:dyDescent="0.25">
      <c r="A12514" s="3">
        <v>21.133424112621626</v>
      </c>
      <c r="B12514" s="8">
        <v>6.5510803350434044</v>
      </c>
      <c r="C12514" s="8">
        <v>5.4380793089231956</v>
      </c>
    </row>
    <row r="12515" spans="1:3" x14ac:dyDescent="0.25">
      <c r="A12515" s="3">
        <v>20.163448315399307</v>
      </c>
      <c r="B12515">
        <v>5.5373342670185366</v>
      </c>
      <c r="C12515">
        <v>4.7004803657924166</v>
      </c>
    </row>
    <row r="12516" spans="1:3" x14ac:dyDescent="0.25">
      <c r="A12516" s="3">
        <v>20.123189455653517</v>
      </c>
      <c r="B12516">
        <v>5.4806389233419912</v>
      </c>
      <c r="C12516">
        <v>3.0910424533583161</v>
      </c>
    </row>
    <row r="12517" spans="1:3" x14ac:dyDescent="0.25">
      <c r="A12517" s="3">
        <v>20.837197681154464</v>
      </c>
      <c r="B12517">
        <v>5.9914645471079817</v>
      </c>
      <c r="C12517">
        <v>4.6821312271242199</v>
      </c>
    </row>
    <row r="12518" spans="1:3" x14ac:dyDescent="0.25">
      <c r="A12518" s="3">
        <v>21.133424112621626</v>
      </c>
      <c r="B12518" s="8">
        <v>6.5510803350434044</v>
      </c>
      <c r="C12518" s="8">
        <v>5.4380793089231956</v>
      </c>
    </row>
    <row r="12519" spans="1:3" x14ac:dyDescent="0.25">
      <c r="A12519" s="3">
        <v>19.18195119767131</v>
      </c>
      <c r="B12519">
        <v>4.5747109785033828</v>
      </c>
      <c r="C12519">
        <v>3.6375861597263857</v>
      </c>
    </row>
    <row r="12520" spans="1:3" x14ac:dyDescent="0.25">
      <c r="A12520" s="3">
        <v>21.133424112621626</v>
      </c>
      <c r="B12520" s="8">
        <v>6.5510803350434044</v>
      </c>
      <c r="C12520" s="8">
        <v>5.4380793089231956</v>
      </c>
    </row>
    <row r="12521" spans="1:3" x14ac:dyDescent="0.25">
      <c r="A12521" s="3">
        <v>21.133424112621626</v>
      </c>
      <c r="B12521" s="8">
        <v>6.5510803350434044</v>
      </c>
      <c r="C12521" s="8">
        <v>5.4380793089231956</v>
      </c>
    </row>
    <row r="12522" spans="1:3" x14ac:dyDescent="0.25">
      <c r="A12522" s="3">
        <v>19.929145492307978</v>
      </c>
      <c r="B12522">
        <v>5.0106352940962555</v>
      </c>
      <c r="C12522">
        <v>2.9957322735539909</v>
      </c>
    </row>
    <row r="12523" spans="1:3" ht="15.75" thickBot="1" x14ac:dyDescent="0.3">
      <c r="A12523" s="7">
        <v>20.837197681154464</v>
      </c>
      <c r="B12523">
        <v>5.9914645471079817</v>
      </c>
      <c r="C12523">
        <v>4.6821312271242199</v>
      </c>
    </row>
    <row r="12526" spans="1:3" ht="15.75" thickBot="1" x14ac:dyDescent="0.3"/>
    <row r="12527" spans="1:3" x14ac:dyDescent="0.25">
      <c r="A12527" s="1" t="s">
        <v>755</v>
      </c>
    </row>
    <row r="12528" spans="1:3" x14ac:dyDescent="0.25">
      <c r="A12528" s="2">
        <v>19.985088661080542</v>
      </c>
      <c r="B12528">
        <v>4.7874917427820458</v>
      </c>
      <c r="C12528">
        <v>3.4812400893356918</v>
      </c>
    </row>
    <row r="12529" spans="1:3" x14ac:dyDescent="0.25">
      <c r="A12529" s="3">
        <v>20.027089777859604</v>
      </c>
      <c r="B12529">
        <v>4.9416424226093039</v>
      </c>
      <c r="C12529">
        <v>3.1135153092103742</v>
      </c>
    </row>
    <row r="12530" spans="1:3" x14ac:dyDescent="0.25">
      <c r="A12530" s="3">
        <v>20.097550585664155</v>
      </c>
      <c r="B12530">
        <v>5.0751738152338266</v>
      </c>
      <c r="C12530">
        <v>3.6109179126442243</v>
      </c>
    </row>
    <row r="12531" spans="1:3" x14ac:dyDescent="0.25">
      <c r="A12531" s="3">
        <v>21.133424112621626</v>
      </c>
      <c r="B12531" s="8">
        <v>6.5510803350434044</v>
      </c>
      <c r="C12531" s="8">
        <v>5.4380793089231956</v>
      </c>
    </row>
    <row r="12532" spans="1:3" x14ac:dyDescent="0.25">
      <c r="A12532" s="3">
        <v>21.133424112621626</v>
      </c>
      <c r="B12532" s="8">
        <v>6.5510803350434044</v>
      </c>
      <c r="C12532" s="8">
        <v>5.4380793089231956</v>
      </c>
    </row>
    <row r="12533" spans="1:3" x14ac:dyDescent="0.25">
      <c r="A12533" s="3">
        <v>19.18195119767131</v>
      </c>
      <c r="B12533">
        <v>4.5747109785033828</v>
      </c>
      <c r="C12533">
        <v>3.6375861597263857</v>
      </c>
    </row>
    <row r="12534" spans="1:3" x14ac:dyDescent="0.25">
      <c r="A12534" s="3">
        <v>20.027089777859604</v>
      </c>
      <c r="B12534" s="8">
        <v>4.9416424226093039</v>
      </c>
      <c r="C12534" s="8">
        <v>3.1135153092103742</v>
      </c>
    </row>
    <row r="12535" spans="1:3" x14ac:dyDescent="0.25">
      <c r="A12535" s="3">
        <v>19.719292269758025</v>
      </c>
      <c r="B12535">
        <v>4.7874917430000004</v>
      </c>
      <c r="C12535">
        <v>3.091042453</v>
      </c>
    </row>
    <row r="12536" spans="1:3" x14ac:dyDescent="0.25">
      <c r="A12536" s="3">
        <v>21.133424112621626</v>
      </c>
      <c r="B12536" s="8">
        <v>6.5510803350434044</v>
      </c>
      <c r="C12536" s="8">
        <v>5.4380793089231956</v>
      </c>
    </row>
    <row r="12537" spans="1:3" x14ac:dyDescent="0.25">
      <c r="A12537" s="3">
        <v>20.097550585664155</v>
      </c>
      <c r="B12537">
        <v>5.0751738152338266</v>
      </c>
      <c r="C12537">
        <v>3.6109179126442243</v>
      </c>
    </row>
    <row r="12538" spans="1:3" x14ac:dyDescent="0.25">
      <c r="A12538" s="3">
        <v>19.18195119767131</v>
      </c>
      <c r="B12538">
        <v>4.5747109785033828</v>
      </c>
      <c r="C12538">
        <v>3.6375861597263857</v>
      </c>
    </row>
    <row r="12539" spans="1:3" x14ac:dyDescent="0.25">
      <c r="A12539" s="3">
        <v>20.097550585664155</v>
      </c>
      <c r="B12539">
        <v>5.0751738152338266</v>
      </c>
      <c r="C12539">
        <v>3.6109179126442243</v>
      </c>
    </row>
    <row r="12540" spans="1:3" ht="15.75" thickBot="1" x14ac:dyDescent="0.3">
      <c r="A12540" s="7">
        <v>20.097550585664155</v>
      </c>
      <c r="B12540">
        <v>5.0751738152338266</v>
      </c>
      <c r="C12540">
        <v>3.6109179126442243</v>
      </c>
    </row>
    <row r="12543" spans="1:3" ht="15.75" thickBot="1" x14ac:dyDescent="0.3"/>
    <row r="12544" spans="1:3" x14ac:dyDescent="0.25">
      <c r="A12544" s="1" t="s">
        <v>756</v>
      </c>
    </row>
    <row r="12545" spans="1:3" x14ac:dyDescent="0.25">
      <c r="A12545" s="2">
        <v>20.478688773840432</v>
      </c>
      <c r="B12545" s="5">
        <v>5.2983173670000001</v>
      </c>
      <c r="C12545" s="5">
        <v>2.9957322739999999</v>
      </c>
    </row>
    <row r="12546" spans="1:3" x14ac:dyDescent="0.25">
      <c r="A12546" s="3">
        <v>20.184546440673881</v>
      </c>
      <c r="B12546">
        <v>4.990432586778736</v>
      </c>
      <c r="C12546">
        <v>3.6888794541139363</v>
      </c>
    </row>
    <row r="12547" spans="1:3" x14ac:dyDescent="0.25">
      <c r="A12547" s="3">
        <v>20.163448315399307</v>
      </c>
      <c r="B12547">
        <v>5.5373342670185366</v>
      </c>
      <c r="C12547">
        <v>4.7004803657924166</v>
      </c>
    </row>
    <row r="12548" spans="1:3" x14ac:dyDescent="0.25">
      <c r="A12548" s="3">
        <v>20.360234224388144</v>
      </c>
      <c r="B12548">
        <v>5.6167710976665717</v>
      </c>
      <c r="C12548">
        <v>2.9444389791664403</v>
      </c>
    </row>
    <row r="12549" spans="1:3" x14ac:dyDescent="0.25">
      <c r="A12549" s="3">
        <v>20.184546440673881</v>
      </c>
      <c r="B12549">
        <v>4.990432586778736</v>
      </c>
      <c r="C12549">
        <v>3.6888794541139363</v>
      </c>
    </row>
    <row r="12550" spans="1:3" x14ac:dyDescent="0.25">
      <c r="A12550" s="3">
        <v>19.719292269758025</v>
      </c>
      <c r="B12550">
        <v>4.7874917430000004</v>
      </c>
      <c r="C12550">
        <v>3.091042453</v>
      </c>
    </row>
    <row r="12551" spans="1:3" x14ac:dyDescent="0.25">
      <c r="A12551" s="3">
        <v>20.027089777859604</v>
      </c>
      <c r="B12551">
        <v>4.9416424226093039</v>
      </c>
      <c r="C12551">
        <v>3.1135153092103742</v>
      </c>
    </row>
    <row r="12552" spans="1:3" x14ac:dyDescent="0.25">
      <c r="A12552" s="3">
        <v>19.18195119767131</v>
      </c>
      <c r="B12552">
        <v>4.5747109785033828</v>
      </c>
      <c r="C12552">
        <v>3.6375861597263857</v>
      </c>
    </row>
    <row r="12553" spans="1:3" x14ac:dyDescent="0.25">
      <c r="A12553" s="3">
        <v>19.929145492307978</v>
      </c>
      <c r="B12553">
        <v>5.0106352940962555</v>
      </c>
      <c r="C12553">
        <v>2.9957322735539909</v>
      </c>
    </row>
    <row r="12554" spans="1:3" x14ac:dyDescent="0.25">
      <c r="A12554" s="3">
        <v>20.027089777859604</v>
      </c>
      <c r="B12554">
        <v>4.9416424226093039</v>
      </c>
      <c r="C12554">
        <v>3.1135153092103742</v>
      </c>
    </row>
    <row r="12555" spans="1:3" x14ac:dyDescent="0.25">
      <c r="A12555" s="3">
        <v>20.123189455653517</v>
      </c>
      <c r="B12555">
        <v>5.4806389233419912</v>
      </c>
      <c r="C12555">
        <v>3.0910424533583161</v>
      </c>
    </row>
    <row r="12556" spans="1:3" x14ac:dyDescent="0.25">
      <c r="A12556" s="3">
        <v>20.027089777859604</v>
      </c>
      <c r="B12556">
        <v>4.9416424226093039</v>
      </c>
      <c r="C12556">
        <v>3.1135153092103742</v>
      </c>
    </row>
    <row r="12557" spans="1:3" ht="15.75" thickBot="1" x14ac:dyDescent="0.3">
      <c r="A12557" s="7">
        <v>20.360234224388144</v>
      </c>
      <c r="B12557">
        <v>5.6167710976665717</v>
      </c>
      <c r="C12557">
        <v>2.9444389791664403</v>
      </c>
    </row>
    <row r="12560" spans="1:3" ht="15.75" thickBot="1" x14ac:dyDescent="0.3"/>
    <row r="12561" spans="1:3" x14ac:dyDescent="0.25">
      <c r="A12561" s="1" t="s">
        <v>757</v>
      </c>
    </row>
    <row r="12562" spans="1:3" x14ac:dyDescent="0.25">
      <c r="A12562" s="2">
        <v>20.123189455653517</v>
      </c>
      <c r="B12562" s="8">
        <v>5.4806389233419903</v>
      </c>
      <c r="C12562" s="8">
        <v>3.0910424533583161</v>
      </c>
    </row>
    <row r="12563" spans="1:3" x14ac:dyDescent="0.25">
      <c r="A12563" s="3">
        <v>20.837197681154464</v>
      </c>
      <c r="B12563">
        <v>5.9914645471079817</v>
      </c>
      <c r="C12563">
        <v>4.6821312271242199</v>
      </c>
    </row>
    <row r="12564" spans="1:3" x14ac:dyDescent="0.25">
      <c r="A12564" s="3">
        <v>19.985088661080542</v>
      </c>
      <c r="B12564">
        <v>4.7874917427820458</v>
      </c>
      <c r="C12564">
        <v>3.4812400893356918</v>
      </c>
    </row>
    <row r="12565" spans="1:3" x14ac:dyDescent="0.25">
      <c r="A12565" s="3">
        <v>20.163448315399307</v>
      </c>
      <c r="B12565">
        <v>5.5373342670185366</v>
      </c>
      <c r="C12565">
        <v>4.7004803657924166</v>
      </c>
    </row>
    <row r="12566" spans="1:3" x14ac:dyDescent="0.25">
      <c r="A12566" s="3">
        <v>19.18195119767131</v>
      </c>
      <c r="B12566">
        <v>4.5747109785033828</v>
      </c>
      <c r="C12566">
        <v>3.6375861597263857</v>
      </c>
    </row>
    <row r="12567" spans="1:3" x14ac:dyDescent="0.25">
      <c r="A12567" s="3">
        <v>20.163448315399307</v>
      </c>
      <c r="B12567">
        <v>5.5373342670185366</v>
      </c>
      <c r="C12567">
        <v>4.7004803657924166</v>
      </c>
    </row>
    <row r="12568" spans="1:3" x14ac:dyDescent="0.25">
      <c r="A12568" s="3">
        <v>21.133424112621626</v>
      </c>
      <c r="B12568" s="8">
        <v>6.5510803350434044</v>
      </c>
      <c r="C12568" s="8">
        <v>5.4380793089231956</v>
      </c>
    </row>
    <row r="12569" spans="1:3" x14ac:dyDescent="0.25">
      <c r="A12569" s="3">
        <v>19.18195119767131</v>
      </c>
      <c r="B12569">
        <v>4.5747109785033828</v>
      </c>
      <c r="C12569">
        <v>3.6375861597263857</v>
      </c>
    </row>
    <row r="12570" spans="1:3" x14ac:dyDescent="0.25">
      <c r="A12570" s="3">
        <v>19.18195119767131</v>
      </c>
      <c r="B12570">
        <v>4.5747109785033828</v>
      </c>
      <c r="C12570">
        <v>3.6375861597263857</v>
      </c>
    </row>
    <row r="12571" spans="1:3" x14ac:dyDescent="0.25">
      <c r="A12571" s="3">
        <v>21.133424112621626</v>
      </c>
      <c r="B12571" s="8">
        <v>6.5510803350434044</v>
      </c>
      <c r="C12571" s="8">
        <v>5.4380793089231956</v>
      </c>
    </row>
    <row r="12572" spans="1:3" x14ac:dyDescent="0.25">
      <c r="A12572" s="3">
        <v>20.163448315399307</v>
      </c>
      <c r="B12572">
        <v>5.5373342670185366</v>
      </c>
      <c r="C12572">
        <v>4.7004803657924166</v>
      </c>
    </row>
    <row r="12573" spans="1:3" x14ac:dyDescent="0.25">
      <c r="A12573" s="3">
        <v>19.985088661080542</v>
      </c>
      <c r="B12573">
        <v>4.7874917427820458</v>
      </c>
      <c r="C12573">
        <v>3.4812400893356918</v>
      </c>
    </row>
    <row r="12574" spans="1:3" ht="15.75" thickBot="1" x14ac:dyDescent="0.3">
      <c r="A12574" s="7">
        <v>20.123189455653517</v>
      </c>
      <c r="B12574">
        <v>5.4806389233419912</v>
      </c>
      <c r="C12574">
        <v>3.0910424533583161</v>
      </c>
    </row>
    <row r="12576" spans="1:3" ht="15.75" thickBot="1" x14ac:dyDescent="0.3"/>
    <row r="12577" spans="1:3" x14ac:dyDescent="0.25">
      <c r="A12577" s="1" t="s">
        <v>758</v>
      </c>
    </row>
    <row r="12578" spans="1:3" x14ac:dyDescent="0.25">
      <c r="A12578" s="2">
        <v>19.929145492307978</v>
      </c>
      <c r="B12578">
        <v>5.0106352940962555</v>
      </c>
      <c r="C12578">
        <v>2.9957322735539909</v>
      </c>
    </row>
    <row r="12579" spans="1:3" x14ac:dyDescent="0.25">
      <c r="A12579" s="3">
        <v>21.133424112621626</v>
      </c>
      <c r="B12579" s="8">
        <v>6.5510803350434044</v>
      </c>
      <c r="C12579" s="8">
        <v>5.4380793089231956</v>
      </c>
    </row>
    <row r="12580" spans="1:3" x14ac:dyDescent="0.25">
      <c r="A12580" s="3">
        <v>19.719292269758025</v>
      </c>
      <c r="B12580">
        <v>4.7874917430000004</v>
      </c>
      <c r="C12580">
        <v>3.091042453</v>
      </c>
    </row>
    <row r="12581" spans="1:3" x14ac:dyDescent="0.25">
      <c r="A12581" s="3">
        <v>20.837197681154464</v>
      </c>
      <c r="B12581" s="8">
        <v>5.9914645471079817</v>
      </c>
      <c r="C12581" s="8">
        <v>4.6821312271242199</v>
      </c>
    </row>
    <row r="12582" spans="1:3" x14ac:dyDescent="0.25">
      <c r="A12582" s="3">
        <v>20.360234224388144</v>
      </c>
      <c r="B12582">
        <v>5.6167710976665717</v>
      </c>
      <c r="C12582">
        <v>2.9444389791664403</v>
      </c>
    </row>
    <row r="12583" spans="1:3" x14ac:dyDescent="0.25">
      <c r="A12583" s="3">
        <v>19.719292269758025</v>
      </c>
      <c r="B12583">
        <v>4.7874917430000004</v>
      </c>
      <c r="C12583">
        <v>3.091042453</v>
      </c>
    </row>
    <row r="12584" spans="1:3" x14ac:dyDescent="0.25">
      <c r="A12584" s="3">
        <v>20.184546440673881</v>
      </c>
      <c r="B12584">
        <v>4.990432586778736</v>
      </c>
      <c r="C12584">
        <v>3.6888794541139363</v>
      </c>
    </row>
    <row r="12585" spans="1:3" x14ac:dyDescent="0.25">
      <c r="A12585" s="3">
        <v>20.360234224388144</v>
      </c>
      <c r="B12585">
        <v>5.6167710976665717</v>
      </c>
      <c r="C12585">
        <v>2.9444389791664403</v>
      </c>
    </row>
    <row r="12586" spans="1:3" x14ac:dyDescent="0.25">
      <c r="A12586" s="3">
        <v>20.163448315399307</v>
      </c>
      <c r="B12586">
        <v>5.5373342670185366</v>
      </c>
      <c r="C12586">
        <v>4.7004803657924166</v>
      </c>
    </row>
    <row r="12587" spans="1:3" x14ac:dyDescent="0.25">
      <c r="A12587" s="3">
        <v>19.929145492307978</v>
      </c>
      <c r="B12587">
        <v>5.0106352940962555</v>
      </c>
      <c r="C12587">
        <v>2.9957322735539909</v>
      </c>
    </row>
    <row r="12588" spans="1:3" x14ac:dyDescent="0.25">
      <c r="A12588" s="3">
        <v>19.985088661080542</v>
      </c>
      <c r="B12588">
        <v>4.7874917427820458</v>
      </c>
      <c r="C12588">
        <v>3.4812400893356918</v>
      </c>
    </row>
    <row r="12589" spans="1:3" x14ac:dyDescent="0.25">
      <c r="A12589" s="3">
        <v>20.027089777859604</v>
      </c>
      <c r="B12589">
        <v>4.9416424226093039</v>
      </c>
      <c r="C12589">
        <v>3.1135153092103742</v>
      </c>
    </row>
    <row r="12590" spans="1:3" ht="15.75" thickBot="1" x14ac:dyDescent="0.3">
      <c r="A12590" s="7">
        <v>19.719292269758025</v>
      </c>
      <c r="B12590">
        <v>4.7874917430000004</v>
      </c>
      <c r="C12590">
        <v>3.091042453</v>
      </c>
    </row>
    <row r="12593" spans="1:3" ht="15.75" thickBot="1" x14ac:dyDescent="0.3"/>
    <row r="12594" spans="1:3" x14ac:dyDescent="0.25">
      <c r="A12594" s="1" t="s">
        <v>759</v>
      </c>
    </row>
    <row r="12595" spans="1:3" x14ac:dyDescent="0.25">
      <c r="A12595" s="2">
        <v>20.184546440673881</v>
      </c>
      <c r="B12595">
        <v>4.990432586778736</v>
      </c>
      <c r="C12595">
        <v>3.6888794541139363</v>
      </c>
    </row>
    <row r="12596" spans="1:3" x14ac:dyDescent="0.25">
      <c r="A12596" s="3">
        <v>19.929145492307978</v>
      </c>
      <c r="B12596">
        <v>5.0106352940962555</v>
      </c>
      <c r="C12596">
        <v>2.9957322735539909</v>
      </c>
    </row>
    <row r="12597" spans="1:3" x14ac:dyDescent="0.25">
      <c r="A12597" s="3">
        <v>20.027089777859604</v>
      </c>
      <c r="B12597">
        <v>4.9416424226093039</v>
      </c>
      <c r="C12597">
        <v>3.1135153092103742</v>
      </c>
    </row>
    <row r="12598" spans="1:3" x14ac:dyDescent="0.25">
      <c r="A12598" s="3">
        <v>19.985088661080542</v>
      </c>
      <c r="B12598">
        <v>4.7874917427820458</v>
      </c>
      <c r="C12598">
        <v>3.4812400893356918</v>
      </c>
    </row>
    <row r="12599" spans="1:3" x14ac:dyDescent="0.25">
      <c r="A12599" s="3">
        <v>19.985088661080542</v>
      </c>
      <c r="B12599">
        <v>4.7874917427820458</v>
      </c>
      <c r="C12599">
        <v>3.4812400893356918</v>
      </c>
    </row>
    <row r="12600" spans="1:3" x14ac:dyDescent="0.25">
      <c r="A12600" s="3">
        <v>20.123189455653517</v>
      </c>
      <c r="B12600">
        <v>5.4806389233419912</v>
      </c>
      <c r="C12600">
        <v>3.0910424533583161</v>
      </c>
    </row>
    <row r="12601" spans="1:3" x14ac:dyDescent="0.25">
      <c r="A12601" s="3">
        <v>20.360234224388144</v>
      </c>
      <c r="B12601">
        <v>5.6167710976665717</v>
      </c>
      <c r="C12601">
        <v>2.9444389791664403</v>
      </c>
    </row>
    <row r="12602" spans="1:3" x14ac:dyDescent="0.25">
      <c r="A12602" s="3">
        <v>20.478688773840432</v>
      </c>
      <c r="B12602" s="5">
        <v>5.2983173670000001</v>
      </c>
      <c r="C12602" s="5">
        <v>2.9957322739999999</v>
      </c>
    </row>
    <row r="12603" spans="1:3" x14ac:dyDescent="0.25">
      <c r="A12603" s="3">
        <v>19.18195119767131</v>
      </c>
      <c r="B12603">
        <v>4.5747109785033828</v>
      </c>
      <c r="C12603">
        <v>3.6375861597263857</v>
      </c>
    </row>
    <row r="12604" spans="1:3" x14ac:dyDescent="0.25">
      <c r="A12604" s="3">
        <v>20.478688773840432</v>
      </c>
      <c r="B12604" s="5">
        <v>5.2983173670000001</v>
      </c>
      <c r="C12604" s="5">
        <v>2.9957322739999999</v>
      </c>
    </row>
    <row r="12605" spans="1:3" x14ac:dyDescent="0.25">
      <c r="A12605" s="3">
        <v>20.360234224388144</v>
      </c>
      <c r="B12605">
        <v>5.6167710976665717</v>
      </c>
      <c r="C12605">
        <v>2.9444389791664403</v>
      </c>
    </row>
    <row r="12606" spans="1:3" x14ac:dyDescent="0.25">
      <c r="A12606" s="3">
        <v>20.478688773840432</v>
      </c>
      <c r="B12606" s="5">
        <v>5.2983173670000001</v>
      </c>
      <c r="C12606" s="5">
        <v>2.9957322739999999</v>
      </c>
    </row>
    <row r="12607" spans="1:3" ht="15.75" thickBot="1" x14ac:dyDescent="0.3">
      <c r="A12607" s="7">
        <v>19.719292269758025</v>
      </c>
      <c r="B12607">
        <v>4.7874917430000004</v>
      </c>
      <c r="C12607">
        <v>3.091042453</v>
      </c>
    </row>
    <row r="12610" spans="1:3" ht="15.75" thickBot="1" x14ac:dyDescent="0.3"/>
    <row r="12611" spans="1:3" x14ac:dyDescent="0.25">
      <c r="A12611" s="1" t="s">
        <v>760</v>
      </c>
    </row>
    <row r="12612" spans="1:3" x14ac:dyDescent="0.25">
      <c r="A12612" s="2">
        <v>21.133424112621626</v>
      </c>
      <c r="B12612" s="8">
        <v>6.5510803350434044</v>
      </c>
      <c r="C12612" s="8">
        <v>5.4380793089231956</v>
      </c>
    </row>
    <row r="12613" spans="1:3" x14ac:dyDescent="0.25">
      <c r="A12613" s="3">
        <v>21.133424112621626</v>
      </c>
      <c r="B12613" s="8">
        <v>6.5510803350434044</v>
      </c>
      <c r="C12613" s="8">
        <v>5.4380793089231956</v>
      </c>
    </row>
    <row r="12614" spans="1:3" x14ac:dyDescent="0.25">
      <c r="A12614" s="3">
        <v>19.929145492307978</v>
      </c>
      <c r="B12614">
        <v>5.0106352940962555</v>
      </c>
      <c r="C12614">
        <v>2.9957322735539909</v>
      </c>
    </row>
    <row r="12615" spans="1:3" x14ac:dyDescent="0.25">
      <c r="A12615" s="3">
        <v>20.097550585664155</v>
      </c>
      <c r="B12615">
        <v>5.0751738152338266</v>
      </c>
      <c r="C12615">
        <v>3.6109179126442243</v>
      </c>
    </row>
    <row r="12616" spans="1:3" x14ac:dyDescent="0.25">
      <c r="A12616" s="3">
        <v>19.985088661080542</v>
      </c>
      <c r="B12616">
        <v>4.7874917427820458</v>
      </c>
      <c r="C12616">
        <v>3.4812400893356918</v>
      </c>
    </row>
    <row r="12617" spans="1:3" x14ac:dyDescent="0.25">
      <c r="A12617" s="3">
        <v>19.18195119767131</v>
      </c>
      <c r="B12617">
        <v>4.5747109785033828</v>
      </c>
      <c r="C12617">
        <v>3.6375861597263857</v>
      </c>
    </row>
    <row r="12618" spans="1:3" x14ac:dyDescent="0.25">
      <c r="A12618" s="3">
        <v>19.929145492307978</v>
      </c>
      <c r="B12618">
        <v>5.0106352940962555</v>
      </c>
      <c r="C12618">
        <v>2.9957322735539909</v>
      </c>
    </row>
    <row r="12619" spans="1:3" x14ac:dyDescent="0.25">
      <c r="A12619" s="3">
        <v>20.097550585664155</v>
      </c>
      <c r="B12619">
        <v>5.0751738152338266</v>
      </c>
      <c r="C12619">
        <v>3.6109179126442243</v>
      </c>
    </row>
    <row r="12620" spans="1:3" x14ac:dyDescent="0.25">
      <c r="A12620" s="3">
        <v>20.027089777859604</v>
      </c>
      <c r="B12620">
        <v>4.9416424226093039</v>
      </c>
      <c r="C12620">
        <v>3.1135153092103742</v>
      </c>
    </row>
    <row r="12621" spans="1:3" x14ac:dyDescent="0.25">
      <c r="A12621" s="3">
        <v>20.097550585664155</v>
      </c>
      <c r="B12621">
        <v>5.0751738152338266</v>
      </c>
      <c r="C12621">
        <v>3.6109179126442243</v>
      </c>
    </row>
    <row r="12622" spans="1:3" x14ac:dyDescent="0.25">
      <c r="A12622" s="3">
        <v>20.163448315399307</v>
      </c>
      <c r="B12622">
        <v>5.5373342670185366</v>
      </c>
      <c r="C12622">
        <v>4.7004803657924166</v>
      </c>
    </row>
    <row r="12623" spans="1:3" x14ac:dyDescent="0.25">
      <c r="A12623" s="3">
        <v>20.027089777859604</v>
      </c>
      <c r="B12623">
        <v>4.9416424226093039</v>
      </c>
      <c r="C12623">
        <v>3.1135153092103742</v>
      </c>
    </row>
    <row r="12624" spans="1:3" ht="15.75" thickBot="1" x14ac:dyDescent="0.3">
      <c r="A12624" s="7">
        <v>19.719292269758025</v>
      </c>
      <c r="B12624">
        <v>4.7874917430000004</v>
      </c>
      <c r="C12624">
        <v>3.091042453</v>
      </c>
    </row>
    <row r="12627" spans="1:3" ht="15.75" thickBot="1" x14ac:dyDescent="0.3"/>
    <row r="12628" spans="1:3" x14ac:dyDescent="0.25">
      <c r="A12628" s="1" t="s">
        <v>761</v>
      </c>
    </row>
    <row r="12629" spans="1:3" x14ac:dyDescent="0.25">
      <c r="A12629" s="2">
        <v>20.097550585664155</v>
      </c>
      <c r="B12629">
        <v>5.0751738152338266</v>
      </c>
      <c r="C12629">
        <v>3.6109179126442243</v>
      </c>
    </row>
    <row r="12630" spans="1:3" x14ac:dyDescent="0.25">
      <c r="A12630" s="3">
        <v>19.929145492307978</v>
      </c>
      <c r="B12630">
        <v>5.0106352940962555</v>
      </c>
      <c r="C12630">
        <v>2.9957322735539909</v>
      </c>
    </row>
    <row r="12631" spans="1:3" x14ac:dyDescent="0.25">
      <c r="A12631" s="3">
        <v>19.719292269758025</v>
      </c>
      <c r="B12631" s="8">
        <v>4.7874917427820458</v>
      </c>
      <c r="C12631" s="8">
        <v>3.0910424533583161</v>
      </c>
    </row>
    <row r="12632" spans="1:3" x14ac:dyDescent="0.25">
      <c r="A12632" s="3">
        <v>19.18195119767131</v>
      </c>
      <c r="B12632">
        <v>4.5747109785033828</v>
      </c>
      <c r="C12632">
        <v>3.6375861597263857</v>
      </c>
    </row>
    <row r="12633" spans="1:3" x14ac:dyDescent="0.25">
      <c r="A12633" s="3">
        <v>20.184546440673881</v>
      </c>
      <c r="B12633" s="8">
        <v>4.990432586778736</v>
      </c>
      <c r="C12633" s="8">
        <v>3.6888794541139363</v>
      </c>
    </row>
    <row r="12634" spans="1:3" x14ac:dyDescent="0.25">
      <c r="A12634" s="3">
        <v>20.027089777859604</v>
      </c>
      <c r="B12634">
        <v>4.9416424226093039</v>
      </c>
      <c r="C12634">
        <v>3.1135153092103742</v>
      </c>
    </row>
    <row r="12635" spans="1:3" x14ac:dyDescent="0.25">
      <c r="A12635" s="3">
        <v>19.929145492307978</v>
      </c>
      <c r="B12635">
        <v>5.0106352940962555</v>
      </c>
      <c r="C12635">
        <v>2.9957322735539909</v>
      </c>
    </row>
    <row r="12636" spans="1:3" x14ac:dyDescent="0.25">
      <c r="A12636" s="3">
        <v>20.123189455653517</v>
      </c>
      <c r="B12636">
        <v>5.4806389233419912</v>
      </c>
      <c r="C12636">
        <v>3.0910424533583161</v>
      </c>
    </row>
    <row r="12637" spans="1:3" x14ac:dyDescent="0.25">
      <c r="A12637" s="3">
        <v>20.027089777859604</v>
      </c>
      <c r="B12637">
        <v>4.9416424226093039</v>
      </c>
      <c r="C12637">
        <v>3.1135153092103742</v>
      </c>
    </row>
    <row r="12638" spans="1:3" x14ac:dyDescent="0.25">
      <c r="A12638" s="3">
        <v>20.097550585664155</v>
      </c>
      <c r="B12638">
        <v>5.0751738152338266</v>
      </c>
      <c r="C12638">
        <v>3.6109179126442243</v>
      </c>
    </row>
    <row r="12639" spans="1:3" x14ac:dyDescent="0.25">
      <c r="A12639" s="3">
        <v>19.18195119767131</v>
      </c>
      <c r="B12639">
        <v>4.5747109785033828</v>
      </c>
      <c r="C12639">
        <v>3.6375861597263857</v>
      </c>
    </row>
    <row r="12640" spans="1:3" x14ac:dyDescent="0.25">
      <c r="A12640" s="3">
        <v>19.985088661080542</v>
      </c>
      <c r="B12640">
        <v>4.7874917427820458</v>
      </c>
      <c r="C12640">
        <v>3.4812400893356918</v>
      </c>
    </row>
    <row r="12641" spans="1:3" ht="15.75" thickBot="1" x14ac:dyDescent="0.3">
      <c r="A12641" s="7">
        <v>19.929145492307978</v>
      </c>
      <c r="B12641">
        <v>5.0106352940962555</v>
      </c>
      <c r="C12641">
        <v>2.9957322735539909</v>
      </c>
    </row>
    <row r="12644" spans="1:3" ht="15.75" thickBot="1" x14ac:dyDescent="0.3"/>
    <row r="12645" spans="1:3" x14ac:dyDescent="0.25">
      <c r="A12645" s="1" t="s">
        <v>762</v>
      </c>
    </row>
    <row r="12646" spans="1:3" x14ac:dyDescent="0.25">
      <c r="A12646" s="2">
        <v>20.027089777859604</v>
      </c>
      <c r="B12646">
        <v>4.9416424226093039</v>
      </c>
      <c r="C12646">
        <v>3.1135153092103742</v>
      </c>
    </row>
    <row r="12647" spans="1:3" x14ac:dyDescent="0.25">
      <c r="A12647" s="3">
        <v>20.837197681154464</v>
      </c>
      <c r="B12647">
        <v>5.9914645471079817</v>
      </c>
      <c r="C12647">
        <v>4.6821312271242199</v>
      </c>
    </row>
    <row r="12648" spans="1:3" x14ac:dyDescent="0.25">
      <c r="A12648" s="3">
        <v>20.123189455653517</v>
      </c>
      <c r="B12648">
        <v>5.4806389233419912</v>
      </c>
      <c r="C12648">
        <v>3.0910424533583161</v>
      </c>
    </row>
    <row r="12649" spans="1:3" x14ac:dyDescent="0.25">
      <c r="A12649" s="3">
        <v>21.133424112621626</v>
      </c>
      <c r="B12649" s="8">
        <v>6.5510803350434044</v>
      </c>
      <c r="C12649" s="8">
        <v>5.4380793089231956</v>
      </c>
    </row>
    <row r="12650" spans="1:3" x14ac:dyDescent="0.25">
      <c r="A12650" s="3">
        <v>20.097550585664155</v>
      </c>
      <c r="B12650">
        <v>5.0751738152338266</v>
      </c>
      <c r="C12650">
        <v>3.6109179126442243</v>
      </c>
    </row>
    <row r="12651" spans="1:3" x14ac:dyDescent="0.25">
      <c r="A12651" s="3">
        <v>20.184546440673881</v>
      </c>
      <c r="B12651">
        <v>4.990432586778736</v>
      </c>
      <c r="C12651">
        <v>3.6888794541139363</v>
      </c>
    </row>
    <row r="12652" spans="1:3" x14ac:dyDescent="0.25">
      <c r="A12652" s="3">
        <v>21.133424112621626</v>
      </c>
      <c r="B12652" s="8">
        <v>6.5510803350434044</v>
      </c>
      <c r="C12652" s="8">
        <v>5.4380793089231956</v>
      </c>
    </row>
    <row r="12653" spans="1:3" x14ac:dyDescent="0.25">
      <c r="A12653" s="3">
        <v>20.163448315399307</v>
      </c>
      <c r="B12653">
        <v>5.5373342670185366</v>
      </c>
      <c r="C12653">
        <v>4.7004803657924166</v>
      </c>
    </row>
    <row r="12654" spans="1:3" x14ac:dyDescent="0.25">
      <c r="A12654" s="3">
        <v>20.097550585664155</v>
      </c>
      <c r="B12654">
        <v>5.0751738152338266</v>
      </c>
      <c r="C12654">
        <v>3.6109179126442243</v>
      </c>
    </row>
    <row r="12655" spans="1:3" x14ac:dyDescent="0.25">
      <c r="A12655" s="3">
        <v>19.929145492307978</v>
      </c>
      <c r="B12655">
        <v>5.0106352940962555</v>
      </c>
      <c r="C12655">
        <v>2.9957322735539909</v>
      </c>
    </row>
    <row r="12656" spans="1:3" x14ac:dyDescent="0.25">
      <c r="A12656" s="3">
        <v>20.097550585664155</v>
      </c>
      <c r="B12656">
        <v>5.0751738152338266</v>
      </c>
      <c r="C12656">
        <v>3.6109179126442243</v>
      </c>
    </row>
    <row r="12657" spans="1:3" x14ac:dyDescent="0.25">
      <c r="A12657" s="3">
        <v>20.360234224388144</v>
      </c>
      <c r="B12657">
        <v>5.6167710976665717</v>
      </c>
      <c r="C12657">
        <v>2.9444389791664403</v>
      </c>
    </row>
    <row r="12658" spans="1:3" ht="15.75" thickBot="1" x14ac:dyDescent="0.3">
      <c r="A12658" s="7">
        <v>19.719292269758025</v>
      </c>
      <c r="B12658">
        <v>4.7874917430000004</v>
      </c>
      <c r="C12658">
        <v>3.091042453</v>
      </c>
    </row>
    <row r="12661" spans="1:3" ht="15.75" thickBot="1" x14ac:dyDescent="0.3"/>
    <row r="12662" spans="1:3" x14ac:dyDescent="0.25">
      <c r="A12662" s="1" t="s">
        <v>763</v>
      </c>
    </row>
    <row r="12663" spans="1:3" x14ac:dyDescent="0.25">
      <c r="A12663" s="2">
        <v>19.985088661080542</v>
      </c>
      <c r="B12663">
        <v>4.7874917427820458</v>
      </c>
      <c r="C12663">
        <v>3.4812400893356918</v>
      </c>
    </row>
    <row r="12664" spans="1:3" x14ac:dyDescent="0.25">
      <c r="A12664" s="3">
        <v>20.184546440673881</v>
      </c>
      <c r="B12664">
        <v>4.990432586778736</v>
      </c>
      <c r="C12664">
        <v>3.6888794541139363</v>
      </c>
    </row>
    <row r="12665" spans="1:3" x14ac:dyDescent="0.25">
      <c r="A12665" s="3">
        <v>20.184546440673881</v>
      </c>
      <c r="B12665">
        <v>4.990432586778736</v>
      </c>
      <c r="C12665">
        <v>3.6888794541139363</v>
      </c>
    </row>
    <row r="12666" spans="1:3" x14ac:dyDescent="0.25">
      <c r="A12666" s="3">
        <v>19.929145492307978</v>
      </c>
      <c r="B12666">
        <v>5.0106352940962555</v>
      </c>
      <c r="C12666">
        <v>2.9957322735539909</v>
      </c>
    </row>
    <row r="12667" spans="1:3" x14ac:dyDescent="0.25">
      <c r="A12667" s="3">
        <v>19.985088661080542</v>
      </c>
      <c r="B12667">
        <v>4.7874917427820458</v>
      </c>
      <c r="C12667">
        <v>3.4812400893356918</v>
      </c>
    </row>
    <row r="12668" spans="1:3" x14ac:dyDescent="0.25">
      <c r="A12668" s="3">
        <v>20.097550585664155</v>
      </c>
      <c r="B12668">
        <v>5.0751738152338266</v>
      </c>
      <c r="C12668">
        <v>3.6109179126442243</v>
      </c>
    </row>
    <row r="12669" spans="1:3" x14ac:dyDescent="0.25">
      <c r="A12669" s="3">
        <v>20.837197681154464</v>
      </c>
      <c r="B12669">
        <v>5.9914645471079817</v>
      </c>
      <c r="C12669">
        <v>4.6821312271242199</v>
      </c>
    </row>
    <row r="12670" spans="1:3" x14ac:dyDescent="0.25">
      <c r="A12670" s="3">
        <v>20.360234224388144</v>
      </c>
      <c r="B12670">
        <v>5.6167710976665717</v>
      </c>
      <c r="C12670">
        <v>2.9444389791664403</v>
      </c>
    </row>
    <row r="12671" spans="1:3" x14ac:dyDescent="0.25">
      <c r="A12671" s="3">
        <v>21.133424112621626</v>
      </c>
      <c r="B12671" s="8">
        <v>6.5510803350434044</v>
      </c>
      <c r="C12671" s="8">
        <v>5.4380793089231956</v>
      </c>
    </row>
    <row r="12672" spans="1:3" x14ac:dyDescent="0.25">
      <c r="A12672" s="3">
        <v>20.478688773840432</v>
      </c>
      <c r="B12672" s="5">
        <v>5.2983173670000001</v>
      </c>
      <c r="C12672" s="5">
        <v>2.9957322739999999</v>
      </c>
    </row>
    <row r="12673" spans="1:3" x14ac:dyDescent="0.25">
      <c r="A12673" s="3">
        <v>19.929145492307978</v>
      </c>
      <c r="B12673">
        <v>5.0106352940962555</v>
      </c>
      <c r="C12673">
        <v>2.9957322735539909</v>
      </c>
    </row>
    <row r="12674" spans="1:3" x14ac:dyDescent="0.25">
      <c r="A12674" s="3">
        <v>20.360234224388144</v>
      </c>
      <c r="B12674">
        <v>5.6167710976665717</v>
      </c>
      <c r="C12674">
        <v>2.9444389791664403</v>
      </c>
    </row>
    <row r="12675" spans="1:3" ht="15.75" thickBot="1" x14ac:dyDescent="0.3">
      <c r="A12675" s="7">
        <v>20.837197681154464</v>
      </c>
      <c r="B12675">
        <v>5.9914645471079817</v>
      </c>
      <c r="C12675">
        <v>4.6821312271242199</v>
      </c>
    </row>
    <row r="12678" spans="1:3" ht="15.75" thickBot="1" x14ac:dyDescent="0.3"/>
    <row r="12679" spans="1:3" x14ac:dyDescent="0.25">
      <c r="A12679" s="1" t="s">
        <v>764</v>
      </c>
    </row>
    <row r="12680" spans="1:3" x14ac:dyDescent="0.25">
      <c r="A12680" s="2">
        <v>20.123189455653517</v>
      </c>
      <c r="B12680" s="8">
        <v>5.4806389233419903</v>
      </c>
      <c r="C12680" s="8">
        <v>3.0910424533583161</v>
      </c>
    </row>
    <row r="12681" spans="1:3" x14ac:dyDescent="0.25">
      <c r="A12681" s="3">
        <v>19.719292269758025</v>
      </c>
      <c r="B12681">
        <v>4.7874917430000004</v>
      </c>
      <c r="C12681">
        <v>3.091042453</v>
      </c>
    </row>
    <row r="12682" spans="1:3" x14ac:dyDescent="0.25">
      <c r="A12682" s="3">
        <v>20.478688773840432</v>
      </c>
      <c r="B12682" s="5">
        <v>5.2983173670000001</v>
      </c>
      <c r="C12682" s="5">
        <v>2.9957322739999999</v>
      </c>
    </row>
    <row r="12683" spans="1:3" x14ac:dyDescent="0.25">
      <c r="A12683" s="3">
        <v>19.929145492307978</v>
      </c>
      <c r="B12683">
        <v>5.0106352940962555</v>
      </c>
      <c r="C12683">
        <v>2.9957322735539909</v>
      </c>
    </row>
    <row r="12684" spans="1:3" x14ac:dyDescent="0.25">
      <c r="A12684" s="3">
        <v>20.360234224388144</v>
      </c>
      <c r="B12684">
        <v>5.6167710976665717</v>
      </c>
      <c r="C12684">
        <v>2.9444389791664403</v>
      </c>
    </row>
    <row r="12685" spans="1:3" x14ac:dyDescent="0.25">
      <c r="A12685" s="3">
        <v>20.837197681154464</v>
      </c>
      <c r="B12685">
        <v>5.9914645471079817</v>
      </c>
      <c r="C12685">
        <v>4.6821312271242199</v>
      </c>
    </row>
    <row r="12686" spans="1:3" x14ac:dyDescent="0.25">
      <c r="A12686" s="3">
        <v>20.360234224388144</v>
      </c>
      <c r="B12686">
        <v>5.6167710976665717</v>
      </c>
      <c r="C12686">
        <v>2.9444389791664403</v>
      </c>
    </row>
    <row r="12687" spans="1:3" x14ac:dyDescent="0.25">
      <c r="A12687" s="3">
        <v>19.18195119767131</v>
      </c>
      <c r="B12687">
        <v>4.5747109785033828</v>
      </c>
      <c r="C12687">
        <v>3.6375861597263857</v>
      </c>
    </row>
    <row r="12688" spans="1:3" x14ac:dyDescent="0.25">
      <c r="A12688" s="3">
        <v>19.985088661080542</v>
      </c>
      <c r="B12688">
        <v>4.7874917427820458</v>
      </c>
      <c r="C12688">
        <v>3.4812400893356918</v>
      </c>
    </row>
    <row r="12689" spans="1:3" x14ac:dyDescent="0.25">
      <c r="A12689" s="3">
        <v>20.163448315399307</v>
      </c>
      <c r="B12689">
        <v>5.5373342670185366</v>
      </c>
      <c r="C12689">
        <v>4.7004803657924166</v>
      </c>
    </row>
    <row r="12690" spans="1:3" x14ac:dyDescent="0.25">
      <c r="A12690" s="3">
        <v>20.360234224388144</v>
      </c>
      <c r="B12690">
        <v>5.6167710976665717</v>
      </c>
      <c r="C12690">
        <v>2.9444389791664403</v>
      </c>
    </row>
    <row r="12691" spans="1:3" x14ac:dyDescent="0.25">
      <c r="A12691" s="3">
        <v>19.929145492307978</v>
      </c>
      <c r="B12691">
        <v>5.0106352940962555</v>
      </c>
      <c r="C12691">
        <v>2.9957322735539909</v>
      </c>
    </row>
    <row r="12692" spans="1:3" ht="15.75" thickBot="1" x14ac:dyDescent="0.3">
      <c r="A12692" s="7">
        <v>19.929145492307978</v>
      </c>
      <c r="B12692">
        <v>5.0106352940962555</v>
      </c>
      <c r="C12692">
        <v>2.9957322735539909</v>
      </c>
    </row>
    <row r="12694" spans="1:3" ht="15.75" thickBot="1" x14ac:dyDescent="0.3"/>
    <row r="12695" spans="1:3" x14ac:dyDescent="0.25">
      <c r="A12695" s="1" t="s">
        <v>765</v>
      </c>
    </row>
    <row r="12696" spans="1:3" x14ac:dyDescent="0.25">
      <c r="A12696" s="2">
        <v>19.985088661080542</v>
      </c>
      <c r="B12696">
        <v>4.7874917427820458</v>
      </c>
      <c r="C12696">
        <v>3.4812400893356918</v>
      </c>
    </row>
    <row r="12697" spans="1:3" x14ac:dyDescent="0.25">
      <c r="A12697" s="3">
        <v>20.163448315399307</v>
      </c>
      <c r="B12697">
        <v>5.5373342670185366</v>
      </c>
      <c r="C12697">
        <v>4.7004803657924166</v>
      </c>
    </row>
    <row r="12698" spans="1:3" x14ac:dyDescent="0.25">
      <c r="A12698" s="3">
        <v>20.097550585664155</v>
      </c>
      <c r="B12698">
        <v>5.0751738152338266</v>
      </c>
      <c r="C12698">
        <v>3.6109179126442243</v>
      </c>
    </row>
    <row r="12699" spans="1:3" x14ac:dyDescent="0.25">
      <c r="A12699" s="3">
        <v>20.163448315399307</v>
      </c>
      <c r="B12699">
        <v>5.5373342670185366</v>
      </c>
      <c r="C12699">
        <v>4.7004803657924166</v>
      </c>
    </row>
    <row r="12700" spans="1:3" x14ac:dyDescent="0.25">
      <c r="A12700" s="3">
        <v>20.837197681154464</v>
      </c>
      <c r="B12700">
        <v>5.9914645471079817</v>
      </c>
      <c r="C12700">
        <v>4.6821312271242199</v>
      </c>
    </row>
    <row r="12701" spans="1:3" x14ac:dyDescent="0.25">
      <c r="A12701" s="3">
        <v>20.184546440673881</v>
      </c>
      <c r="B12701">
        <v>4.990432586778736</v>
      </c>
      <c r="C12701">
        <v>3.6888794541139363</v>
      </c>
    </row>
    <row r="12702" spans="1:3" x14ac:dyDescent="0.25">
      <c r="A12702" s="3">
        <v>20.027089777859604</v>
      </c>
      <c r="B12702">
        <v>4.9416424226093039</v>
      </c>
      <c r="C12702">
        <v>3.1135153092103742</v>
      </c>
    </row>
    <row r="12703" spans="1:3" x14ac:dyDescent="0.25">
      <c r="A12703" s="3">
        <v>20.360234224388144</v>
      </c>
      <c r="B12703">
        <v>5.6167710976665717</v>
      </c>
      <c r="C12703">
        <v>2.9444389791664403</v>
      </c>
    </row>
    <row r="12704" spans="1:3" x14ac:dyDescent="0.25">
      <c r="A12704" s="3">
        <v>20.163448315399307</v>
      </c>
      <c r="B12704">
        <v>5.5373342670185366</v>
      </c>
      <c r="C12704">
        <v>4.7004803657924166</v>
      </c>
    </row>
    <row r="12705" spans="1:3" x14ac:dyDescent="0.25">
      <c r="A12705" s="3">
        <v>20.097550585664155</v>
      </c>
      <c r="B12705">
        <v>5.0751738152338266</v>
      </c>
      <c r="C12705">
        <v>3.6109179126442243</v>
      </c>
    </row>
    <row r="12706" spans="1:3" x14ac:dyDescent="0.25">
      <c r="A12706" s="3">
        <v>21.133424112621626</v>
      </c>
    </row>
    <row r="12707" spans="1:3" x14ac:dyDescent="0.25">
      <c r="A12707" s="3">
        <v>20.478688773840432</v>
      </c>
      <c r="B12707" s="5">
        <v>5.2983173670000001</v>
      </c>
      <c r="C12707" s="5">
        <v>2.9957322739999999</v>
      </c>
    </row>
    <row r="12708" spans="1:3" ht="15.75" thickBot="1" x14ac:dyDescent="0.3">
      <c r="A12708" s="7">
        <v>20.163448315399307</v>
      </c>
      <c r="B12708">
        <v>5.5373342670185366</v>
      </c>
      <c r="C12708">
        <v>4.7004803657924166</v>
      </c>
    </row>
    <row r="12710" spans="1:3" ht="15.75" thickBot="1" x14ac:dyDescent="0.3"/>
    <row r="12711" spans="1:3" x14ac:dyDescent="0.25">
      <c r="A12711" s="1" t="s">
        <v>766</v>
      </c>
    </row>
    <row r="12712" spans="1:3" x14ac:dyDescent="0.25">
      <c r="A12712" s="2">
        <v>20.360234224388144</v>
      </c>
      <c r="B12712">
        <v>5.6167710976665717</v>
      </c>
      <c r="C12712">
        <v>2.9444389791664403</v>
      </c>
    </row>
    <row r="12713" spans="1:3" x14ac:dyDescent="0.25">
      <c r="A12713" s="3">
        <v>21.133424112621626</v>
      </c>
      <c r="B12713" s="8">
        <v>6.5510803350434044</v>
      </c>
      <c r="C12713" s="8">
        <v>5.4380793089231956</v>
      </c>
    </row>
    <row r="12714" spans="1:3" x14ac:dyDescent="0.25">
      <c r="A12714" s="3">
        <v>20.163448315399307</v>
      </c>
      <c r="B12714">
        <v>5.5373342670185366</v>
      </c>
      <c r="C12714">
        <v>4.7004803657924166</v>
      </c>
    </row>
    <row r="12715" spans="1:3" x14ac:dyDescent="0.25">
      <c r="A12715" s="3">
        <v>20.123189455653517</v>
      </c>
    </row>
    <row r="12716" spans="1:3" x14ac:dyDescent="0.25">
      <c r="A12716" s="3">
        <v>20.097550585664155</v>
      </c>
      <c r="B12716">
        <v>5.0751738152338266</v>
      </c>
      <c r="C12716">
        <v>3.6109179126442243</v>
      </c>
    </row>
    <row r="12717" spans="1:3" x14ac:dyDescent="0.25">
      <c r="A12717" s="3">
        <v>20.184546440673881</v>
      </c>
      <c r="B12717">
        <v>4.990432586778736</v>
      </c>
      <c r="C12717">
        <v>3.6888794541139363</v>
      </c>
    </row>
    <row r="12718" spans="1:3" x14ac:dyDescent="0.25">
      <c r="A12718" s="3">
        <v>19.985088661080542</v>
      </c>
      <c r="B12718">
        <v>4.7874917427820458</v>
      </c>
      <c r="C12718">
        <v>3.4812400893356918</v>
      </c>
    </row>
    <row r="12719" spans="1:3" x14ac:dyDescent="0.25">
      <c r="A12719" s="3">
        <v>20.097550585664155</v>
      </c>
      <c r="B12719">
        <v>5.0751738152338266</v>
      </c>
      <c r="C12719">
        <v>3.6109179126442243</v>
      </c>
    </row>
    <row r="12720" spans="1:3" x14ac:dyDescent="0.25">
      <c r="A12720" s="3">
        <v>19.985088661080542</v>
      </c>
      <c r="B12720">
        <v>4.7874917427820458</v>
      </c>
      <c r="C12720">
        <v>3.4812400893356918</v>
      </c>
    </row>
    <row r="12721" spans="1:3" x14ac:dyDescent="0.25">
      <c r="A12721" s="3">
        <v>20.027089777859604</v>
      </c>
      <c r="B12721">
        <v>4.9416424226093039</v>
      </c>
      <c r="C12721">
        <v>3.1135153092103742</v>
      </c>
    </row>
    <row r="12722" spans="1:3" x14ac:dyDescent="0.25">
      <c r="A12722" s="3">
        <v>19.719292269758025</v>
      </c>
      <c r="B12722" s="8">
        <v>4.7874917427820458</v>
      </c>
      <c r="C12722" s="8">
        <v>3.0910424533583161</v>
      </c>
    </row>
    <row r="12723" spans="1:3" x14ac:dyDescent="0.25">
      <c r="A12723" s="3">
        <v>20.163448315399307</v>
      </c>
      <c r="B12723">
        <v>5.5373342670185366</v>
      </c>
      <c r="C12723">
        <v>4.7004803657924166</v>
      </c>
    </row>
    <row r="12724" spans="1:3" ht="15.75" thickBot="1" x14ac:dyDescent="0.3">
      <c r="A12724" s="7">
        <v>19.929145492307978</v>
      </c>
      <c r="B12724">
        <v>5.0106352940962555</v>
      </c>
      <c r="C12724">
        <v>2.9957322735539909</v>
      </c>
    </row>
    <row r="12727" spans="1:3" ht="15.75" thickBot="1" x14ac:dyDescent="0.3"/>
    <row r="12728" spans="1:3" x14ac:dyDescent="0.25">
      <c r="A12728" s="1" t="s">
        <v>767</v>
      </c>
    </row>
    <row r="12729" spans="1:3" x14ac:dyDescent="0.25">
      <c r="A12729" s="2">
        <v>20.478688773840432</v>
      </c>
      <c r="B12729" s="5">
        <v>5.2983173670000001</v>
      </c>
      <c r="C12729" s="5">
        <v>2.9957322739999999</v>
      </c>
    </row>
    <row r="12730" spans="1:3" x14ac:dyDescent="0.25">
      <c r="A12730" s="3">
        <v>20.163448315399307</v>
      </c>
      <c r="B12730">
        <v>5.5373342670185366</v>
      </c>
      <c r="C12730">
        <v>4.7004803657924166</v>
      </c>
    </row>
    <row r="12731" spans="1:3" x14ac:dyDescent="0.25">
      <c r="A12731" s="3">
        <v>21.133424112621626</v>
      </c>
      <c r="B12731" s="8">
        <v>6.5510803350434044</v>
      </c>
      <c r="C12731" s="8">
        <v>5.4380793089231956</v>
      </c>
    </row>
    <row r="12732" spans="1:3" x14ac:dyDescent="0.25">
      <c r="A12732" s="3">
        <v>20.837197681154464</v>
      </c>
      <c r="B12732">
        <v>5.9914645471079817</v>
      </c>
      <c r="C12732">
        <v>4.6821312271242199</v>
      </c>
    </row>
    <row r="12733" spans="1:3" x14ac:dyDescent="0.25">
      <c r="A12733" s="3">
        <v>19.985088661080542</v>
      </c>
      <c r="B12733">
        <v>4.7874917427820458</v>
      </c>
      <c r="C12733">
        <v>3.4812400893356918</v>
      </c>
    </row>
    <row r="12734" spans="1:3" x14ac:dyDescent="0.25">
      <c r="A12734" s="3">
        <v>19.719292269758025</v>
      </c>
      <c r="B12734">
        <v>4.7874917430000004</v>
      </c>
      <c r="C12734">
        <v>3.091042453</v>
      </c>
    </row>
    <row r="12735" spans="1:3" x14ac:dyDescent="0.25">
      <c r="A12735" s="3">
        <v>21.133424112621626</v>
      </c>
      <c r="B12735" s="8">
        <v>6.5510803350434044</v>
      </c>
      <c r="C12735" s="8">
        <v>5.4380793089231956</v>
      </c>
    </row>
    <row r="12736" spans="1:3" x14ac:dyDescent="0.25">
      <c r="A12736" s="3">
        <v>20.837197681154464</v>
      </c>
      <c r="B12736">
        <v>5.9914645471079817</v>
      </c>
      <c r="C12736">
        <v>4.6821312271242199</v>
      </c>
    </row>
    <row r="12737" spans="1:3" x14ac:dyDescent="0.25">
      <c r="A12737" s="3">
        <v>19.719292269758025</v>
      </c>
      <c r="B12737" s="8">
        <v>4.7874917427820458</v>
      </c>
      <c r="C12737" s="8">
        <v>3.0910424533583161</v>
      </c>
    </row>
    <row r="12738" spans="1:3" x14ac:dyDescent="0.25">
      <c r="A12738" s="3">
        <v>20.163448315399307</v>
      </c>
      <c r="B12738">
        <v>5.5373342670185366</v>
      </c>
      <c r="C12738">
        <v>4.7004803657924166</v>
      </c>
    </row>
    <row r="12739" spans="1:3" x14ac:dyDescent="0.25">
      <c r="A12739" s="3">
        <v>20.184546440673881</v>
      </c>
      <c r="B12739">
        <v>4.990432586778736</v>
      </c>
      <c r="C12739">
        <v>3.6888794541139363</v>
      </c>
    </row>
    <row r="12740" spans="1:3" x14ac:dyDescent="0.25">
      <c r="A12740" s="3">
        <v>21.133424112621626</v>
      </c>
      <c r="B12740" s="8">
        <v>6.5510803350434044</v>
      </c>
      <c r="C12740" s="8">
        <v>5.4380793089231956</v>
      </c>
    </row>
    <row r="12741" spans="1:3" ht="15.75" thickBot="1" x14ac:dyDescent="0.3">
      <c r="A12741" s="7">
        <v>20.163448315399307</v>
      </c>
      <c r="B12741">
        <v>5.5373342670185366</v>
      </c>
      <c r="C12741">
        <v>4.7004803657924166</v>
      </c>
    </row>
    <row r="12744" spans="1:3" ht="15.75" thickBot="1" x14ac:dyDescent="0.3"/>
    <row r="12745" spans="1:3" x14ac:dyDescent="0.25">
      <c r="A12745" s="1" t="s">
        <v>768</v>
      </c>
    </row>
    <row r="12746" spans="1:3" x14ac:dyDescent="0.25">
      <c r="A12746" s="2">
        <v>21.133424112621626</v>
      </c>
      <c r="B12746" s="8">
        <v>6.5510803350434044</v>
      </c>
      <c r="C12746" s="8">
        <v>5.4380793089231956</v>
      </c>
    </row>
    <row r="12747" spans="1:3" x14ac:dyDescent="0.25">
      <c r="A12747" s="3">
        <v>20.360234224388144</v>
      </c>
      <c r="B12747">
        <v>5.6167710976665717</v>
      </c>
      <c r="C12747">
        <v>2.9444389791664403</v>
      </c>
    </row>
    <row r="12748" spans="1:3" x14ac:dyDescent="0.25">
      <c r="A12748" s="3">
        <v>21.133424112621626</v>
      </c>
      <c r="B12748" s="8">
        <v>6.5510803350434044</v>
      </c>
      <c r="C12748" s="8">
        <v>5.4380793089231956</v>
      </c>
    </row>
    <row r="12749" spans="1:3" x14ac:dyDescent="0.25">
      <c r="A12749" s="3">
        <v>19.929145492307978</v>
      </c>
      <c r="B12749">
        <v>5.0106352940962555</v>
      </c>
      <c r="C12749">
        <v>2.9957322735539909</v>
      </c>
    </row>
    <row r="12750" spans="1:3" x14ac:dyDescent="0.25">
      <c r="A12750" s="3">
        <v>20.163448315399307</v>
      </c>
      <c r="B12750">
        <v>5.5373342670185366</v>
      </c>
      <c r="C12750">
        <v>4.7004803657924166</v>
      </c>
    </row>
    <row r="12751" spans="1:3" x14ac:dyDescent="0.25">
      <c r="A12751" s="3">
        <v>20.360234224388144</v>
      </c>
      <c r="B12751">
        <v>5.6167710976665717</v>
      </c>
      <c r="C12751">
        <v>2.9444389791664403</v>
      </c>
    </row>
    <row r="12752" spans="1:3" x14ac:dyDescent="0.25">
      <c r="A12752" s="3">
        <v>20.478688773840432</v>
      </c>
      <c r="B12752" s="5">
        <v>5.2983173670000001</v>
      </c>
      <c r="C12752" s="5">
        <v>2.9957322739999999</v>
      </c>
    </row>
    <row r="12753" spans="1:3" x14ac:dyDescent="0.25">
      <c r="A12753" s="3">
        <v>20.097550585664155</v>
      </c>
      <c r="B12753">
        <v>5.0751738152338266</v>
      </c>
      <c r="C12753">
        <v>3.6109179126442243</v>
      </c>
    </row>
    <row r="12754" spans="1:3" x14ac:dyDescent="0.25">
      <c r="A12754" s="3">
        <v>20.478688773840432</v>
      </c>
      <c r="B12754" s="5">
        <v>5.2983173670000001</v>
      </c>
      <c r="C12754" s="5">
        <v>2.9957322739999999</v>
      </c>
    </row>
    <row r="12755" spans="1:3" x14ac:dyDescent="0.25">
      <c r="A12755" s="3">
        <v>21.133424112621626</v>
      </c>
      <c r="B12755" s="8">
        <v>6.5510803350434044</v>
      </c>
      <c r="C12755" s="8">
        <v>5.4380793089231956</v>
      </c>
    </row>
    <row r="12756" spans="1:3" x14ac:dyDescent="0.25">
      <c r="A12756" s="3">
        <v>20.478688773840432</v>
      </c>
      <c r="B12756" s="5">
        <v>5.2983173670000001</v>
      </c>
      <c r="C12756" s="5">
        <v>2.9957322739999999</v>
      </c>
    </row>
    <row r="12757" spans="1:3" x14ac:dyDescent="0.25">
      <c r="A12757" s="3">
        <v>20.184546440673881</v>
      </c>
      <c r="B12757">
        <v>4.990432586778736</v>
      </c>
      <c r="C12757">
        <v>3.6888794541139363</v>
      </c>
    </row>
    <row r="12758" spans="1:3" ht="15.75" thickBot="1" x14ac:dyDescent="0.3">
      <c r="A12758" s="7">
        <v>20.027089777859604</v>
      </c>
      <c r="B12758">
        <v>4.9416424226093039</v>
      </c>
      <c r="C12758">
        <v>3.1135153092103742</v>
      </c>
    </row>
    <row r="12761" spans="1:3" ht="15.75" thickBot="1" x14ac:dyDescent="0.3"/>
    <row r="12762" spans="1:3" x14ac:dyDescent="0.25">
      <c r="A12762" s="1" t="s">
        <v>769</v>
      </c>
    </row>
    <row r="12763" spans="1:3" x14ac:dyDescent="0.25">
      <c r="A12763" s="2">
        <v>19.929145492307978</v>
      </c>
      <c r="B12763">
        <v>5.0106352940962555</v>
      </c>
      <c r="C12763">
        <v>2.9957322735539909</v>
      </c>
    </row>
    <row r="12764" spans="1:3" x14ac:dyDescent="0.25">
      <c r="A12764" s="3">
        <v>19.929145492307978</v>
      </c>
      <c r="B12764">
        <v>5.0106352940962555</v>
      </c>
      <c r="C12764">
        <v>2.9957322735539909</v>
      </c>
    </row>
    <row r="12765" spans="1:3" x14ac:dyDescent="0.25">
      <c r="A12765" s="3">
        <v>20.360234224388144</v>
      </c>
      <c r="B12765">
        <v>5.6167710976665717</v>
      </c>
      <c r="C12765">
        <v>2.9444389791664403</v>
      </c>
    </row>
    <row r="12766" spans="1:3" x14ac:dyDescent="0.25">
      <c r="A12766" s="3">
        <v>20.360234224388144</v>
      </c>
      <c r="B12766">
        <v>5.6167710976665717</v>
      </c>
      <c r="C12766">
        <v>2.9444389791664403</v>
      </c>
    </row>
    <row r="12767" spans="1:3" x14ac:dyDescent="0.25">
      <c r="A12767" s="3">
        <v>19.929145492307978</v>
      </c>
      <c r="B12767">
        <v>5.0106352940962555</v>
      </c>
      <c r="C12767">
        <v>2.9957322735539909</v>
      </c>
    </row>
    <row r="12768" spans="1:3" x14ac:dyDescent="0.25">
      <c r="A12768" s="3">
        <v>21.133424112621626</v>
      </c>
      <c r="B12768" s="8">
        <v>6.5510803350434044</v>
      </c>
      <c r="C12768" s="8">
        <v>5.4380793089231956</v>
      </c>
    </row>
    <row r="12769" spans="1:3" x14ac:dyDescent="0.25">
      <c r="A12769" s="3">
        <v>19.719292269758025</v>
      </c>
      <c r="B12769">
        <v>4.7874917430000004</v>
      </c>
      <c r="C12769">
        <v>3.091042453</v>
      </c>
    </row>
    <row r="12770" spans="1:3" x14ac:dyDescent="0.25">
      <c r="A12770" s="3">
        <v>20.360234224388144</v>
      </c>
      <c r="B12770">
        <v>5.6167710976665717</v>
      </c>
      <c r="C12770">
        <v>2.9444389791664403</v>
      </c>
    </row>
    <row r="12771" spans="1:3" x14ac:dyDescent="0.25">
      <c r="A12771" s="3">
        <v>20.837197681154464</v>
      </c>
      <c r="B12771">
        <v>5.9914645471079817</v>
      </c>
      <c r="C12771">
        <v>4.6821312271242199</v>
      </c>
    </row>
    <row r="12772" spans="1:3" x14ac:dyDescent="0.25">
      <c r="A12772" s="3">
        <v>20.837197681154464</v>
      </c>
      <c r="B12772">
        <v>5.9914645471079817</v>
      </c>
      <c r="C12772">
        <v>4.6821312271242199</v>
      </c>
    </row>
    <row r="12773" spans="1:3" x14ac:dyDescent="0.25">
      <c r="A12773" s="3">
        <v>20.478688773840432</v>
      </c>
      <c r="B12773" s="5">
        <v>5.2983173670000001</v>
      </c>
      <c r="C12773" s="5">
        <v>2.9957322739999999</v>
      </c>
    </row>
    <row r="12774" spans="1:3" x14ac:dyDescent="0.25">
      <c r="A12774" s="3">
        <v>20.027089777859604</v>
      </c>
      <c r="B12774">
        <v>4.9416424226093039</v>
      </c>
      <c r="C12774">
        <v>3.1135153092103742</v>
      </c>
    </row>
    <row r="12775" spans="1:3" ht="15.75" thickBot="1" x14ac:dyDescent="0.3">
      <c r="A12775" s="7">
        <v>20.097550585664155</v>
      </c>
      <c r="B12775">
        <v>5.0751738152338266</v>
      </c>
      <c r="C12775">
        <v>3.6109179126442243</v>
      </c>
    </row>
    <row r="12778" spans="1:3" ht="15.75" thickBot="1" x14ac:dyDescent="0.3"/>
    <row r="12779" spans="1:3" x14ac:dyDescent="0.25">
      <c r="A12779" s="1" t="s">
        <v>770</v>
      </c>
    </row>
    <row r="12780" spans="1:3" x14ac:dyDescent="0.25">
      <c r="A12780" s="2">
        <v>19.985088661080542</v>
      </c>
      <c r="B12780">
        <v>4.7874917427820458</v>
      </c>
      <c r="C12780">
        <v>3.4812400893356918</v>
      </c>
    </row>
    <row r="12781" spans="1:3" x14ac:dyDescent="0.25">
      <c r="A12781" s="3">
        <v>19.18195119767131</v>
      </c>
      <c r="B12781">
        <v>4.5747109785033828</v>
      </c>
      <c r="C12781">
        <v>3.6375861597263857</v>
      </c>
    </row>
    <row r="12782" spans="1:3" x14ac:dyDescent="0.25">
      <c r="A12782" s="3">
        <v>19.719292269758025</v>
      </c>
      <c r="B12782">
        <v>4.7874917430000004</v>
      </c>
      <c r="C12782">
        <v>3.091042453</v>
      </c>
    </row>
    <row r="12783" spans="1:3" x14ac:dyDescent="0.25">
      <c r="A12783" s="3">
        <v>20.360234224388144</v>
      </c>
      <c r="B12783">
        <v>5.6167710976665717</v>
      </c>
      <c r="C12783">
        <v>2.9444389791664403</v>
      </c>
    </row>
    <row r="12784" spans="1:3" x14ac:dyDescent="0.25">
      <c r="A12784" s="3">
        <v>19.985088661080542</v>
      </c>
      <c r="B12784">
        <v>4.7874917427820458</v>
      </c>
      <c r="C12784">
        <v>3.4812400893356918</v>
      </c>
    </row>
    <row r="12785" spans="1:3" x14ac:dyDescent="0.25">
      <c r="A12785" s="3">
        <v>19.985088661080542</v>
      </c>
      <c r="B12785">
        <v>4.7874917427820458</v>
      </c>
      <c r="C12785">
        <v>3.4812400893356918</v>
      </c>
    </row>
    <row r="12786" spans="1:3" x14ac:dyDescent="0.25">
      <c r="A12786" s="3">
        <v>20.097550585664155</v>
      </c>
      <c r="B12786">
        <v>5.0751738152338266</v>
      </c>
      <c r="C12786">
        <v>3.6109179126442243</v>
      </c>
    </row>
    <row r="12787" spans="1:3" x14ac:dyDescent="0.25">
      <c r="A12787" s="3">
        <v>20.837197681154464</v>
      </c>
      <c r="B12787">
        <v>5.9914645471079817</v>
      </c>
      <c r="C12787">
        <v>4.6821312271242199</v>
      </c>
    </row>
    <row r="12788" spans="1:3" x14ac:dyDescent="0.25">
      <c r="A12788" s="3">
        <v>19.929145492307978</v>
      </c>
      <c r="B12788">
        <v>5.0106352940962555</v>
      </c>
      <c r="C12788">
        <v>2.9957322735539909</v>
      </c>
    </row>
    <row r="12789" spans="1:3" x14ac:dyDescent="0.25">
      <c r="A12789" s="3">
        <v>19.985088661080542</v>
      </c>
      <c r="B12789">
        <v>4.7874917427820458</v>
      </c>
      <c r="C12789">
        <v>3.4812400893356918</v>
      </c>
    </row>
    <row r="12790" spans="1:3" x14ac:dyDescent="0.25">
      <c r="A12790" s="3">
        <v>20.478688773840432</v>
      </c>
      <c r="B12790" s="5">
        <v>5.2983173670000001</v>
      </c>
      <c r="C12790" s="5">
        <v>2.9957322739999999</v>
      </c>
    </row>
    <row r="12791" spans="1:3" x14ac:dyDescent="0.25">
      <c r="A12791" s="3">
        <v>19.929145492307978</v>
      </c>
      <c r="B12791">
        <v>5.0106352940962555</v>
      </c>
      <c r="C12791">
        <v>2.9957322735539909</v>
      </c>
    </row>
    <row r="12792" spans="1:3" ht="15.75" thickBot="1" x14ac:dyDescent="0.3">
      <c r="A12792" s="7">
        <v>21.133424112621626</v>
      </c>
      <c r="B12792" s="8">
        <v>6.5510803350434044</v>
      </c>
      <c r="C12792" s="8">
        <v>5.4380793089231956</v>
      </c>
    </row>
    <row r="12795" spans="1:3" ht="15.75" thickBot="1" x14ac:dyDescent="0.3"/>
    <row r="12796" spans="1:3" x14ac:dyDescent="0.25">
      <c r="A12796" s="1" t="s">
        <v>771</v>
      </c>
    </row>
    <row r="12797" spans="1:3" x14ac:dyDescent="0.25">
      <c r="A12797" s="2">
        <v>21.133424112621626</v>
      </c>
      <c r="B12797" s="8">
        <v>6.5510803350434044</v>
      </c>
      <c r="C12797" s="8">
        <v>5.4380793089231956</v>
      </c>
    </row>
    <row r="12798" spans="1:3" x14ac:dyDescent="0.25">
      <c r="A12798" s="3">
        <v>20.123189455653517</v>
      </c>
      <c r="B12798">
        <v>5.4806389233419912</v>
      </c>
      <c r="C12798">
        <v>3.0910424533583161</v>
      </c>
    </row>
    <row r="12799" spans="1:3" x14ac:dyDescent="0.25">
      <c r="A12799" s="3">
        <v>20.097550585664155</v>
      </c>
      <c r="B12799">
        <v>5.0751738152338266</v>
      </c>
      <c r="C12799">
        <v>3.6109179126442243</v>
      </c>
    </row>
    <row r="12800" spans="1:3" x14ac:dyDescent="0.25">
      <c r="A12800" s="3">
        <v>20.184546440673881</v>
      </c>
      <c r="B12800">
        <v>4.990432586778736</v>
      </c>
      <c r="C12800">
        <v>3.6888794541139363</v>
      </c>
    </row>
    <row r="12801" spans="1:3" x14ac:dyDescent="0.25">
      <c r="A12801" s="3">
        <v>19.985088661080542</v>
      </c>
      <c r="B12801">
        <v>4.7874917427820458</v>
      </c>
      <c r="C12801">
        <v>3.4812400893356918</v>
      </c>
    </row>
    <row r="12802" spans="1:3" x14ac:dyDescent="0.25">
      <c r="A12802" s="3">
        <v>19.18195119767131</v>
      </c>
      <c r="B12802">
        <v>4.5747109785033828</v>
      </c>
      <c r="C12802">
        <v>3.6375861597263857</v>
      </c>
    </row>
    <row r="12803" spans="1:3" x14ac:dyDescent="0.25">
      <c r="A12803" s="3">
        <v>20.184546440673881</v>
      </c>
      <c r="B12803">
        <v>4.990432586778736</v>
      </c>
      <c r="C12803">
        <v>3.6888794541139363</v>
      </c>
    </row>
    <row r="12804" spans="1:3" x14ac:dyDescent="0.25">
      <c r="A12804" s="3">
        <v>20.163448315399307</v>
      </c>
      <c r="B12804">
        <v>5.5373342670185366</v>
      </c>
      <c r="C12804">
        <v>4.7004803657924166</v>
      </c>
    </row>
    <row r="12805" spans="1:3" x14ac:dyDescent="0.25">
      <c r="A12805" s="3">
        <v>20.027089777859604</v>
      </c>
      <c r="B12805">
        <v>4.9416424226093039</v>
      </c>
      <c r="C12805">
        <v>3.1135153092103742</v>
      </c>
    </row>
    <row r="12806" spans="1:3" x14ac:dyDescent="0.25">
      <c r="A12806" s="3">
        <v>20.097550585664155</v>
      </c>
      <c r="B12806">
        <v>5.0751738152338266</v>
      </c>
      <c r="C12806">
        <v>3.6109179126442243</v>
      </c>
    </row>
    <row r="12807" spans="1:3" x14ac:dyDescent="0.25">
      <c r="A12807" s="3">
        <v>20.837197681154464</v>
      </c>
      <c r="B12807">
        <v>5.9914645471079817</v>
      </c>
      <c r="C12807">
        <v>4.6821312271242199</v>
      </c>
    </row>
    <row r="12808" spans="1:3" x14ac:dyDescent="0.25">
      <c r="A12808" s="3">
        <v>20.163448315399307</v>
      </c>
      <c r="B12808">
        <v>5.5373342670185366</v>
      </c>
      <c r="C12808">
        <v>4.7004803657924166</v>
      </c>
    </row>
    <row r="12809" spans="1:3" ht="15.75" thickBot="1" x14ac:dyDescent="0.3">
      <c r="A12809" s="7">
        <v>20.097550585664155</v>
      </c>
      <c r="B12809">
        <v>5.0751738152338266</v>
      </c>
      <c r="C12809">
        <v>3.6109179126442243</v>
      </c>
    </row>
    <row r="12812" spans="1:3" ht="15.75" thickBot="1" x14ac:dyDescent="0.3"/>
    <row r="12813" spans="1:3" x14ac:dyDescent="0.25">
      <c r="A12813" s="1" t="s">
        <v>772</v>
      </c>
    </row>
    <row r="12814" spans="1:3" x14ac:dyDescent="0.25">
      <c r="A12814" s="2">
        <v>20.123189455653517</v>
      </c>
      <c r="B12814">
        <v>5.4806389233419912</v>
      </c>
      <c r="C12814">
        <v>3.0910424533583161</v>
      </c>
    </row>
    <row r="12815" spans="1:3" x14ac:dyDescent="0.25">
      <c r="A12815" s="3">
        <v>20.360234224388144</v>
      </c>
      <c r="B12815">
        <v>5.6167710976665717</v>
      </c>
      <c r="C12815">
        <v>2.9444389791664403</v>
      </c>
    </row>
    <row r="12816" spans="1:3" x14ac:dyDescent="0.25">
      <c r="A12816" s="3">
        <v>19.18195119767131</v>
      </c>
      <c r="B12816">
        <v>4.5747109785033828</v>
      </c>
      <c r="C12816">
        <v>3.6375861597263857</v>
      </c>
    </row>
    <row r="12817" spans="1:3" x14ac:dyDescent="0.25">
      <c r="A12817" s="3">
        <v>20.097550585664155</v>
      </c>
      <c r="B12817">
        <v>5.0751738152338266</v>
      </c>
      <c r="C12817">
        <v>3.6109179126442243</v>
      </c>
    </row>
    <row r="12818" spans="1:3" x14ac:dyDescent="0.25">
      <c r="A12818" s="3">
        <v>20.478688773840432</v>
      </c>
      <c r="B12818" s="5">
        <v>5.2983173670000001</v>
      </c>
      <c r="C12818" s="5">
        <v>2.9957322739999999</v>
      </c>
    </row>
    <row r="12819" spans="1:3" x14ac:dyDescent="0.25">
      <c r="A12819" s="3">
        <v>19.18195119767131</v>
      </c>
      <c r="B12819">
        <v>4.5747109785033828</v>
      </c>
      <c r="C12819">
        <v>3.6375861597263857</v>
      </c>
    </row>
    <row r="12820" spans="1:3" x14ac:dyDescent="0.25">
      <c r="A12820" s="3">
        <v>20.360234224388144</v>
      </c>
      <c r="B12820">
        <v>5.6167710976665717</v>
      </c>
      <c r="C12820">
        <v>2.9444389791664403</v>
      </c>
    </row>
    <row r="12821" spans="1:3" x14ac:dyDescent="0.25">
      <c r="A12821" s="3">
        <v>21.133424112621626</v>
      </c>
      <c r="B12821" s="8">
        <v>6.5510803350434044</v>
      </c>
      <c r="C12821" s="8">
        <v>5.4380793089231956</v>
      </c>
    </row>
    <row r="12822" spans="1:3" x14ac:dyDescent="0.25">
      <c r="A12822" s="3">
        <v>19.719292269758025</v>
      </c>
      <c r="B12822">
        <v>4.7874917430000004</v>
      </c>
      <c r="C12822">
        <v>3.091042453</v>
      </c>
    </row>
    <row r="12823" spans="1:3" x14ac:dyDescent="0.25">
      <c r="A12823" s="3">
        <v>20.478688773840432</v>
      </c>
      <c r="B12823" s="5">
        <v>5.2983173670000001</v>
      </c>
      <c r="C12823" s="5">
        <v>2.9957322739999999</v>
      </c>
    </row>
    <row r="12824" spans="1:3" x14ac:dyDescent="0.25">
      <c r="A12824" s="3">
        <v>20.027089777859604</v>
      </c>
      <c r="B12824">
        <v>4.9416424226093039</v>
      </c>
      <c r="C12824">
        <v>3.1135153092103742</v>
      </c>
    </row>
    <row r="12825" spans="1:3" x14ac:dyDescent="0.25">
      <c r="A12825" s="3">
        <v>20.163448315399307</v>
      </c>
      <c r="B12825">
        <v>5.5373342670185366</v>
      </c>
      <c r="C12825">
        <v>4.7004803657924166</v>
      </c>
    </row>
    <row r="12826" spans="1:3" ht="15.75" thickBot="1" x14ac:dyDescent="0.3">
      <c r="A12826" s="7">
        <v>20.478688773840432</v>
      </c>
      <c r="B12826" s="5">
        <v>5.2983173670000001</v>
      </c>
      <c r="C12826" s="5">
        <v>2.9957322739999999</v>
      </c>
    </row>
    <row r="12829" spans="1:3" ht="15.75" thickBot="1" x14ac:dyDescent="0.3"/>
    <row r="12830" spans="1:3" x14ac:dyDescent="0.25">
      <c r="A12830" s="1" t="s">
        <v>773</v>
      </c>
    </row>
    <row r="12831" spans="1:3" x14ac:dyDescent="0.25">
      <c r="A12831" s="2">
        <v>19.929145492307978</v>
      </c>
      <c r="B12831">
        <v>5.0106352940962555</v>
      </c>
      <c r="C12831">
        <v>2.9957322735539909</v>
      </c>
    </row>
    <row r="12832" spans="1:3" x14ac:dyDescent="0.25">
      <c r="A12832" s="3">
        <v>20.097550585664155</v>
      </c>
      <c r="B12832">
        <v>5.0751738152338266</v>
      </c>
      <c r="C12832">
        <v>3.6109179126442243</v>
      </c>
    </row>
    <row r="12833" spans="1:3" x14ac:dyDescent="0.25">
      <c r="A12833" s="3">
        <v>19.18195119767131</v>
      </c>
      <c r="B12833">
        <v>4.5747109785033828</v>
      </c>
      <c r="C12833">
        <v>3.6375861597263857</v>
      </c>
    </row>
    <row r="12834" spans="1:3" x14ac:dyDescent="0.25">
      <c r="A12834" s="3">
        <v>19.719292269758025</v>
      </c>
      <c r="B12834">
        <v>4.7874917430000004</v>
      </c>
      <c r="C12834">
        <v>3.091042453</v>
      </c>
    </row>
    <row r="12835" spans="1:3" x14ac:dyDescent="0.25">
      <c r="A12835" s="3">
        <v>19.929145492307978</v>
      </c>
      <c r="B12835">
        <v>5.0106352940962555</v>
      </c>
      <c r="C12835">
        <v>2.9957322735539909</v>
      </c>
    </row>
    <row r="12836" spans="1:3" x14ac:dyDescent="0.25">
      <c r="A12836" s="3">
        <v>19.719292269758025</v>
      </c>
      <c r="B12836">
        <v>4.7874917430000004</v>
      </c>
      <c r="C12836">
        <v>3.091042453</v>
      </c>
    </row>
    <row r="12837" spans="1:3" x14ac:dyDescent="0.25">
      <c r="A12837" s="3">
        <v>20.163448315399307</v>
      </c>
      <c r="B12837">
        <v>5.5373342670185366</v>
      </c>
      <c r="C12837">
        <v>4.7004803657924166</v>
      </c>
    </row>
    <row r="12838" spans="1:3" x14ac:dyDescent="0.25">
      <c r="A12838" s="3">
        <v>20.837197681154464</v>
      </c>
      <c r="B12838">
        <v>5.9914645471079817</v>
      </c>
      <c r="C12838">
        <v>4.6821312271242199</v>
      </c>
    </row>
    <row r="12839" spans="1:3" x14ac:dyDescent="0.25">
      <c r="A12839" s="3">
        <v>19.929145492307978</v>
      </c>
      <c r="B12839">
        <v>5.0106352940962555</v>
      </c>
      <c r="C12839">
        <v>2.9957322735539909</v>
      </c>
    </row>
    <row r="12840" spans="1:3" x14ac:dyDescent="0.25">
      <c r="A12840" s="3">
        <v>20.123189455653517</v>
      </c>
      <c r="B12840">
        <v>5.4806389233419912</v>
      </c>
      <c r="C12840">
        <v>3.0910424533583161</v>
      </c>
    </row>
    <row r="12841" spans="1:3" x14ac:dyDescent="0.25">
      <c r="A12841" s="3">
        <v>20.027089777859604</v>
      </c>
      <c r="B12841">
        <v>4.9416424226093039</v>
      </c>
      <c r="C12841">
        <v>3.1135153092103742</v>
      </c>
    </row>
    <row r="12842" spans="1:3" x14ac:dyDescent="0.25">
      <c r="A12842" s="3">
        <v>19.18195119767131</v>
      </c>
      <c r="B12842">
        <v>4.5747109785033828</v>
      </c>
      <c r="C12842">
        <v>3.6375861597263857</v>
      </c>
    </row>
    <row r="12843" spans="1:3" ht="15.75" thickBot="1" x14ac:dyDescent="0.3">
      <c r="A12843" s="7">
        <v>20.123189455653517</v>
      </c>
      <c r="B12843">
        <v>5.4806389233419912</v>
      </c>
      <c r="C12843">
        <v>3.0910424533583161</v>
      </c>
    </row>
    <row r="12846" spans="1:3" ht="15.75" thickBot="1" x14ac:dyDescent="0.3"/>
    <row r="12847" spans="1:3" x14ac:dyDescent="0.25">
      <c r="A12847" s="1" t="s">
        <v>774</v>
      </c>
    </row>
    <row r="12848" spans="1:3" x14ac:dyDescent="0.25">
      <c r="A12848" s="2">
        <v>21.133424112621626</v>
      </c>
      <c r="B12848" s="8">
        <v>6.5510803350434044</v>
      </c>
      <c r="C12848" s="8">
        <v>5.4380793089231956</v>
      </c>
    </row>
    <row r="12849" spans="1:3" x14ac:dyDescent="0.25">
      <c r="A12849" s="3">
        <v>20.027089777859604</v>
      </c>
      <c r="B12849">
        <v>4.9416424226093039</v>
      </c>
      <c r="C12849">
        <v>3.1135153092103742</v>
      </c>
    </row>
    <row r="12850" spans="1:3" x14ac:dyDescent="0.25">
      <c r="A12850" s="3">
        <v>19.18195119767131</v>
      </c>
      <c r="B12850">
        <v>4.5747109785033828</v>
      </c>
      <c r="C12850">
        <v>3.6375861597263857</v>
      </c>
    </row>
    <row r="12851" spans="1:3" x14ac:dyDescent="0.25">
      <c r="A12851" s="3">
        <v>20.837197681154464</v>
      </c>
      <c r="B12851">
        <v>5.9914645471079817</v>
      </c>
      <c r="C12851">
        <v>4.6821312271242199</v>
      </c>
    </row>
    <row r="12852" spans="1:3" x14ac:dyDescent="0.25">
      <c r="A12852" s="3">
        <v>20.123189455653517</v>
      </c>
      <c r="B12852">
        <v>5.4806389233419912</v>
      </c>
      <c r="C12852">
        <v>3.0910424533583161</v>
      </c>
    </row>
    <row r="12853" spans="1:3" x14ac:dyDescent="0.25">
      <c r="A12853" s="3">
        <v>19.929145492307978</v>
      </c>
      <c r="B12853">
        <v>5.0106352940962555</v>
      </c>
      <c r="C12853">
        <v>2.9957322735539909</v>
      </c>
    </row>
    <row r="12854" spans="1:3" x14ac:dyDescent="0.25">
      <c r="A12854" s="3">
        <v>19.719292269758025</v>
      </c>
      <c r="B12854">
        <v>4.7874917430000004</v>
      </c>
      <c r="C12854">
        <v>3.091042453</v>
      </c>
    </row>
    <row r="12855" spans="1:3" x14ac:dyDescent="0.25">
      <c r="A12855" s="3">
        <v>19.719292269758025</v>
      </c>
      <c r="B12855">
        <v>4.7874917430000004</v>
      </c>
      <c r="C12855">
        <v>3.091042453</v>
      </c>
    </row>
    <row r="12856" spans="1:3" x14ac:dyDescent="0.25">
      <c r="A12856" s="3">
        <v>19.719292269758025</v>
      </c>
      <c r="B12856">
        <v>4.7874917430000004</v>
      </c>
      <c r="C12856">
        <v>3.091042453</v>
      </c>
    </row>
    <row r="12857" spans="1:3" x14ac:dyDescent="0.25">
      <c r="A12857" s="3">
        <v>20.360234224388144</v>
      </c>
      <c r="B12857">
        <v>5.6167710976665717</v>
      </c>
      <c r="C12857">
        <v>2.9444389791664403</v>
      </c>
    </row>
    <row r="12858" spans="1:3" x14ac:dyDescent="0.25">
      <c r="A12858" s="3">
        <v>20.123189455653517</v>
      </c>
      <c r="B12858">
        <v>5.4806389233419912</v>
      </c>
      <c r="C12858">
        <v>3.0910424533583161</v>
      </c>
    </row>
    <row r="12859" spans="1:3" x14ac:dyDescent="0.25">
      <c r="A12859" s="3">
        <v>20.184546440673881</v>
      </c>
      <c r="B12859">
        <v>4.990432586778736</v>
      </c>
      <c r="C12859">
        <v>3.6888794541139363</v>
      </c>
    </row>
    <row r="12860" spans="1:3" ht="15.75" thickBot="1" x14ac:dyDescent="0.3">
      <c r="A12860" s="7">
        <v>19.929145492307978</v>
      </c>
      <c r="B12860">
        <v>5.0106352940962555</v>
      </c>
      <c r="C12860">
        <v>2.9957322735539909</v>
      </c>
    </row>
    <row r="12863" spans="1:3" ht="15.75" thickBot="1" x14ac:dyDescent="0.3"/>
    <row r="12864" spans="1:3" x14ac:dyDescent="0.25">
      <c r="A12864" s="1" t="s">
        <v>775</v>
      </c>
    </row>
    <row r="12865" spans="1:3" x14ac:dyDescent="0.25">
      <c r="A12865" s="2">
        <v>20.097550585664155</v>
      </c>
      <c r="B12865">
        <v>5.0751738152338266</v>
      </c>
      <c r="C12865">
        <v>3.6109179126442243</v>
      </c>
    </row>
    <row r="12866" spans="1:3" x14ac:dyDescent="0.25">
      <c r="A12866" s="3">
        <v>19.929145492307978</v>
      </c>
      <c r="B12866">
        <v>5.0106352940962555</v>
      </c>
      <c r="C12866">
        <v>2.9957322735539909</v>
      </c>
    </row>
    <row r="12867" spans="1:3" x14ac:dyDescent="0.25">
      <c r="A12867" s="3">
        <v>20.478688773840432</v>
      </c>
      <c r="B12867" s="5">
        <v>5.2983173670000001</v>
      </c>
      <c r="C12867" s="5">
        <v>2.9957322739999999</v>
      </c>
    </row>
    <row r="12868" spans="1:3" x14ac:dyDescent="0.25">
      <c r="A12868" s="3">
        <v>20.837197681154464</v>
      </c>
      <c r="B12868">
        <v>5.9914645471079817</v>
      </c>
      <c r="C12868">
        <v>4.6821312271242199</v>
      </c>
    </row>
    <row r="12869" spans="1:3" x14ac:dyDescent="0.25">
      <c r="A12869" s="3">
        <v>20.123189455653517</v>
      </c>
      <c r="B12869">
        <v>5.4806389233419912</v>
      </c>
      <c r="C12869">
        <v>3.0910424533583161</v>
      </c>
    </row>
    <row r="12870" spans="1:3" x14ac:dyDescent="0.25">
      <c r="A12870" s="3">
        <v>19.985088661080542</v>
      </c>
      <c r="B12870">
        <v>4.7874917427820458</v>
      </c>
      <c r="C12870">
        <v>3.4812400893356918</v>
      </c>
    </row>
    <row r="12871" spans="1:3" x14ac:dyDescent="0.25">
      <c r="A12871" s="3">
        <v>20.123189455653517</v>
      </c>
      <c r="B12871">
        <v>5.4806389233419912</v>
      </c>
      <c r="C12871">
        <v>3.0910424533583161</v>
      </c>
    </row>
    <row r="12872" spans="1:3" x14ac:dyDescent="0.25">
      <c r="A12872" s="3">
        <v>20.478688773840432</v>
      </c>
      <c r="B12872" s="5">
        <v>5.2983173670000001</v>
      </c>
      <c r="C12872" s="5">
        <v>2.9957322739999999</v>
      </c>
    </row>
    <row r="12873" spans="1:3" x14ac:dyDescent="0.25">
      <c r="A12873" s="3">
        <v>21.133424112621626</v>
      </c>
      <c r="B12873" s="8">
        <v>6.5510803350434044</v>
      </c>
      <c r="C12873" s="8">
        <v>5.4380793089231956</v>
      </c>
    </row>
    <row r="12874" spans="1:3" x14ac:dyDescent="0.25">
      <c r="A12874" s="3">
        <v>20.123189455653517</v>
      </c>
      <c r="B12874">
        <v>5.4806389233419912</v>
      </c>
      <c r="C12874">
        <v>3.0910424533583161</v>
      </c>
    </row>
    <row r="12875" spans="1:3" x14ac:dyDescent="0.25">
      <c r="A12875" s="3">
        <v>20.837197681154464</v>
      </c>
      <c r="B12875">
        <v>5.9914645471079817</v>
      </c>
      <c r="C12875">
        <v>4.6821312271242199</v>
      </c>
    </row>
    <row r="12876" spans="1:3" x14ac:dyDescent="0.25">
      <c r="A12876" s="3">
        <v>20.163448315399307</v>
      </c>
      <c r="B12876">
        <v>5.5373342670185366</v>
      </c>
      <c r="C12876">
        <v>4.7004803657924166</v>
      </c>
    </row>
    <row r="12877" spans="1:3" ht="15.75" thickBot="1" x14ac:dyDescent="0.3">
      <c r="A12877" s="7">
        <v>19.985088661080542</v>
      </c>
      <c r="B12877">
        <v>4.7874917427820458</v>
      </c>
      <c r="C12877">
        <v>3.4812400893356918</v>
      </c>
    </row>
    <row r="12880" spans="1:3" ht="15.75" thickBot="1" x14ac:dyDescent="0.3"/>
    <row r="12881" spans="1:3" x14ac:dyDescent="0.25">
      <c r="A12881" s="1" t="s">
        <v>776</v>
      </c>
    </row>
    <row r="12882" spans="1:3" x14ac:dyDescent="0.25">
      <c r="A12882" s="2">
        <v>21.133424112621626</v>
      </c>
      <c r="B12882" s="8">
        <v>6.5510803350434044</v>
      </c>
      <c r="C12882" s="8">
        <v>5.4380793089231956</v>
      </c>
    </row>
    <row r="12883" spans="1:3" x14ac:dyDescent="0.25">
      <c r="A12883" s="3">
        <v>19.18195119767131</v>
      </c>
      <c r="B12883">
        <v>4.5747109785033828</v>
      </c>
      <c r="C12883">
        <v>3.6375861597263857</v>
      </c>
    </row>
    <row r="12884" spans="1:3" x14ac:dyDescent="0.25">
      <c r="A12884" s="3">
        <v>20.123189455653517</v>
      </c>
      <c r="B12884">
        <v>5.4806389233419912</v>
      </c>
      <c r="C12884">
        <v>3.0910424533583161</v>
      </c>
    </row>
    <row r="12885" spans="1:3" x14ac:dyDescent="0.25">
      <c r="A12885" s="3">
        <v>19.985088661080542</v>
      </c>
      <c r="B12885">
        <v>4.7874917427820458</v>
      </c>
      <c r="C12885">
        <v>3.4812400893356918</v>
      </c>
    </row>
    <row r="12886" spans="1:3" x14ac:dyDescent="0.25">
      <c r="A12886" s="3">
        <v>20.837197681154464</v>
      </c>
      <c r="B12886">
        <v>5.9914645471079817</v>
      </c>
      <c r="C12886">
        <v>4.6821312271242199</v>
      </c>
    </row>
    <row r="12887" spans="1:3" x14ac:dyDescent="0.25">
      <c r="A12887" s="3">
        <v>19.719292269758025</v>
      </c>
      <c r="B12887">
        <v>4.7874917430000004</v>
      </c>
      <c r="C12887">
        <v>3.091042453</v>
      </c>
    </row>
    <row r="12888" spans="1:3" x14ac:dyDescent="0.25">
      <c r="A12888" s="3">
        <v>20.163448315399307</v>
      </c>
      <c r="B12888">
        <v>5.5373342670185366</v>
      </c>
      <c r="C12888">
        <v>4.7004803657924166</v>
      </c>
    </row>
    <row r="12889" spans="1:3" x14ac:dyDescent="0.25">
      <c r="A12889" s="3">
        <v>20.478688773840432</v>
      </c>
      <c r="B12889" s="5">
        <v>5.2983173670000001</v>
      </c>
      <c r="C12889" s="5">
        <v>2.9957322739999999</v>
      </c>
    </row>
    <row r="12890" spans="1:3" x14ac:dyDescent="0.25">
      <c r="A12890" s="3">
        <v>20.163448315399307</v>
      </c>
      <c r="B12890">
        <v>5.5373342670185366</v>
      </c>
      <c r="C12890">
        <v>4.7004803657924166</v>
      </c>
    </row>
    <row r="12891" spans="1:3" x14ac:dyDescent="0.25">
      <c r="A12891" s="3">
        <v>19.719292269758025</v>
      </c>
      <c r="B12891" s="8">
        <v>4.7874917427820458</v>
      </c>
      <c r="C12891" s="8">
        <v>3.0910424533583161</v>
      </c>
    </row>
    <row r="12892" spans="1:3" x14ac:dyDescent="0.25">
      <c r="A12892" s="3">
        <v>20.163448315399307</v>
      </c>
      <c r="B12892">
        <v>5.5373342670185366</v>
      </c>
      <c r="C12892">
        <v>4.7004803657924166</v>
      </c>
    </row>
    <row r="12893" spans="1:3" x14ac:dyDescent="0.25">
      <c r="A12893" s="3">
        <v>20.097550585664155</v>
      </c>
      <c r="B12893">
        <v>5.0751738152338266</v>
      </c>
      <c r="C12893">
        <v>3.6109179126442243</v>
      </c>
    </row>
    <row r="12894" spans="1:3" ht="15.75" thickBot="1" x14ac:dyDescent="0.3">
      <c r="A12894" s="7">
        <v>19.985088661080542</v>
      </c>
      <c r="B12894">
        <v>4.7874917427820458</v>
      </c>
      <c r="C12894">
        <v>3.4812400893356918</v>
      </c>
    </row>
    <row r="12897" spans="1:3" ht="15.75" thickBot="1" x14ac:dyDescent="0.3"/>
    <row r="12898" spans="1:3" x14ac:dyDescent="0.25">
      <c r="A12898" s="1" t="s">
        <v>777</v>
      </c>
    </row>
    <row r="12899" spans="1:3" x14ac:dyDescent="0.25">
      <c r="A12899" s="2">
        <v>20.123189455653517</v>
      </c>
      <c r="B12899">
        <v>5.4806389233419912</v>
      </c>
      <c r="C12899">
        <v>3.0910424533583161</v>
      </c>
    </row>
    <row r="12900" spans="1:3" x14ac:dyDescent="0.25">
      <c r="A12900" s="3">
        <v>20.184546440673881</v>
      </c>
      <c r="B12900">
        <v>4.990432586778736</v>
      </c>
      <c r="C12900">
        <v>3.6888794541139363</v>
      </c>
    </row>
    <row r="12901" spans="1:3" x14ac:dyDescent="0.25">
      <c r="A12901" s="3">
        <v>20.123189455653517</v>
      </c>
      <c r="B12901">
        <v>5.4806389233419912</v>
      </c>
      <c r="C12901">
        <v>3.0910424533583161</v>
      </c>
    </row>
    <row r="12902" spans="1:3" x14ac:dyDescent="0.25">
      <c r="A12902" s="3">
        <v>20.837197681154464</v>
      </c>
      <c r="B12902">
        <v>5.9914645471079817</v>
      </c>
      <c r="C12902">
        <v>4.6821312271242199</v>
      </c>
    </row>
    <row r="12903" spans="1:3" x14ac:dyDescent="0.25">
      <c r="A12903" s="3">
        <v>20.123189455653517</v>
      </c>
      <c r="B12903">
        <v>5.4806389233419912</v>
      </c>
      <c r="C12903">
        <v>3.0910424533583161</v>
      </c>
    </row>
    <row r="12904" spans="1:3" x14ac:dyDescent="0.25">
      <c r="A12904" s="3">
        <v>20.478688773840432</v>
      </c>
      <c r="B12904" s="5">
        <v>5.2983173670000001</v>
      </c>
      <c r="C12904" s="5">
        <v>2.9957322739999999</v>
      </c>
    </row>
    <row r="12905" spans="1:3" x14ac:dyDescent="0.25">
      <c r="A12905" s="3">
        <v>19.929145492307978</v>
      </c>
      <c r="B12905">
        <v>5.0106352940962555</v>
      </c>
      <c r="C12905">
        <v>2.9957322735539909</v>
      </c>
    </row>
    <row r="12906" spans="1:3" x14ac:dyDescent="0.25">
      <c r="A12906" s="3">
        <v>20.163448315399307</v>
      </c>
      <c r="B12906">
        <v>5.5373342670185366</v>
      </c>
      <c r="C12906">
        <v>4.7004803657924166</v>
      </c>
    </row>
    <row r="12907" spans="1:3" x14ac:dyDescent="0.25">
      <c r="A12907" s="3">
        <v>21.133424112621626</v>
      </c>
      <c r="B12907" s="8">
        <v>6.5510803350434044</v>
      </c>
      <c r="C12907" s="8">
        <v>5.4380793089231956</v>
      </c>
    </row>
    <row r="12908" spans="1:3" x14ac:dyDescent="0.25">
      <c r="A12908" s="3">
        <v>20.097550585664155</v>
      </c>
      <c r="B12908">
        <v>5.0751738152338266</v>
      </c>
      <c r="C12908">
        <v>3.6109179126442243</v>
      </c>
    </row>
    <row r="12909" spans="1:3" x14ac:dyDescent="0.25">
      <c r="A12909" s="3">
        <v>20.360234224388144</v>
      </c>
      <c r="B12909">
        <v>5.6167710976665717</v>
      </c>
      <c r="C12909">
        <v>2.9444389791664403</v>
      </c>
    </row>
    <row r="12910" spans="1:3" x14ac:dyDescent="0.25">
      <c r="A12910" s="3">
        <v>19.929145492307978</v>
      </c>
      <c r="B12910">
        <v>5.0106352940962555</v>
      </c>
      <c r="C12910">
        <v>2.9957322735539909</v>
      </c>
    </row>
    <row r="12911" spans="1:3" ht="15.75" thickBot="1" x14ac:dyDescent="0.3">
      <c r="A12911" s="7">
        <v>20.097550585664155</v>
      </c>
      <c r="B12911">
        <v>5.0751738152338266</v>
      </c>
      <c r="C12911">
        <v>3.6109179126442243</v>
      </c>
    </row>
    <row r="12914" spans="1:3" ht="15.75" thickBot="1" x14ac:dyDescent="0.3"/>
    <row r="12915" spans="1:3" x14ac:dyDescent="0.25">
      <c r="A12915" s="1" t="s">
        <v>778</v>
      </c>
    </row>
    <row r="12916" spans="1:3" x14ac:dyDescent="0.25">
      <c r="A12916" s="2">
        <v>19.719292269758025</v>
      </c>
      <c r="B12916">
        <v>4.7874917430000004</v>
      </c>
      <c r="C12916">
        <v>3.091042453</v>
      </c>
    </row>
    <row r="12917" spans="1:3" x14ac:dyDescent="0.25">
      <c r="A12917" s="3">
        <v>19.929145492307978</v>
      </c>
      <c r="B12917">
        <v>5.0106352940962555</v>
      </c>
      <c r="C12917">
        <v>2.9957322735539909</v>
      </c>
    </row>
    <row r="12918" spans="1:3" x14ac:dyDescent="0.25">
      <c r="A12918" s="3">
        <v>20.360234224388144</v>
      </c>
      <c r="B12918">
        <v>5.6167710976665717</v>
      </c>
      <c r="C12918">
        <v>2.9444389791664403</v>
      </c>
    </row>
    <row r="12919" spans="1:3" x14ac:dyDescent="0.25">
      <c r="A12919" s="3">
        <v>20.123189455653517</v>
      </c>
      <c r="B12919">
        <v>5.4806389233419912</v>
      </c>
      <c r="C12919">
        <v>3.0910424533583161</v>
      </c>
    </row>
    <row r="12920" spans="1:3" x14ac:dyDescent="0.25">
      <c r="A12920" s="3">
        <v>19.719292269758025</v>
      </c>
      <c r="B12920">
        <v>4.7874917430000004</v>
      </c>
      <c r="C12920">
        <v>3.091042453</v>
      </c>
    </row>
    <row r="12921" spans="1:3" x14ac:dyDescent="0.25">
      <c r="A12921" s="3">
        <v>20.184546440673881</v>
      </c>
      <c r="B12921">
        <v>4.990432586778736</v>
      </c>
      <c r="C12921">
        <v>3.6888794541139363</v>
      </c>
    </row>
    <row r="12922" spans="1:3" x14ac:dyDescent="0.25">
      <c r="A12922" s="3">
        <v>20.184546440673881</v>
      </c>
      <c r="B12922">
        <v>4.990432586778736</v>
      </c>
      <c r="C12922">
        <v>3.6888794541139363</v>
      </c>
    </row>
    <row r="12923" spans="1:3" x14ac:dyDescent="0.25">
      <c r="A12923" s="3">
        <v>21.133424112621626</v>
      </c>
      <c r="B12923" s="8">
        <v>6.5510803350434044</v>
      </c>
      <c r="C12923" s="8">
        <v>5.4380793089231956</v>
      </c>
    </row>
    <row r="12924" spans="1:3" x14ac:dyDescent="0.25">
      <c r="A12924" s="3">
        <v>20.360234224388144</v>
      </c>
      <c r="B12924">
        <v>5.6167710976665717</v>
      </c>
      <c r="C12924">
        <v>2.9444389791664403</v>
      </c>
    </row>
    <row r="12925" spans="1:3" x14ac:dyDescent="0.25">
      <c r="A12925" s="3">
        <v>19.929145492307978</v>
      </c>
      <c r="B12925">
        <v>5.0106352940962555</v>
      </c>
      <c r="C12925">
        <v>2.9957322735539909</v>
      </c>
    </row>
    <row r="12926" spans="1:3" x14ac:dyDescent="0.25">
      <c r="A12926" s="3">
        <v>20.027089777859604</v>
      </c>
      <c r="B12926">
        <v>4.9416424226093039</v>
      </c>
      <c r="C12926">
        <v>3.1135153092103742</v>
      </c>
    </row>
    <row r="12927" spans="1:3" x14ac:dyDescent="0.25">
      <c r="A12927" s="3">
        <v>20.027089777859604</v>
      </c>
      <c r="B12927">
        <v>4.9416424226093039</v>
      </c>
      <c r="C12927">
        <v>3.1135153092103742</v>
      </c>
    </row>
    <row r="12928" spans="1:3" ht="15.75" thickBot="1" x14ac:dyDescent="0.3">
      <c r="A12928" s="7">
        <v>20.097550585664155</v>
      </c>
      <c r="B12928">
        <v>5.0751738152338266</v>
      </c>
      <c r="C12928">
        <v>3.6109179126442243</v>
      </c>
    </row>
    <row r="12931" spans="1:3" ht="15.75" thickBot="1" x14ac:dyDescent="0.3"/>
    <row r="12932" spans="1:3" x14ac:dyDescent="0.25">
      <c r="A12932" s="1" t="s">
        <v>779</v>
      </c>
    </row>
    <row r="12933" spans="1:3" x14ac:dyDescent="0.25">
      <c r="A12933" s="2">
        <v>19.18195119767131</v>
      </c>
      <c r="B12933">
        <v>4.5747109785033828</v>
      </c>
      <c r="C12933">
        <v>3.6375861597263857</v>
      </c>
    </row>
    <row r="12934" spans="1:3" x14ac:dyDescent="0.25">
      <c r="A12934" s="3">
        <v>19.985088661080542</v>
      </c>
      <c r="B12934">
        <v>4.7874917427820458</v>
      </c>
      <c r="C12934">
        <v>3.4812400893356918</v>
      </c>
    </row>
    <row r="12935" spans="1:3" x14ac:dyDescent="0.25">
      <c r="A12935" s="3">
        <v>20.360234224388144</v>
      </c>
      <c r="B12935">
        <v>5.6167710976665717</v>
      </c>
      <c r="C12935">
        <v>2.9444389791664403</v>
      </c>
    </row>
    <row r="12936" spans="1:3" x14ac:dyDescent="0.25">
      <c r="A12936" s="3">
        <v>20.184546440673881</v>
      </c>
      <c r="B12936">
        <v>4.990432586778736</v>
      </c>
      <c r="C12936">
        <v>3.6888794541139363</v>
      </c>
    </row>
    <row r="12937" spans="1:3" x14ac:dyDescent="0.25">
      <c r="A12937" s="3">
        <v>20.123189455653517</v>
      </c>
      <c r="B12937">
        <v>5.4806389233419912</v>
      </c>
      <c r="C12937">
        <v>3.0910424533583161</v>
      </c>
    </row>
    <row r="12938" spans="1:3" x14ac:dyDescent="0.25">
      <c r="A12938" s="3">
        <v>20.123189455653517</v>
      </c>
      <c r="B12938">
        <v>5.4806389233419912</v>
      </c>
      <c r="C12938">
        <v>3.0910424533583161</v>
      </c>
    </row>
    <row r="12939" spans="1:3" x14ac:dyDescent="0.25">
      <c r="A12939" s="3">
        <v>20.097550585664155</v>
      </c>
      <c r="B12939">
        <v>5.0751738152338266</v>
      </c>
      <c r="C12939">
        <v>3.6109179126442243</v>
      </c>
    </row>
    <row r="12940" spans="1:3" x14ac:dyDescent="0.25">
      <c r="A12940" s="3">
        <v>21.133424112621626</v>
      </c>
      <c r="B12940" s="8">
        <v>6.5510803350434044</v>
      </c>
      <c r="C12940" s="8">
        <v>5.4380793089231956</v>
      </c>
    </row>
    <row r="12941" spans="1:3" x14ac:dyDescent="0.25">
      <c r="A12941" s="3">
        <v>19.18195119767131</v>
      </c>
      <c r="B12941">
        <v>4.5747109785033828</v>
      </c>
      <c r="C12941">
        <v>3.6375861597263857</v>
      </c>
    </row>
    <row r="12942" spans="1:3" x14ac:dyDescent="0.25">
      <c r="A12942" s="3">
        <v>19.929145492307978</v>
      </c>
      <c r="B12942">
        <v>5.0106352940962555</v>
      </c>
      <c r="C12942">
        <v>2.9957322735539909</v>
      </c>
    </row>
    <row r="12943" spans="1:3" x14ac:dyDescent="0.25">
      <c r="A12943" s="3">
        <v>20.478688773840432</v>
      </c>
      <c r="B12943" s="5">
        <v>5.2983173670000001</v>
      </c>
      <c r="C12943" s="5">
        <v>2.9957322739999999</v>
      </c>
    </row>
    <row r="12944" spans="1:3" x14ac:dyDescent="0.25">
      <c r="A12944" s="3">
        <v>20.184546440673881</v>
      </c>
      <c r="B12944">
        <v>4.990432586778736</v>
      </c>
      <c r="C12944">
        <v>3.6888794541139363</v>
      </c>
    </row>
    <row r="12945" spans="1:3" ht="15.75" thickBot="1" x14ac:dyDescent="0.3">
      <c r="A12945" s="7">
        <v>20.360234224388144</v>
      </c>
      <c r="B12945">
        <v>5.6167710976665717</v>
      </c>
      <c r="C12945">
        <v>2.9444389791664403</v>
      </c>
    </row>
    <row r="12948" spans="1:3" ht="15.75" thickBot="1" x14ac:dyDescent="0.3"/>
    <row r="12949" spans="1:3" x14ac:dyDescent="0.25">
      <c r="A12949" s="1" t="s">
        <v>780</v>
      </c>
    </row>
    <row r="12950" spans="1:3" x14ac:dyDescent="0.25">
      <c r="A12950" s="2">
        <v>20.360234224388144</v>
      </c>
      <c r="B12950">
        <v>5.6167710976665717</v>
      </c>
      <c r="C12950">
        <v>2.9444389791664403</v>
      </c>
    </row>
    <row r="12951" spans="1:3" x14ac:dyDescent="0.25">
      <c r="A12951" s="3">
        <v>19.719292269758025</v>
      </c>
      <c r="B12951">
        <v>4.7874917430000004</v>
      </c>
      <c r="C12951">
        <v>3.091042453</v>
      </c>
    </row>
    <row r="12952" spans="1:3" x14ac:dyDescent="0.25">
      <c r="A12952" s="3">
        <v>20.097550585664155</v>
      </c>
      <c r="B12952">
        <v>5.0751738152338266</v>
      </c>
      <c r="C12952">
        <v>3.6109179126442243</v>
      </c>
    </row>
    <row r="12953" spans="1:3" x14ac:dyDescent="0.25">
      <c r="A12953" s="3">
        <v>19.719292269758025</v>
      </c>
      <c r="B12953">
        <v>4.7874917430000004</v>
      </c>
      <c r="C12953">
        <v>3.091042453</v>
      </c>
    </row>
    <row r="12954" spans="1:3" x14ac:dyDescent="0.25">
      <c r="A12954" s="3">
        <v>19.18195119767131</v>
      </c>
      <c r="B12954">
        <v>4.5747109785033828</v>
      </c>
      <c r="C12954">
        <v>3.6375861597263857</v>
      </c>
    </row>
    <row r="12955" spans="1:3" x14ac:dyDescent="0.25">
      <c r="A12955" s="3">
        <v>19.18195119767131</v>
      </c>
      <c r="B12955">
        <v>4.5747109785033828</v>
      </c>
      <c r="C12955">
        <v>3.6375861597263857</v>
      </c>
    </row>
    <row r="12956" spans="1:3" x14ac:dyDescent="0.25">
      <c r="A12956" s="3">
        <v>20.184546440673881</v>
      </c>
      <c r="B12956">
        <v>4.990432586778736</v>
      </c>
      <c r="C12956">
        <v>3.6888794541139363</v>
      </c>
    </row>
    <row r="12957" spans="1:3" x14ac:dyDescent="0.25">
      <c r="A12957" s="3">
        <v>20.360234224388144</v>
      </c>
      <c r="B12957">
        <v>5.6167710976665717</v>
      </c>
      <c r="C12957">
        <v>2.9444389791664403</v>
      </c>
    </row>
    <row r="12958" spans="1:3" x14ac:dyDescent="0.25">
      <c r="A12958" s="3">
        <v>20.027089777859604</v>
      </c>
      <c r="B12958">
        <v>4.9416424226093039</v>
      </c>
      <c r="C12958">
        <v>3.1135153092103742</v>
      </c>
    </row>
    <row r="12959" spans="1:3" x14ac:dyDescent="0.25">
      <c r="A12959" s="3">
        <v>19.719292269758025</v>
      </c>
      <c r="B12959">
        <v>4.7874917430000004</v>
      </c>
      <c r="C12959">
        <v>3.091042453</v>
      </c>
    </row>
    <row r="12960" spans="1:3" x14ac:dyDescent="0.25">
      <c r="A12960" s="3">
        <v>20.027089777859604</v>
      </c>
      <c r="B12960">
        <v>4.9416424226093039</v>
      </c>
      <c r="C12960">
        <v>3.1135153092103742</v>
      </c>
    </row>
    <row r="12961" spans="1:3" x14ac:dyDescent="0.25">
      <c r="A12961" s="3">
        <v>20.360234224388144</v>
      </c>
      <c r="B12961">
        <v>5.6167710976665717</v>
      </c>
      <c r="C12961">
        <v>2.9444389791664403</v>
      </c>
    </row>
    <row r="12962" spans="1:3" ht="15.75" thickBot="1" x14ac:dyDescent="0.3">
      <c r="A12962" s="7">
        <v>19.18195119767131</v>
      </c>
      <c r="B12962">
        <v>4.5747109785033828</v>
      </c>
      <c r="C12962">
        <v>3.6375861597263857</v>
      </c>
    </row>
    <row r="12965" spans="1:3" ht="15.75" thickBot="1" x14ac:dyDescent="0.3"/>
    <row r="12966" spans="1:3" x14ac:dyDescent="0.25">
      <c r="A12966" s="1" t="s">
        <v>781</v>
      </c>
    </row>
    <row r="12967" spans="1:3" x14ac:dyDescent="0.25">
      <c r="A12967" s="2">
        <v>19.719292269758025</v>
      </c>
      <c r="B12967">
        <v>4.7874917430000004</v>
      </c>
      <c r="C12967">
        <v>3.091042453</v>
      </c>
    </row>
    <row r="12968" spans="1:3" x14ac:dyDescent="0.25">
      <c r="A12968" s="3">
        <v>20.027089777859604</v>
      </c>
      <c r="B12968">
        <v>4.9416424226093039</v>
      </c>
      <c r="C12968">
        <v>3.1135153092103742</v>
      </c>
    </row>
    <row r="12969" spans="1:3" x14ac:dyDescent="0.25">
      <c r="A12969" s="3">
        <v>20.360234224388144</v>
      </c>
      <c r="B12969">
        <v>5.6167710976665717</v>
      </c>
      <c r="C12969">
        <v>2.9444389791664403</v>
      </c>
    </row>
    <row r="12970" spans="1:3" x14ac:dyDescent="0.25">
      <c r="A12970" s="3">
        <v>19.985088661080542</v>
      </c>
      <c r="B12970">
        <v>4.7874917427820458</v>
      </c>
      <c r="C12970">
        <v>3.4812400893356918</v>
      </c>
    </row>
    <row r="12971" spans="1:3" x14ac:dyDescent="0.25">
      <c r="A12971" s="3">
        <v>20.027089777859604</v>
      </c>
      <c r="B12971">
        <v>4.9416424226093039</v>
      </c>
      <c r="C12971">
        <v>3.1135153092103742</v>
      </c>
    </row>
    <row r="12972" spans="1:3" x14ac:dyDescent="0.25">
      <c r="A12972" s="3">
        <v>20.123189455653517</v>
      </c>
      <c r="B12972">
        <v>5.4806389233419912</v>
      </c>
      <c r="C12972">
        <v>3.0910424533583161</v>
      </c>
    </row>
    <row r="12973" spans="1:3" x14ac:dyDescent="0.25">
      <c r="A12973" s="3">
        <v>19.18195119767131</v>
      </c>
      <c r="B12973">
        <v>4.5747109785033828</v>
      </c>
      <c r="C12973">
        <v>3.6375861597263857</v>
      </c>
    </row>
    <row r="12974" spans="1:3" x14ac:dyDescent="0.25">
      <c r="A12974" s="3">
        <v>19.929145492307978</v>
      </c>
      <c r="B12974">
        <v>5.0106352940962555</v>
      </c>
      <c r="C12974">
        <v>2.9957322735539909</v>
      </c>
    </row>
    <row r="12975" spans="1:3" x14ac:dyDescent="0.25">
      <c r="A12975" s="3">
        <v>19.719292269758025</v>
      </c>
      <c r="B12975">
        <v>4.7874917430000004</v>
      </c>
      <c r="C12975">
        <v>3.091042453</v>
      </c>
    </row>
    <row r="12976" spans="1:3" x14ac:dyDescent="0.25">
      <c r="A12976" s="3">
        <v>20.097550585664155</v>
      </c>
      <c r="B12976">
        <v>5.0751738152338266</v>
      </c>
      <c r="C12976">
        <v>3.6109179126442243</v>
      </c>
    </row>
    <row r="12977" spans="1:3" x14ac:dyDescent="0.25">
      <c r="A12977" s="3">
        <v>21.133424112621626</v>
      </c>
      <c r="B12977" s="8">
        <v>6.5510803350434044</v>
      </c>
      <c r="C12977" s="8">
        <v>5.4380793089231956</v>
      </c>
    </row>
    <row r="12978" spans="1:3" x14ac:dyDescent="0.25">
      <c r="A12978" s="3">
        <v>19.929145492307978</v>
      </c>
      <c r="B12978">
        <v>5.0106352940962555</v>
      </c>
      <c r="C12978">
        <v>2.9957322735539909</v>
      </c>
    </row>
    <row r="12979" spans="1:3" ht="15.75" thickBot="1" x14ac:dyDescent="0.3">
      <c r="A12979" s="7">
        <v>20.478688773840432</v>
      </c>
      <c r="B12979" s="5">
        <v>5.2983173670000001</v>
      </c>
      <c r="C12979" s="5">
        <v>2.9957322739999999</v>
      </c>
    </row>
    <row r="12982" spans="1:3" ht="15.75" thickBot="1" x14ac:dyDescent="0.3"/>
    <row r="12983" spans="1:3" x14ac:dyDescent="0.25">
      <c r="A12983" s="1" t="s">
        <v>782</v>
      </c>
    </row>
    <row r="12984" spans="1:3" x14ac:dyDescent="0.25">
      <c r="A12984" s="2">
        <v>20.184546440673881</v>
      </c>
      <c r="B12984">
        <v>4.990432586778736</v>
      </c>
      <c r="C12984">
        <v>3.6888794541139363</v>
      </c>
    </row>
    <row r="12985" spans="1:3" x14ac:dyDescent="0.25">
      <c r="A12985" s="3">
        <v>20.123189455653517</v>
      </c>
      <c r="B12985">
        <v>5.4806389233419912</v>
      </c>
      <c r="C12985">
        <v>3.0910424533583161</v>
      </c>
    </row>
    <row r="12986" spans="1:3" x14ac:dyDescent="0.25">
      <c r="A12986" s="3">
        <v>19.929145492307978</v>
      </c>
      <c r="B12986">
        <v>5.0106352940962555</v>
      </c>
      <c r="C12986">
        <v>2.9957322735539909</v>
      </c>
    </row>
    <row r="12987" spans="1:3" x14ac:dyDescent="0.25">
      <c r="A12987" s="3">
        <v>20.097550585664155</v>
      </c>
      <c r="B12987">
        <v>5.0751738152338266</v>
      </c>
      <c r="C12987">
        <v>3.6109179126442243</v>
      </c>
    </row>
    <row r="12988" spans="1:3" x14ac:dyDescent="0.25">
      <c r="A12988" s="3">
        <v>20.184546440673881</v>
      </c>
      <c r="B12988">
        <v>4.990432586778736</v>
      </c>
      <c r="C12988">
        <v>3.6888794541139363</v>
      </c>
    </row>
    <row r="12989" spans="1:3" x14ac:dyDescent="0.25">
      <c r="A12989" s="3">
        <v>21.133424112621626</v>
      </c>
      <c r="B12989" s="8">
        <v>6.5510803350434044</v>
      </c>
      <c r="C12989" s="8">
        <v>5.4380793089231956</v>
      </c>
    </row>
    <row r="12990" spans="1:3" x14ac:dyDescent="0.25">
      <c r="A12990" s="3">
        <v>20.097550585664155</v>
      </c>
      <c r="B12990">
        <v>5.0751738152338266</v>
      </c>
      <c r="C12990">
        <v>3.6109179126442243</v>
      </c>
    </row>
    <row r="12991" spans="1:3" x14ac:dyDescent="0.25">
      <c r="A12991" s="3">
        <v>20.123189455653517</v>
      </c>
      <c r="B12991">
        <v>5.4806389233419912</v>
      </c>
      <c r="C12991">
        <v>3.0910424533583161</v>
      </c>
    </row>
    <row r="12992" spans="1:3" x14ac:dyDescent="0.25">
      <c r="A12992" s="3">
        <v>20.184546440673881</v>
      </c>
      <c r="B12992">
        <v>4.990432586778736</v>
      </c>
      <c r="C12992">
        <v>3.6888794541139363</v>
      </c>
    </row>
    <row r="12993" spans="1:3" x14ac:dyDescent="0.25">
      <c r="A12993" s="3">
        <v>19.985088661080542</v>
      </c>
      <c r="B12993">
        <v>4.7874917427820458</v>
      </c>
      <c r="C12993">
        <v>3.4812400893356918</v>
      </c>
    </row>
    <row r="12994" spans="1:3" x14ac:dyDescent="0.25">
      <c r="A12994" s="3">
        <v>20.184546440673881</v>
      </c>
      <c r="B12994">
        <v>4.990432586778736</v>
      </c>
      <c r="C12994">
        <v>3.6888794541139363</v>
      </c>
    </row>
    <row r="12995" spans="1:3" x14ac:dyDescent="0.25">
      <c r="A12995" s="3">
        <v>20.163448315399307</v>
      </c>
      <c r="B12995">
        <v>5.5373342670185366</v>
      </c>
      <c r="C12995">
        <v>4.7004803657924166</v>
      </c>
    </row>
    <row r="12996" spans="1:3" ht="15.75" thickBot="1" x14ac:dyDescent="0.3">
      <c r="A12996" s="7">
        <v>20.123189455653517</v>
      </c>
      <c r="B12996">
        <v>5.4806389233419912</v>
      </c>
      <c r="C12996">
        <v>3.0910424533583161</v>
      </c>
    </row>
    <row r="12999" spans="1:3" ht="15.75" thickBot="1" x14ac:dyDescent="0.3"/>
    <row r="13000" spans="1:3" x14ac:dyDescent="0.25">
      <c r="A13000" s="1" t="s">
        <v>783</v>
      </c>
    </row>
    <row r="13001" spans="1:3" x14ac:dyDescent="0.25">
      <c r="A13001" s="2">
        <v>19.929145492307978</v>
      </c>
      <c r="B13001">
        <v>5.0106352940962555</v>
      </c>
      <c r="C13001">
        <v>2.9957322735539909</v>
      </c>
    </row>
    <row r="13002" spans="1:3" x14ac:dyDescent="0.25">
      <c r="A13002" s="3">
        <v>21.133424112621626</v>
      </c>
      <c r="B13002" s="8">
        <v>6.5510803350434044</v>
      </c>
      <c r="C13002" s="8">
        <v>5.4380793089231956</v>
      </c>
    </row>
    <row r="13003" spans="1:3" x14ac:dyDescent="0.25">
      <c r="A13003" s="3">
        <v>20.123189455653517</v>
      </c>
      <c r="B13003">
        <v>5.4806389233419912</v>
      </c>
      <c r="C13003">
        <v>3.0910424533583161</v>
      </c>
    </row>
    <row r="13004" spans="1:3" x14ac:dyDescent="0.25">
      <c r="A13004" s="3">
        <v>20.478688773840432</v>
      </c>
      <c r="B13004" s="5">
        <v>5.2983173670000001</v>
      </c>
      <c r="C13004" s="5">
        <v>2.9957322739999999</v>
      </c>
    </row>
    <row r="13005" spans="1:3" x14ac:dyDescent="0.25">
      <c r="A13005" s="3">
        <v>19.18195119767131</v>
      </c>
      <c r="B13005">
        <v>4.5747109785033828</v>
      </c>
      <c r="C13005">
        <v>3.6375861597263857</v>
      </c>
    </row>
    <row r="13006" spans="1:3" x14ac:dyDescent="0.25">
      <c r="A13006" s="3">
        <v>19.18195119767131</v>
      </c>
      <c r="B13006">
        <v>4.5747109785033828</v>
      </c>
      <c r="C13006">
        <v>3.6375861597263857</v>
      </c>
    </row>
    <row r="13007" spans="1:3" x14ac:dyDescent="0.25">
      <c r="A13007" s="3">
        <v>19.719292269758025</v>
      </c>
      <c r="B13007">
        <v>4.7874917430000004</v>
      </c>
      <c r="C13007">
        <v>3.091042453</v>
      </c>
    </row>
    <row r="13008" spans="1:3" x14ac:dyDescent="0.25">
      <c r="A13008" s="3">
        <v>20.097550585664155</v>
      </c>
      <c r="B13008">
        <v>5.0751738152338266</v>
      </c>
      <c r="C13008">
        <v>3.6109179126442243</v>
      </c>
    </row>
    <row r="13009" spans="1:3" x14ac:dyDescent="0.25">
      <c r="A13009" s="3">
        <v>19.18195119767131</v>
      </c>
      <c r="B13009">
        <v>4.5747109785033828</v>
      </c>
      <c r="C13009">
        <v>3.6375861597263857</v>
      </c>
    </row>
    <row r="13010" spans="1:3" x14ac:dyDescent="0.25">
      <c r="A13010" s="3">
        <v>21.133424112621626</v>
      </c>
      <c r="B13010" s="8">
        <v>6.5510803350434044</v>
      </c>
      <c r="C13010" s="8">
        <v>5.4380793089231956</v>
      </c>
    </row>
    <row r="13011" spans="1:3" x14ac:dyDescent="0.25">
      <c r="A13011" s="3">
        <v>20.478688773840432</v>
      </c>
      <c r="B13011" s="5">
        <v>5.2983173670000001</v>
      </c>
      <c r="C13011" s="5">
        <v>2.9957322739999999</v>
      </c>
    </row>
    <row r="13012" spans="1:3" x14ac:dyDescent="0.25">
      <c r="A13012" s="3">
        <v>20.097550585664155</v>
      </c>
      <c r="B13012">
        <v>5.0751738152338266</v>
      </c>
      <c r="C13012">
        <v>3.6109179126442243</v>
      </c>
    </row>
    <row r="13013" spans="1:3" ht="15.75" thickBot="1" x14ac:dyDescent="0.3">
      <c r="A13013" s="7">
        <v>20.360234224388144</v>
      </c>
      <c r="B13013">
        <v>5.6167710976665717</v>
      </c>
      <c r="C13013">
        <v>2.9444389791664403</v>
      </c>
    </row>
    <row r="13015" spans="1:3" ht="15.75" thickBot="1" x14ac:dyDescent="0.3"/>
    <row r="13016" spans="1:3" x14ac:dyDescent="0.25">
      <c r="A13016" s="1" t="s">
        <v>784</v>
      </c>
    </row>
    <row r="13017" spans="1:3" x14ac:dyDescent="0.25">
      <c r="A13017" s="2">
        <v>21.133424112621626</v>
      </c>
      <c r="B13017" s="8">
        <v>6.5510803350434044</v>
      </c>
      <c r="C13017" s="8">
        <v>5.4380793089231956</v>
      </c>
    </row>
    <row r="13018" spans="1:3" x14ac:dyDescent="0.25">
      <c r="A13018" s="3">
        <v>20.478688773840432</v>
      </c>
      <c r="B13018" s="5">
        <v>5.2983173670000001</v>
      </c>
      <c r="C13018" s="5">
        <v>2.9957322739999999</v>
      </c>
    </row>
    <row r="13019" spans="1:3" x14ac:dyDescent="0.25">
      <c r="A13019" s="3">
        <v>20.097550585664155</v>
      </c>
      <c r="B13019">
        <v>5.0751738152338266</v>
      </c>
      <c r="C13019">
        <v>3.6109179126442243</v>
      </c>
    </row>
    <row r="13020" spans="1:3" x14ac:dyDescent="0.25">
      <c r="A13020" s="3">
        <v>20.163448315399307</v>
      </c>
      <c r="B13020">
        <v>5.5373342670185366</v>
      </c>
      <c r="C13020">
        <v>4.7004803657924166</v>
      </c>
    </row>
    <row r="13021" spans="1:3" x14ac:dyDescent="0.25">
      <c r="A13021" s="3">
        <v>20.163448315399307</v>
      </c>
      <c r="B13021">
        <v>5.5373342670185366</v>
      </c>
      <c r="C13021">
        <v>4.7004803657924166</v>
      </c>
    </row>
    <row r="13022" spans="1:3" x14ac:dyDescent="0.25">
      <c r="A13022" s="3">
        <v>19.929145492307978</v>
      </c>
      <c r="B13022">
        <v>5.0106352940962555</v>
      </c>
      <c r="C13022">
        <v>2.9957322735539909</v>
      </c>
    </row>
    <row r="13023" spans="1:3" x14ac:dyDescent="0.25">
      <c r="A13023" s="3">
        <v>20.478688773840432</v>
      </c>
      <c r="B13023" s="5">
        <v>5.2983173670000001</v>
      </c>
      <c r="C13023" s="5">
        <v>2.9957322739999999</v>
      </c>
    </row>
    <row r="13024" spans="1:3" x14ac:dyDescent="0.25">
      <c r="A13024" s="3">
        <v>21.133424112621626</v>
      </c>
      <c r="B13024" s="8">
        <v>6.5510803350434044</v>
      </c>
      <c r="C13024" s="8">
        <v>5.4380793089231956</v>
      </c>
    </row>
    <row r="13025" spans="1:3" x14ac:dyDescent="0.25">
      <c r="A13025" s="3">
        <v>20.360234224388144</v>
      </c>
      <c r="B13025">
        <v>5.6167710976665717</v>
      </c>
      <c r="C13025">
        <v>2.9444389791664403</v>
      </c>
    </row>
    <row r="13026" spans="1:3" x14ac:dyDescent="0.25">
      <c r="A13026" s="3">
        <v>20.360234224388144</v>
      </c>
      <c r="B13026">
        <v>5.6167710976665717</v>
      </c>
      <c r="C13026">
        <v>2.9444389791664403</v>
      </c>
    </row>
    <row r="13027" spans="1:3" x14ac:dyDescent="0.25">
      <c r="A13027" s="3">
        <v>19.929145492307978</v>
      </c>
      <c r="B13027">
        <v>5.0106352940962555</v>
      </c>
      <c r="C13027">
        <v>2.9957322735539909</v>
      </c>
    </row>
    <row r="13028" spans="1:3" x14ac:dyDescent="0.25">
      <c r="A13028" s="3">
        <v>20.123189455653517</v>
      </c>
      <c r="B13028">
        <v>5.4806389233419912</v>
      </c>
      <c r="C13028">
        <v>3.0910424533583161</v>
      </c>
    </row>
    <row r="13029" spans="1:3" ht="15.75" thickBot="1" x14ac:dyDescent="0.3">
      <c r="A13029" s="7">
        <v>20.360234224388144</v>
      </c>
      <c r="B13029">
        <v>5.6167710976665717</v>
      </c>
      <c r="C13029">
        <v>2.9444389791664403</v>
      </c>
    </row>
    <row r="13032" spans="1:3" ht="15.75" thickBot="1" x14ac:dyDescent="0.3"/>
    <row r="13033" spans="1:3" x14ac:dyDescent="0.25">
      <c r="A13033" s="1" t="s">
        <v>785</v>
      </c>
    </row>
    <row r="13034" spans="1:3" x14ac:dyDescent="0.25">
      <c r="A13034" s="2">
        <v>20.837197681154464</v>
      </c>
      <c r="B13034" s="8">
        <v>5.9914645471079817</v>
      </c>
      <c r="C13034" s="8">
        <v>4.6821312271242199</v>
      </c>
    </row>
    <row r="13035" spans="1:3" x14ac:dyDescent="0.25">
      <c r="A13035" s="3">
        <v>20.163448315399307</v>
      </c>
      <c r="B13035">
        <v>5.5373342670185366</v>
      </c>
      <c r="C13035">
        <v>4.7004803657924166</v>
      </c>
    </row>
    <row r="13036" spans="1:3" x14ac:dyDescent="0.25">
      <c r="A13036" s="3">
        <v>20.360234224388144</v>
      </c>
      <c r="B13036">
        <v>5.6167710976665717</v>
      </c>
      <c r="C13036">
        <v>2.9444389791664403</v>
      </c>
    </row>
    <row r="13037" spans="1:3" x14ac:dyDescent="0.25">
      <c r="A13037" s="3">
        <v>21.133424112621626</v>
      </c>
      <c r="B13037" s="8">
        <v>6.5510803350434044</v>
      </c>
      <c r="C13037" s="8">
        <v>5.4380793089231956</v>
      </c>
    </row>
    <row r="13038" spans="1:3" x14ac:dyDescent="0.25">
      <c r="A13038" s="3">
        <v>21.133424112621626</v>
      </c>
      <c r="B13038" s="8">
        <v>6.5510803350434044</v>
      </c>
      <c r="C13038" s="8">
        <v>5.4380793089231956</v>
      </c>
    </row>
    <row r="13039" spans="1:3" x14ac:dyDescent="0.25">
      <c r="A13039" s="3">
        <v>20.837197681154464</v>
      </c>
      <c r="B13039">
        <v>5.9914645471079817</v>
      </c>
      <c r="C13039">
        <v>4.6821312271242199</v>
      </c>
    </row>
    <row r="13040" spans="1:3" x14ac:dyDescent="0.25">
      <c r="A13040" s="3">
        <v>19.929145492307978</v>
      </c>
      <c r="B13040">
        <v>5.0106352940962555</v>
      </c>
      <c r="C13040">
        <v>2.9957322735539909</v>
      </c>
    </row>
    <row r="13041" spans="1:3" x14ac:dyDescent="0.25">
      <c r="A13041" s="3">
        <v>19.985088661080542</v>
      </c>
      <c r="B13041">
        <v>4.7874917427820458</v>
      </c>
      <c r="C13041">
        <v>3.4812400893356918</v>
      </c>
    </row>
    <row r="13042" spans="1:3" x14ac:dyDescent="0.25">
      <c r="A13042" s="3">
        <v>19.985088661080542</v>
      </c>
      <c r="B13042">
        <v>4.7874917427820458</v>
      </c>
      <c r="C13042">
        <v>3.4812400893356918</v>
      </c>
    </row>
    <row r="13043" spans="1:3" x14ac:dyDescent="0.25">
      <c r="A13043" s="3">
        <v>20.184546440673881</v>
      </c>
      <c r="B13043">
        <v>4.990432586778736</v>
      </c>
      <c r="C13043">
        <v>3.6888794541139363</v>
      </c>
    </row>
    <row r="13044" spans="1:3" x14ac:dyDescent="0.25">
      <c r="A13044" s="3">
        <v>20.123189455653517</v>
      </c>
      <c r="B13044">
        <v>5.4806389233419912</v>
      </c>
      <c r="C13044">
        <v>3.0910424533583161</v>
      </c>
    </row>
    <row r="13045" spans="1:3" x14ac:dyDescent="0.25">
      <c r="A13045" s="3">
        <v>20.027089777859604</v>
      </c>
      <c r="B13045">
        <v>4.9416424226093039</v>
      </c>
      <c r="C13045">
        <v>3.1135153092103742</v>
      </c>
    </row>
    <row r="13046" spans="1:3" ht="15.75" thickBot="1" x14ac:dyDescent="0.3">
      <c r="A13046" s="7">
        <v>19.929145492307978</v>
      </c>
      <c r="B13046">
        <v>5.0106352940962555</v>
      </c>
      <c r="C13046">
        <v>2.9957322735539909</v>
      </c>
    </row>
    <row r="13048" spans="1:3" ht="15.75" thickBot="1" x14ac:dyDescent="0.3"/>
    <row r="13049" spans="1:3" x14ac:dyDescent="0.25">
      <c r="A13049" s="1" t="s">
        <v>786</v>
      </c>
    </row>
    <row r="13050" spans="1:3" x14ac:dyDescent="0.25">
      <c r="A13050" s="2">
        <v>20.027089777859604</v>
      </c>
      <c r="B13050">
        <v>4.9416424226093039</v>
      </c>
      <c r="C13050">
        <v>3.1135153092103742</v>
      </c>
    </row>
    <row r="13051" spans="1:3" x14ac:dyDescent="0.25">
      <c r="A13051" s="3">
        <v>20.837197681154464</v>
      </c>
      <c r="B13051">
        <v>5.9914645471079817</v>
      </c>
      <c r="C13051">
        <v>4.6821312271242199</v>
      </c>
    </row>
    <row r="13052" spans="1:3" x14ac:dyDescent="0.25">
      <c r="A13052" s="3">
        <v>20.184546440673881</v>
      </c>
      <c r="B13052">
        <v>4.990432586778736</v>
      </c>
      <c r="C13052">
        <v>3.6888794541139363</v>
      </c>
    </row>
    <row r="13053" spans="1:3" x14ac:dyDescent="0.25">
      <c r="A13053" s="3">
        <v>19.929145492307978</v>
      </c>
      <c r="B13053">
        <v>5.0106352940962555</v>
      </c>
      <c r="C13053">
        <v>2.9957322735539909</v>
      </c>
    </row>
    <row r="13054" spans="1:3" x14ac:dyDescent="0.25">
      <c r="A13054" s="3">
        <v>19.985088661080542</v>
      </c>
      <c r="B13054">
        <v>4.7874917427820458</v>
      </c>
      <c r="C13054">
        <v>3.4812400893356918</v>
      </c>
    </row>
    <row r="13055" spans="1:3" x14ac:dyDescent="0.25">
      <c r="A13055" s="3">
        <v>20.123189455653517</v>
      </c>
      <c r="B13055">
        <v>5.4806389233419912</v>
      </c>
      <c r="C13055">
        <v>3.0910424533583161</v>
      </c>
    </row>
    <row r="13056" spans="1:3" x14ac:dyDescent="0.25">
      <c r="A13056" s="3">
        <v>20.360234224388144</v>
      </c>
      <c r="B13056">
        <v>5.6167710976665717</v>
      </c>
      <c r="C13056">
        <v>2.9444389791664403</v>
      </c>
    </row>
    <row r="13057" spans="1:3" x14ac:dyDescent="0.25">
      <c r="A13057" s="3">
        <v>19.719292269758025</v>
      </c>
      <c r="B13057">
        <v>4.7874917430000004</v>
      </c>
      <c r="C13057">
        <v>3.091042453</v>
      </c>
    </row>
    <row r="13058" spans="1:3" x14ac:dyDescent="0.25">
      <c r="A13058" s="3">
        <v>20.027089777859604</v>
      </c>
      <c r="B13058">
        <v>4.9416424226093039</v>
      </c>
      <c r="C13058">
        <v>3.1135153092103742</v>
      </c>
    </row>
    <row r="13059" spans="1:3" x14ac:dyDescent="0.25">
      <c r="A13059" s="3">
        <v>20.360234224388144</v>
      </c>
      <c r="B13059">
        <v>5.6167710976665717</v>
      </c>
      <c r="C13059">
        <v>2.9444389791664403</v>
      </c>
    </row>
    <row r="13060" spans="1:3" x14ac:dyDescent="0.25">
      <c r="A13060" s="3">
        <v>20.163448315399307</v>
      </c>
      <c r="B13060">
        <v>5.5373342670185366</v>
      </c>
      <c r="C13060">
        <v>4.7004803657924166</v>
      </c>
    </row>
    <row r="13061" spans="1:3" x14ac:dyDescent="0.25">
      <c r="A13061" s="3">
        <v>20.163448315399307</v>
      </c>
      <c r="B13061">
        <v>5.5373342670185366</v>
      </c>
      <c r="C13061">
        <v>4.7004803657924166</v>
      </c>
    </row>
    <row r="13062" spans="1:3" ht="15.75" thickBot="1" x14ac:dyDescent="0.3">
      <c r="A13062" s="7">
        <v>20.837197681154464</v>
      </c>
      <c r="B13062">
        <v>5.9914645471079817</v>
      </c>
      <c r="C13062">
        <v>4.6821312271242199</v>
      </c>
    </row>
    <row r="13065" spans="1:3" ht="15.75" thickBot="1" x14ac:dyDescent="0.3"/>
    <row r="13066" spans="1:3" x14ac:dyDescent="0.25">
      <c r="A13066" s="1" t="s">
        <v>787</v>
      </c>
    </row>
    <row r="13067" spans="1:3" x14ac:dyDescent="0.25">
      <c r="A13067" s="2">
        <v>19.985088661080542</v>
      </c>
      <c r="B13067">
        <v>4.7874917427820458</v>
      </c>
      <c r="C13067">
        <v>3.4812400893356918</v>
      </c>
    </row>
    <row r="13068" spans="1:3" x14ac:dyDescent="0.25">
      <c r="A13068" s="3">
        <v>21.133424112621626</v>
      </c>
      <c r="B13068" s="8">
        <v>6.5510803350434044</v>
      </c>
      <c r="C13068" s="8">
        <v>5.4380793089231956</v>
      </c>
    </row>
    <row r="13069" spans="1:3" x14ac:dyDescent="0.25">
      <c r="A13069" s="3">
        <v>19.18195119767131</v>
      </c>
      <c r="B13069">
        <v>4.5747109785033828</v>
      </c>
      <c r="C13069">
        <v>3.6375861597263857</v>
      </c>
    </row>
    <row r="13070" spans="1:3" x14ac:dyDescent="0.25">
      <c r="A13070" s="3">
        <v>20.163448315399307</v>
      </c>
      <c r="B13070">
        <v>5.5373342670185366</v>
      </c>
      <c r="C13070">
        <v>4.7004803657924166</v>
      </c>
    </row>
    <row r="13071" spans="1:3" x14ac:dyDescent="0.25">
      <c r="A13071" s="3">
        <v>20.478688773840432</v>
      </c>
      <c r="B13071" s="5">
        <v>5.2983173670000001</v>
      </c>
      <c r="C13071" s="5">
        <v>2.9957322739999999</v>
      </c>
    </row>
    <row r="13072" spans="1:3" x14ac:dyDescent="0.25">
      <c r="A13072" s="3">
        <v>20.184546440673881</v>
      </c>
      <c r="B13072">
        <v>4.990432586778736</v>
      </c>
      <c r="C13072">
        <v>3.6888794541139363</v>
      </c>
    </row>
    <row r="13073" spans="1:3" x14ac:dyDescent="0.25">
      <c r="A13073" s="3">
        <v>20.097550585664155</v>
      </c>
      <c r="B13073">
        <v>5.0751738152338266</v>
      </c>
      <c r="C13073">
        <v>3.6109179126442243</v>
      </c>
    </row>
    <row r="13074" spans="1:3" x14ac:dyDescent="0.25">
      <c r="A13074" s="3">
        <v>19.985088661080542</v>
      </c>
      <c r="B13074">
        <v>4.7874917427820458</v>
      </c>
      <c r="C13074">
        <v>3.4812400893356918</v>
      </c>
    </row>
    <row r="13075" spans="1:3" x14ac:dyDescent="0.25">
      <c r="A13075" s="3">
        <v>20.163448315399307</v>
      </c>
      <c r="B13075">
        <v>5.5373342670185366</v>
      </c>
      <c r="C13075">
        <v>4.7004803657924166</v>
      </c>
    </row>
    <row r="13076" spans="1:3" x14ac:dyDescent="0.25">
      <c r="A13076" s="3">
        <v>20.184546440673881</v>
      </c>
      <c r="B13076">
        <v>4.990432586778736</v>
      </c>
      <c r="C13076">
        <v>3.6888794541139363</v>
      </c>
    </row>
    <row r="13077" spans="1:3" x14ac:dyDescent="0.25">
      <c r="A13077" s="3">
        <v>20.123189455653517</v>
      </c>
      <c r="B13077">
        <v>5.4806389233419912</v>
      </c>
      <c r="C13077">
        <v>3.0910424533583161</v>
      </c>
    </row>
    <row r="13078" spans="1:3" x14ac:dyDescent="0.25">
      <c r="A13078" s="3">
        <v>20.163448315399307</v>
      </c>
      <c r="B13078">
        <v>5.5373342670185366</v>
      </c>
      <c r="C13078">
        <v>4.7004803657924166</v>
      </c>
    </row>
    <row r="13079" spans="1:3" ht="15.75" thickBot="1" x14ac:dyDescent="0.3">
      <c r="A13079" s="7">
        <v>21.133424112621626</v>
      </c>
      <c r="B13079" s="8">
        <v>6.5510803350434044</v>
      </c>
      <c r="C13079" s="8">
        <v>5.4380793089231956</v>
      </c>
    </row>
    <row r="13082" spans="1:3" ht="15.75" thickBot="1" x14ac:dyDescent="0.3"/>
    <row r="13083" spans="1:3" x14ac:dyDescent="0.25">
      <c r="A13083" s="1" t="s">
        <v>788</v>
      </c>
    </row>
    <row r="13084" spans="1:3" x14ac:dyDescent="0.25">
      <c r="A13084" s="2">
        <v>21.133424112621626</v>
      </c>
    </row>
    <row r="13085" spans="1:3" x14ac:dyDescent="0.25">
      <c r="A13085" s="3">
        <v>19.719292269758025</v>
      </c>
      <c r="B13085">
        <v>4.7874917430000004</v>
      </c>
      <c r="C13085">
        <v>3.091042453</v>
      </c>
    </row>
    <row r="13086" spans="1:3" x14ac:dyDescent="0.25">
      <c r="A13086" s="3">
        <v>20.097550585664155</v>
      </c>
      <c r="B13086">
        <v>5.0751738152338266</v>
      </c>
      <c r="C13086">
        <v>3.6109179126442243</v>
      </c>
    </row>
    <row r="13087" spans="1:3" x14ac:dyDescent="0.25">
      <c r="A13087" s="3">
        <v>20.097550585664155</v>
      </c>
      <c r="B13087">
        <v>5.0751738152338266</v>
      </c>
      <c r="C13087">
        <v>3.6109179126442243</v>
      </c>
    </row>
    <row r="13088" spans="1:3" x14ac:dyDescent="0.25">
      <c r="A13088" s="3">
        <v>20.097550585664155</v>
      </c>
      <c r="B13088">
        <v>5.0751738152338266</v>
      </c>
      <c r="C13088">
        <v>3.6109179126442243</v>
      </c>
    </row>
    <row r="13089" spans="1:3" x14ac:dyDescent="0.25">
      <c r="A13089" s="3">
        <v>19.929145492307978</v>
      </c>
      <c r="B13089">
        <v>5.0106352940962555</v>
      </c>
      <c r="C13089">
        <v>2.9957322735539909</v>
      </c>
    </row>
    <row r="13090" spans="1:3" x14ac:dyDescent="0.25">
      <c r="A13090" s="3">
        <v>19.18195119767131</v>
      </c>
      <c r="B13090">
        <v>4.5747109785033828</v>
      </c>
      <c r="C13090">
        <v>3.6375861597263857</v>
      </c>
    </row>
    <row r="13091" spans="1:3" x14ac:dyDescent="0.25">
      <c r="A13091" s="3">
        <v>19.985088661080542</v>
      </c>
      <c r="B13091">
        <v>4.7874917427820458</v>
      </c>
      <c r="C13091">
        <v>3.4812400893356918</v>
      </c>
    </row>
    <row r="13092" spans="1:3" x14ac:dyDescent="0.25">
      <c r="A13092" s="3">
        <v>19.18195119767131</v>
      </c>
      <c r="B13092">
        <v>4.5747109785033828</v>
      </c>
      <c r="C13092">
        <v>3.6375861597263857</v>
      </c>
    </row>
    <row r="13093" spans="1:3" x14ac:dyDescent="0.25">
      <c r="A13093" s="3">
        <v>20.837197681154464</v>
      </c>
      <c r="B13093">
        <v>5.9914645471079817</v>
      </c>
      <c r="C13093">
        <v>4.6821312271242199</v>
      </c>
    </row>
    <row r="13094" spans="1:3" x14ac:dyDescent="0.25">
      <c r="A13094" s="3">
        <v>19.929145492307978</v>
      </c>
      <c r="B13094">
        <v>5.0106352940962555</v>
      </c>
      <c r="C13094">
        <v>2.9957322735539909</v>
      </c>
    </row>
    <row r="13095" spans="1:3" x14ac:dyDescent="0.25">
      <c r="A13095" s="3">
        <v>20.163448315399307</v>
      </c>
      <c r="B13095">
        <v>5.5373342670185366</v>
      </c>
      <c r="C13095">
        <v>4.7004803657924166</v>
      </c>
    </row>
    <row r="13096" spans="1:3" ht="15.75" thickBot="1" x14ac:dyDescent="0.3">
      <c r="A13096" s="7">
        <v>20.163448315399307</v>
      </c>
      <c r="B13096">
        <v>5.5373342670185366</v>
      </c>
      <c r="C13096">
        <v>4.7004803657924166</v>
      </c>
    </row>
    <row r="13099" spans="1:3" ht="15.75" thickBot="1" x14ac:dyDescent="0.3"/>
    <row r="13100" spans="1:3" x14ac:dyDescent="0.25">
      <c r="A13100" s="1" t="s">
        <v>789</v>
      </c>
    </row>
    <row r="13101" spans="1:3" x14ac:dyDescent="0.25">
      <c r="A13101" s="2">
        <v>19.929145492307978</v>
      </c>
      <c r="B13101">
        <v>5.0106352940962555</v>
      </c>
      <c r="C13101">
        <v>2.9957322735539909</v>
      </c>
    </row>
    <row r="13102" spans="1:3" x14ac:dyDescent="0.25">
      <c r="A13102" s="3">
        <v>20.360234224388144</v>
      </c>
      <c r="B13102">
        <v>5.6167710976665717</v>
      </c>
      <c r="C13102">
        <v>2.9444389791664403</v>
      </c>
    </row>
    <row r="13103" spans="1:3" x14ac:dyDescent="0.25">
      <c r="A13103" s="3">
        <v>20.123189455653517</v>
      </c>
      <c r="B13103">
        <v>5.4806389233419912</v>
      </c>
      <c r="C13103">
        <v>3.0910424533583161</v>
      </c>
    </row>
    <row r="13104" spans="1:3" x14ac:dyDescent="0.25">
      <c r="A13104" s="3">
        <v>20.097550585664155</v>
      </c>
      <c r="B13104">
        <v>5.0751738152338266</v>
      </c>
      <c r="C13104">
        <v>3.6109179126442243</v>
      </c>
    </row>
    <row r="13105" spans="1:3" x14ac:dyDescent="0.25">
      <c r="A13105" s="3">
        <v>20.184546440673881</v>
      </c>
      <c r="B13105">
        <v>4.990432586778736</v>
      </c>
      <c r="C13105">
        <v>3.6888794541139363</v>
      </c>
    </row>
    <row r="13106" spans="1:3" x14ac:dyDescent="0.25">
      <c r="A13106" s="3">
        <v>19.985088661080542</v>
      </c>
      <c r="B13106">
        <v>4.7874917427820458</v>
      </c>
      <c r="C13106">
        <v>3.4812400893356918</v>
      </c>
    </row>
    <row r="13107" spans="1:3" x14ac:dyDescent="0.25">
      <c r="A13107" s="3">
        <v>20.837197681154464</v>
      </c>
      <c r="B13107">
        <v>5.9914645471079817</v>
      </c>
      <c r="C13107">
        <v>4.6821312271242199</v>
      </c>
    </row>
    <row r="13108" spans="1:3" x14ac:dyDescent="0.25">
      <c r="A13108" s="3">
        <v>20.184546440673881</v>
      </c>
      <c r="B13108">
        <v>4.990432586778736</v>
      </c>
      <c r="C13108">
        <v>3.6888794541139363</v>
      </c>
    </row>
    <row r="13109" spans="1:3" x14ac:dyDescent="0.25">
      <c r="A13109" s="3">
        <v>19.18195119767131</v>
      </c>
      <c r="B13109">
        <v>4.5747109785033828</v>
      </c>
      <c r="C13109">
        <v>3.6375861597263857</v>
      </c>
    </row>
    <row r="13110" spans="1:3" x14ac:dyDescent="0.25">
      <c r="A13110" s="3">
        <v>20.360234224388144</v>
      </c>
      <c r="B13110">
        <v>5.6167710976665717</v>
      </c>
      <c r="C13110">
        <v>2.9444389791664403</v>
      </c>
    </row>
    <row r="13111" spans="1:3" x14ac:dyDescent="0.25">
      <c r="A13111" s="3">
        <v>20.027089777859604</v>
      </c>
      <c r="B13111">
        <v>4.9416424226093039</v>
      </c>
      <c r="C13111">
        <v>3.1135153092103742</v>
      </c>
    </row>
    <row r="13112" spans="1:3" x14ac:dyDescent="0.25">
      <c r="A13112" s="3">
        <v>20.123189455653517</v>
      </c>
      <c r="B13112">
        <v>5.4806389233419912</v>
      </c>
      <c r="C13112">
        <v>3.0910424533583161</v>
      </c>
    </row>
    <row r="13113" spans="1:3" ht="15.75" thickBot="1" x14ac:dyDescent="0.3">
      <c r="A13113" s="7">
        <v>21.133424112621626</v>
      </c>
      <c r="B13113" s="8">
        <v>6.5510803350434044</v>
      </c>
      <c r="C13113" s="8">
        <v>5.4380793089231956</v>
      </c>
    </row>
    <row r="13116" spans="1:3" ht="15.75" thickBot="1" x14ac:dyDescent="0.3"/>
    <row r="13117" spans="1:3" x14ac:dyDescent="0.25">
      <c r="A13117" s="1" t="s">
        <v>790</v>
      </c>
    </row>
    <row r="13118" spans="1:3" x14ac:dyDescent="0.25">
      <c r="A13118" s="2">
        <v>20.123189455653517</v>
      </c>
      <c r="B13118" s="8">
        <v>5.4806389233419903</v>
      </c>
      <c r="C13118" s="8">
        <v>3.0910424533583161</v>
      </c>
    </row>
    <row r="13119" spans="1:3" x14ac:dyDescent="0.25">
      <c r="A13119" s="3">
        <v>20.837197681154464</v>
      </c>
      <c r="B13119">
        <v>5.9914645471079817</v>
      </c>
      <c r="C13119">
        <v>4.6821312271242199</v>
      </c>
    </row>
    <row r="13120" spans="1:3" x14ac:dyDescent="0.25">
      <c r="A13120" s="3">
        <v>19.719292269758025</v>
      </c>
      <c r="B13120">
        <v>4.7874917430000004</v>
      </c>
      <c r="C13120">
        <v>3.091042453</v>
      </c>
    </row>
    <row r="13121" spans="1:3" x14ac:dyDescent="0.25">
      <c r="A13121" s="3">
        <v>19.18195119767131</v>
      </c>
      <c r="B13121">
        <v>4.5747109785033828</v>
      </c>
      <c r="C13121">
        <v>3.6375861597263857</v>
      </c>
    </row>
    <row r="13122" spans="1:3" x14ac:dyDescent="0.25">
      <c r="A13122" s="3">
        <v>21.133424112621626</v>
      </c>
      <c r="B13122" s="8">
        <v>6.5510803350434044</v>
      </c>
      <c r="C13122" s="8">
        <v>5.4380793089231956</v>
      </c>
    </row>
    <row r="13123" spans="1:3" x14ac:dyDescent="0.25">
      <c r="A13123" s="3">
        <v>20.184546440673881</v>
      </c>
      <c r="B13123">
        <v>4.990432586778736</v>
      </c>
      <c r="C13123">
        <v>3.6888794541139363</v>
      </c>
    </row>
    <row r="13124" spans="1:3" x14ac:dyDescent="0.25">
      <c r="A13124" s="3">
        <v>20.123189455653517</v>
      </c>
      <c r="B13124">
        <v>5.4806389233419912</v>
      </c>
      <c r="C13124">
        <v>3.0910424533583161</v>
      </c>
    </row>
    <row r="13125" spans="1:3" x14ac:dyDescent="0.25">
      <c r="A13125" s="3">
        <v>20.163448315399307</v>
      </c>
      <c r="B13125">
        <v>5.5373342670185366</v>
      </c>
      <c r="C13125">
        <v>4.7004803657924166</v>
      </c>
    </row>
    <row r="13126" spans="1:3" x14ac:dyDescent="0.25">
      <c r="A13126" s="3">
        <v>20.184546440673881</v>
      </c>
      <c r="B13126">
        <v>4.990432586778736</v>
      </c>
      <c r="C13126">
        <v>3.6888794541139363</v>
      </c>
    </row>
    <row r="13127" spans="1:3" x14ac:dyDescent="0.25">
      <c r="A13127" s="3">
        <v>20.360234224388144</v>
      </c>
      <c r="B13127">
        <v>5.6167710976665717</v>
      </c>
      <c r="C13127">
        <v>2.9444389791664403</v>
      </c>
    </row>
    <row r="13128" spans="1:3" x14ac:dyDescent="0.25">
      <c r="A13128" s="3">
        <v>19.719292269758025</v>
      </c>
      <c r="B13128">
        <v>4.7874917430000004</v>
      </c>
      <c r="C13128">
        <v>3.091042453</v>
      </c>
    </row>
    <row r="13129" spans="1:3" x14ac:dyDescent="0.25">
      <c r="A13129" s="3">
        <v>19.719292269758025</v>
      </c>
      <c r="B13129">
        <v>4.7874917430000004</v>
      </c>
      <c r="C13129">
        <v>3.091042453</v>
      </c>
    </row>
    <row r="13130" spans="1:3" ht="15.75" thickBot="1" x14ac:dyDescent="0.3">
      <c r="A13130" s="7">
        <v>19.929145492307978</v>
      </c>
      <c r="B13130">
        <v>5.0106352940962555</v>
      </c>
      <c r="C13130">
        <v>2.9957322735539909</v>
      </c>
    </row>
    <row r="13133" spans="1:3" ht="15.75" thickBot="1" x14ac:dyDescent="0.3"/>
    <row r="13134" spans="1:3" x14ac:dyDescent="0.25">
      <c r="A13134" s="1" t="s">
        <v>791</v>
      </c>
    </row>
    <row r="13135" spans="1:3" x14ac:dyDescent="0.25">
      <c r="A13135" s="2">
        <v>20.837197681154464</v>
      </c>
      <c r="B13135">
        <v>5.9914645471079817</v>
      </c>
      <c r="C13135">
        <v>4.6821312271242199</v>
      </c>
    </row>
    <row r="13136" spans="1:3" x14ac:dyDescent="0.25">
      <c r="A13136" s="3">
        <v>20.163448315399307</v>
      </c>
      <c r="B13136">
        <v>5.5373342670185366</v>
      </c>
      <c r="C13136">
        <v>4.7004803657924166</v>
      </c>
    </row>
    <row r="13137" spans="1:3" x14ac:dyDescent="0.25">
      <c r="A13137" s="3">
        <v>20.184546440673881</v>
      </c>
      <c r="B13137">
        <v>4.990432586778736</v>
      </c>
      <c r="C13137">
        <v>3.6888794541139363</v>
      </c>
    </row>
    <row r="13138" spans="1:3" x14ac:dyDescent="0.25">
      <c r="A13138" s="3">
        <v>20.097550585664155</v>
      </c>
      <c r="B13138">
        <v>5.0751738152338266</v>
      </c>
      <c r="C13138">
        <v>3.6109179126442243</v>
      </c>
    </row>
    <row r="13139" spans="1:3" x14ac:dyDescent="0.25">
      <c r="A13139" s="3">
        <v>20.097550585664155</v>
      </c>
      <c r="B13139">
        <v>5.0751738152338266</v>
      </c>
      <c r="C13139">
        <v>3.6109179126442243</v>
      </c>
    </row>
    <row r="13140" spans="1:3" x14ac:dyDescent="0.25">
      <c r="A13140" s="3">
        <v>19.719292269758025</v>
      </c>
      <c r="B13140">
        <v>4.7874917430000004</v>
      </c>
      <c r="C13140">
        <v>3.091042453</v>
      </c>
    </row>
    <row r="13141" spans="1:3" x14ac:dyDescent="0.25">
      <c r="A13141" s="3">
        <v>20.027089777859604</v>
      </c>
      <c r="B13141">
        <v>4.9416424226093039</v>
      </c>
      <c r="C13141">
        <v>3.1135153092103742</v>
      </c>
    </row>
    <row r="13142" spans="1:3" x14ac:dyDescent="0.25">
      <c r="A13142" s="3">
        <v>19.18195119767131</v>
      </c>
      <c r="B13142">
        <v>4.5747109785033828</v>
      </c>
      <c r="C13142">
        <v>3.6375861597263857</v>
      </c>
    </row>
    <row r="13143" spans="1:3" x14ac:dyDescent="0.25">
      <c r="A13143" s="3">
        <v>20.184546440673881</v>
      </c>
      <c r="B13143">
        <v>4.990432586778736</v>
      </c>
      <c r="C13143">
        <v>3.6888794541139363</v>
      </c>
    </row>
    <row r="13144" spans="1:3" x14ac:dyDescent="0.25">
      <c r="A13144" s="3">
        <v>20.163448315399307</v>
      </c>
      <c r="B13144">
        <v>5.5373342670185366</v>
      </c>
      <c r="C13144">
        <v>4.7004803657924166</v>
      </c>
    </row>
    <row r="13145" spans="1:3" x14ac:dyDescent="0.25">
      <c r="A13145" s="3">
        <v>20.184546440673881</v>
      </c>
      <c r="B13145">
        <v>4.990432586778736</v>
      </c>
      <c r="C13145">
        <v>3.6888794541139363</v>
      </c>
    </row>
    <row r="13146" spans="1:3" x14ac:dyDescent="0.25">
      <c r="A13146" s="3">
        <v>21.133424112621626</v>
      </c>
      <c r="B13146" s="8">
        <v>6.5510803350434044</v>
      </c>
      <c r="C13146" s="8">
        <v>5.4380793089231956</v>
      </c>
    </row>
    <row r="13147" spans="1:3" ht="15.75" thickBot="1" x14ac:dyDescent="0.3">
      <c r="A13147" s="7">
        <v>19.18195119767131</v>
      </c>
      <c r="B13147">
        <v>4.5747109785033828</v>
      </c>
      <c r="C13147">
        <v>3.6375861597263857</v>
      </c>
    </row>
    <row r="13150" spans="1:3" ht="15.75" thickBot="1" x14ac:dyDescent="0.3"/>
    <row r="13151" spans="1:3" x14ac:dyDescent="0.25">
      <c r="A13151" s="1" t="s">
        <v>792</v>
      </c>
    </row>
    <row r="13152" spans="1:3" x14ac:dyDescent="0.25">
      <c r="A13152" s="2">
        <v>19.985088661080542</v>
      </c>
      <c r="B13152">
        <v>4.7874917427820458</v>
      </c>
      <c r="C13152">
        <v>3.4812400893356918</v>
      </c>
    </row>
    <row r="13153" spans="1:3" x14ac:dyDescent="0.25">
      <c r="A13153" s="3">
        <v>20.478688773840432</v>
      </c>
      <c r="B13153" s="5">
        <v>5.2983173670000001</v>
      </c>
      <c r="C13153" s="5">
        <v>2.9957322739999999</v>
      </c>
    </row>
    <row r="13154" spans="1:3" x14ac:dyDescent="0.25">
      <c r="A13154" s="3">
        <v>19.985088661080542</v>
      </c>
      <c r="B13154">
        <v>4.7874917427820458</v>
      </c>
      <c r="C13154">
        <v>3.4812400893356918</v>
      </c>
    </row>
    <row r="13155" spans="1:3" x14ac:dyDescent="0.25">
      <c r="A13155" s="3">
        <v>19.985088661080542</v>
      </c>
      <c r="B13155">
        <v>4.7874917427820458</v>
      </c>
      <c r="C13155">
        <v>3.4812400893356918</v>
      </c>
    </row>
    <row r="13156" spans="1:3" x14ac:dyDescent="0.25">
      <c r="A13156" s="3">
        <v>21.133424112621626</v>
      </c>
      <c r="B13156" s="8">
        <v>6.5510803350434044</v>
      </c>
      <c r="C13156" s="8">
        <v>5.4380793089231956</v>
      </c>
    </row>
    <row r="13157" spans="1:3" x14ac:dyDescent="0.25">
      <c r="A13157" s="3">
        <v>20.184546440673881</v>
      </c>
      <c r="B13157">
        <v>4.990432586778736</v>
      </c>
      <c r="C13157">
        <v>3.6888794541139363</v>
      </c>
    </row>
    <row r="13158" spans="1:3" x14ac:dyDescent="0.25">
      <c r="A13158" s="3">
        <v>19.985088661080542</v>
      </c>
      <c r="B13158">
        <v>4.7874917427820458</v>
      </c>
      <c r="C13158">
        <v>3.4812400893356918</v>
      </c>
    </row>
    <row r="13159" spans="1:3" x14ac:dyDescent="0.25">
      <c r="A13159" s="3">
        <v>19.929145492307978</v>
      </c>
      <c r="B13159">
        <v>5.0106352940962555</v>
      </c>
      <c r="C13159">
        <v>2.9957322735539909</v>
      </c>
    </row>
    <row r="13160" spans="1:3" x14ac:dyDescent="0.25">
      <c r="A13160" s="3">
        <v>20.360234224388144</v>
      </c>
      <c r="B13160">
        <v>5.6167710976665717</v>
      </c>
      <c r="C13160">
        <v>2.9444389791664403</v>
      </c>
    </row>
    <row r="13161" spans="1:3" x14ac:dyDescent="0.25">
      <c r="A13161" s="3">
        <v>20.097550585664155</v>
      </c>
      <c r="B13161">
        <v>5.0751738152338266</v>
      </c>
      <c r="C13161">
        <v>3.6109179126442243</v>
      </c>
    </row>
    <row r="13162" spans="1:3" x14ac:dyDescent="0.25">
      <c r="A13162" s="3">
        <v>19.18195119767131</v>
      </c>
      <c r="B13162">
        <v>4.5747109785033828</v>
      </c>
      <c r="C13162">
        <v>3.6375861597263857</v>
      </c>
    </row>
    <row r="13163" spans="1:3" x14ac:dyDescent="0.25">
      <c r="A13163" s="3">
        <v>20.123189455653517</v>
      </c>
      <c r="B13163">
        <v>5.4806389233419912</v>
      </c>
      <c r="C13163">
        <v>3.0910424533583161</v>
      </c>
    </row>
    <row r="13164" spans="1:3" ht="15.75" thickBot="1" x14ac:dyDescent="0.3">
      <c r="A13164" s="7">
        <v>20.163448315399307</v>
      </c>
      <c r="B13164">
        <v>5.5373342670185366</v>
      </c>
      <c r="C13164">
        <v>4.7004803657924166</v>
      </c>
    </row>
    <row r="13167" spans="1:3" ht="15.75" thickBot="1" x14ac:dyDescent="0.3"/>
    <row r="13168" spans="1:3" x14ac:dyDescent="0.25">
      <c r="A13168" s="1" t="s">
        <v>793</v>
      </c>
    </row>
    <row r="13169" spans="1:3" x14ac:dyDescent="0.25">
      <c r="A13169" s="2">
        <v>20.837197681154464</v>
      </c>
      <c r="B13169">
        <v>5.9914645471079817</v>
      </c>
      <c r="C13169">
        <v>4.6821312271242199</v>
      </c>
    </row>
    <row r="13170" spans="1:3" x14ac:dyDescent="0.25">
      <c r="A13170" s="3">
        <v>19.719292269758025</v>
      </c>
      <c r="B13170">
        <v>4.7874917430000004</v>
      </c>
      <c r="C13170">
        <v>3.091042453</v>
      </c>
    </row>
    <row r="13171" spans="1:3" x14ac:dyDescent="0.25">
      <c r="A13171" s="3">
        <v>20.027089777859604</v>
      </c>
      <c r="B13171">
        <v>4.9416424226093039</v>
      </c>
      <c r="C13171">
        <v>3.1135153092103742</v>
      </c>
    </row>
    <row r="13172" spans="1:3" x14ac:dyDescent="0.25">
      <c r="A13172" s="3">
        <v>20.123189455653517</v>
      </c>
      <c r="B13172">
        <v>5.4806389233419912</v>
      </c>
      <c r="C13172">
        <v>3.0910424533583161</v>
      </c>
    </row>
    <row r="13173" spans="1:3" x14ac:dyDescent="0.25">
      <c r="A13173" s="3">
        <v>20.027089777859604</v>
      </c>
      <c r="B13173">
        <v>4.9416424226093039</v>
      </c>
      <c r="C13173">
        <v>3.1135153092103742</v>
      </c>
    </row>
    <row r="13174" spans="1:3" x14ac:dyDescent="0.25">
      <c r="A13174" s="3">
        <v>19.719292269758025</v>
      </c>
      <c r="B13174">
        <v>4.7874917430000004</v>
      </c>
      <c r="C13174">
        <v>3.091042453</v>
      </c>
    </row>
    <row r="13175" spans="1:3" x14ac:dyDescent="0.25">
      <c r="A13175" s="3">
        <v>20.360234224388144</v>
      </c>
      <c r="B13175">
        <v>5.6167710976665717</v>
      </c>
      <c r="C13175">
        <v>2.9444389791664403</v>
      </c>
    </row>
    <row r="13176" spans="1:3" x14ac:dyDescent="0.25">
      <c r="A13176" s="3">
        <v>20.478688773840432</v>
      </c>
      <c r="B13176" s="5">
        <v>5.2983173670000001</v>
      </c>
      <c r="C13176" s="5">
        <v>2.9957322739999999</v>
      </c>
    </row>
    <row r="13177" spans="1:3" x14ac:dyDescent="0.25">
      <c r="A13177" s="3">
        <v>20.478688773840432</v>
      </c>
      <c r="B13177" s="5">
        <v>5.2983173670000001</v>
      </c>
      <c r="C13177" s="5">
        <v>2.9957322739999999</v>
      </c>
    </row>
    <row r="13178" spans="1:3" x14ac:dyDescent="0.25">
      <c r="A13178" s="3">
        <v>19.18195119767131</v>
      </c>
      <c r="B13178">
        <v>4.5747109785033828</v>
      </c>
      <c r="C13178">
        <v>3.6375861597263857</v>
      </c>
    </row>
    <row r="13179" spans="1:3" x14ac:dyDescent="0.25">
      <c r="A13179" s="3">
        <v>19.719292269758025</v>
      </c>
      <c r="B13179">
        <v>4.7874917430000004</v>
      </c>
      <c r="C13179">
        <v>3.091042453</v>
      </c>
    </row>
    <row r="13180" spans="1:3" x14ac:dyDescent="0.25">
      <c r="A13180" s="3">
        <v>19.18195119767131</v>
      </c>
      <c r="B13180">
        <v>4.5747109785033828</v>
      </c>
      <c r="C13180">
        <v>3.6375861597263857</v>
      </c>
    </row>
    <row r="13181" spans="1:3" ht="15.75" thickBot="1" x14ac:dyDescent="0.3">
      <c r="A13181" s="7">
        <v>20.163448315399307</v>
      </c>
      <c r="B13181">
        <v>5.5373342670185366</v>
      </c>
      <c r="C13181">
        <v>4.7004803657924166</v>
      </c>
    </row>
    <row r="13183" spans="1:3" ht="15.75" thickBot="1" x14ac:dyDescent="0.3"/>
    <row r="13184" spans="1:3" x14ac:dyDescent="0.25">
      <c r="A13184" s="1" t="s">
        <v>794</v>
      </c>
    </row>
    <row r="13185" spans="1:3" x14ac:dyDescent="0.25">
      <c r="A13185" s="2">
        <v>21.133424112621626</v>
      </c>
      <c r="B13185" s="8">
        <v>6.5510803350434044</v>
      </c>
      <c r="C13185" s="8">
        <v>5.4380793089231956</v>
      </c>
    </row>
    <row r="13186" spans="1:3" x14ac:dyDescent="0.25">
      <c r="A13186" s="3">
        <v>19.929145492307978</v>
      </c>
      <c r="B13186">
        <v>5.0106352940962555</v>
      </c>
      <c r="C13186">
        <v>2.9957322735539909</v>
      </c>
    </row>
    <row r="13187" spans="1:3" x14ac:dyDescent="0.25">
      <c r="A13187" s="3">
        <v>19.719292269758025</v>
      </c>
      <c r="B13187">
        <v>4.7874917430000004</v>
      </c>
      <c r="C13187">
        <v>3.091042453</v>
      </c>
    </row>
    <row r="13188" spans="1:3" x14ac:dyDescent="0.25">
      <c r="A13188" s="3">
        <v>19.929145492307978</v>
      </c>
      <c r="B13188">
        <v>5.0106352940962555</v>
      </c>
      <c r="C13188">
        <v>2.9957322735539909</v>
      </c>
    </row>
    <row r="13189" spans="1:3" x14ac:dyDescent="0.25">
      <c r="A13189" s="3">
        <v>20.163448315399307</v>
      </c>
      <c r="B13189">
        <v>5.5373342670185366</v>
      </c>
      <c r="C13189">
        <v>4.7004803657924166</v>
      </c>
    </row>
    <row r="13190" spans="1:3" x14ac:dyDescent="0.25">
      <c r="A13190" s="3">
        <v>20.097550585664155</v>
      </c>
      <c r="B13190">
        <v>5.0751738152338266</v>
      </c>
      <c r="C13190">
        <v>3.6109179126442243</v>
      </c>
    </row>
    <row r="13191" spans="1:3" x14ac:dyDescent="0.25">
      <c r="A13191" s="3">
        <v>20.360234224388144</v>
      </c>
      <c r="B13191">
        <v>5.6167710976665717</v>
      </c>
      <c r="C13191">
        <v>2.9444389791664403</v>
      </c>
    </row>
    <row r="13192" spans="1:3" x14ac:dyDescent="0.25">
      <c r="A13192" s="3">
        <v>20.123189455653517</v>
      </c>
      <c r="B13192">
        <v>5.4806389233419912</v>
      </c>
      <c r="C13192">
        <v>3.0910424533583161</v>
      </c>
    </row>
    <row r="13193" spans="1:3" x14ac:dyDescent="0.25">
      <c r="A13193" s="3">
        <v>20.123189455653517</v>
      </c>
      <c r="B13193">
        <v>5.4806389233419912</v>
      </c>
      <c r="C13193">
        <v>3.0910424533583161</v>
      </c>
    </row>
    <row r="13194" spans="1:3" x14ac:dyDescent="0.25">
      <c r="A13194" s="3">
        <v>21.133424112621626</v>
      </c>
      <c r="B13194" s="8">
        <v>6.5510803350434044</v>
      </c>
      <c r="C13194" s="8">
        <v>5.4380793089231956</v>
      </c>
    </row>
    <row r="13195" spans="1:3" x14ac:dyDescent="0.25">
      <c r="A13195" s="3">
        <v>20.478688773840432</v>
      </c>
      <c r="B13195" s="5">
        <v>5.2983173670000001</v>
      </c>
      <c r="C13195" s="5">
        <v>2.9957322739999999</v>
      </c>
    </row>
    <row r="13196" spans="1:3" x14ac:dyDescent="0.25">
      <c r="A13196" s="3">
        <v>20.097550585664155</v>
      </c>
      <c r="B13196">
        <v>5.0751738152338266</v>
      </c>
      <c r="C13196">
        <v>3.6109179126442243</v>
      </c>
    </row>
    <row r="13197" spans="1:3" ht="15.75" thickBot="1" x14ac:dyDescent="0.3">
      <c r="A13197" s="7">
        <v>20.123189455653517</v>
      </c>
      <c r="B13197">
        <v>5.4806389233419912</v>
      </c>
      <c r="C13197">
        <v>3.0910424533583161</v>
      </c>
    </row>
    <row r="13200" spans="1:3" ht="15.75" thickBot="1" x14ac:dyDescent="0.3"/>
    <row r="13201" spans="1:3" x14ac:dyDescent="0.25">
      <c r="A13201" s="1" t="s">
        <v>795</v>
      </c>
    </row>
    <row r="13202" spans="1:3" x14ac:dyDescent="0.25">
      <c r="A13202" s="2">
        <v>20.123189455653517</v>
      </c>
      <c r="B13202" s="8">
        <v>5.4806389233419903</v>
      </c>
      <c r="C13202" s="8">
        <v>3.0910424533583161</v>
      </c>
    </row>
    <row r="13203" spans="1:3" x14ac:dyDescent="0.25">
      <c r="A13203" s="3">
        <v>20.360234224388144</v>
      </c>
      <c r="B13203">
        <v>5.6167710976665717</v>
      </c>
      <c r="C13203">
        <v>2.9444389791664403</v>
      </c>
    </row>
    <row r="13204" spans="1:3" x14ac:dyDescent="0.25">
      <c r="A13204" s="3">
        <v>19.929145492307978</v>
      </c>
      <c r="B13204">
        <v>5.0106352940962555</v>
      </c>
      <c r="C13204">
        <v>2.9957322735539909</v>
      </c>
    </row>
    <row r="13205" spans="1:3" x14ac:dyDescent="0.25">
      <c r="A13205" s="3">
        <v>20.184546440673881</v>
      </c>
      <c r="B13205">
        <v>4.990432586778736</v>
      </c>
      <c r="C13205">
        <v>3.6888794541139363</v>
      </c>
    </row>
    <row r="13206" spans="1:3" x14ac:dyDescent="0.25">
      <c r="A13206" s="3">
        <v>20.184546440673881</v>
      </c>
      <c r="B13206">
        <v>4.990432586778736</v>
      </c>
      <c r="C13206">
        <v>3.6888794541139363</v>
      </c>
    </row>
    <row r="13207" spans="1:3" x14ac:dyDescent="0.25">
      <c r="A13207" s="3">
        <v>19.719292269758025</v>
      </c>
      <c r="B13207">
        <v>4.7874917430000004</v>
      </c>
      <c r="C13207">
        <v>3.091042453</v>
      </c>
    </row>
    <row r="13208" spans="1:3" x14ac:dyDescent="0.25">
      <c r="A13208" s="3">
        <v>19.18195119767131</v>
      </c>
      <c r="B13208">
        <v>4.5747109785033828</v>
      </c>
      <c r="C13208">
        <v>3.6375861597263857</v>
      </c>
    </row>
    <row r="13209" spans="1:3" x14ac:dyDescent="0.25">
      <c r="A13209" s="3">
        <v>19.985088661080542</v>
      </c>
      <c r="B13209">
        <v>4.7874917427820458</v>
      </c>
      <c r="C13209">
        <v>3.4812400893356918</v>
      </c>
    </row>
    <row r="13210" spans="1:3" x14ac:dyDescent="0.25">
      <c r="A13210" s="3">
        <v>20.837197681154464</v>
      </c>
      <c r="B13210">
        <v>5.9914645471079817</v>
      </c>
      <c r="C13210">
        <v>4.6821312271242199</v>
      </c>
    </row>
    <row r="13211" spans="1:3" x14ac:dyDescent="0.25">
      <c r="A13211" s="3">
        <v>19.929145492307978</v>
      </c>
      <c r="B13211">
        <v>5.0106352940962555</v>
      </c>
      <c r="C13211">
        <v>2.9957322735539909</v>
      </c>
    </row>
    <row r="13212" spans="1:3" x14ac:dyDescent="0.25">
      <c r="A13212" s="3">
        <v>20.360234224388144</v>
      </c>
      <c r="B13212">
        <v>5.6167710976665717</v>
      </c>
      <c r="C13212">
        <v>2.9444389791664403</v>
      </c>
    </row>
    <row r="13213" spans="1:3" x14ac:dyDescent="0.25">
      <c r="A13213" s="3">
        <v>20.097550585664155</v>
      </c>
      <c r="B13213">
        <v>5.0751738152338266</v>
      </c>
      <c r="C13213">
        <v>3.6109179126442243</v>
      </c>
    </row>
    <row r="13214" spans="1:3" ht="15.75" thickBot="1" x14ac:dyDescent="0.3">
      <c r="A13214" s="7">
        <v>20.837197681154464</v>
      </c>
      <c r="B13214">
        <v>5.9914645471079817</v>
      </c>
      <c r="C13214">
        <v>4.6821312271242199</v>
      </c>
    </row>
    <row r="13217" spans="1:3" ht="15.75" thickBot="1" x14ac:dyDescent="0.3"/>
    <row r="13218" spans="1:3" x14ac:dyDescent="0.25">
      <c r="A13218" s="1" t="s">
        <v>796</v>
      </c>
    </row>
    <row r="13219" spans="1:3" x14ac:dyDescent="0.25">
      <c r="A13219" s="2">
        <v>20.027089777859604</v>
      </c>
      <c r="B13219">
        <v>4.9416424226093039</v>
      </c>
      <c r="C13219">
        <v>3.1135153092103742</v>
      </c>
    </row>
    <row r="13220" spans="1:3" x14ac:dyDescent="0.25">
      <c r="A13220" s="3">
        <v>20.478688773840432</v>
      </c>
      <c r="B13220" s="5">
        <v>5.2983173670000001</v>
      </c>
      <c r="C13220" s="5">
        <v>2.9957322739999999</v>
      </c>
    </row>
    <row r="13221" spans="1:3" x14ac:dyDescent="0.25">
      <c r="A13221" s="3">
        <v>19.719292269758025</v>
      </c>
      <c r="B13221">
        <v>4.7874917430000004</v>
      </c>
      <c r="C13221">
        <v>3.091042453</v>
      </c>
    </row>
    <row r="13222" spans="1:3" x14ac:dyDescent="0.25">
      <c r="A13222" s="3">
        <v>20.027089777859604</v>
      </c>
      <c r="B13222">
        <v>4.9416424226093039</v>
      </c>
      <c r="C13222">
        <v>3.1135153092103742</v>
      </c>
    </row>
    <row r="13223" spans="1:3" x14ac:dyDescent="0.25">
      <c r="A13223" s="3">
        <v>20.360234224388144</v>
      </c>
      <c r="B13223">
        <v>5.6167710976665717</v>
      </c>
      <c r="C13223">
        <v>2.9444389791664403</v>
      </c>
    </row>
    <row r="13224" spans="1:3" x14ac:dyDescent="0.25">
      <c r="A13224" s="3">
        <v>20.027089777859604</v>
      </c>
      <c r="B13224">
        <v>4.9416424226093039</v>
      </c>
      <c r="C13224">
        <v>3.1135153092103742</v>
      </c>
    </row>
    <row r="13225" spans="1:3" x14ac:dyDescent="0.25">
      <c r="A13225" s="3">
        <v>20.184546440673881</v>
      </c>
      <c r="B13225">
        <v>4.990432586778736</v>
      </c>
      <c r="C13225">
        <v>3.6888794541139363</v>
      </c>
    </row>
    <row r="13226" spans="1:3" x14ac:dyDescent="0.25">
      <c r="A13226" s="3">
        <v>20.360234224388144</v>
      </c>
      <c r="B13226">
        <v>5.6167710976665717</v>
      </c>
      <c r="C13226">
        <v>2.9444389791664403</v>
      </c>
    </row>
    <row r="13227" spans="1:3" x14ac:dyDescent="0.25">
      <c r="A13227" s="3">
        <v>20.097550585664155</v>
      </c>
      <c r="B13227">
        <v>5.0751738152338266</v>
      </c>
      <c r="C13227">
        <v>3.6109179126442243</v>
      </c>
    </row>
    <row r="13228" spans="1:3" x14ac:dyDescent="0.25">
      <c r="A13228" s="3">
        <v>20.163448315399307</v>
      </c>
      <c r="B13228">
        <v>5.5373342670185366</v>
      </c>
      <c r="C13228">
        <v>4.7004803657924166</v>
      </c>
    </row>
    <row r="13229" spans="1:3" x14ac:dyDescent="0.25">
      <c r="A13229" s="3">
        <v>20.478688773840432</v>
      </c>
      <c r="B13229" s="5">
        <v>5.2983173670000001</v>
      </c>
      <c r="C13229" s="5">
        <v>2.9957322739999999</v>
      </c>
    </row>
    <row r="13230" spans="1:3" x14ac:dyDescent="0.25">
      <c r="A13230" s="3">
        <v>19.985088661080542</v>
      </c>
      <c r="B13230">
        <v>4.7874917427820458</v>
      </c>
      <c r="C13230">
        <v>3.4812400893356918</v>
      </c>
    </row>
    <row r="13231" spans="1:3" ht="15.75" thickBot="1" x14ac:dyDescent="0.3">
      <c r="A13231" s="7">
        <v>19.929145492307978</v>
      </c>
      <c r="B13231">
        <v>5.0106352940962555</v>
      </c>
      <c r="C13231">
        <v>2.9957322735539909</v>
      </c>
    </row>
    <row r="13233" spans="1:3" ht="15.75" thickBot="1" x14ac:dyDescent="0.3"/>
    <row r="13234" spans="1:3" x14ac:dyDescent="0.25">
      <c r="A13234" s="1" t="s">
        <v>797</v>
      </c>
    </row>
    <row r="13235" spans="1:3" x14ac:dyDescent="0.25">
      <c r="A13235" s="2">
        <v>19.929145492307978</v>
      </c>
      <c r="B13235">
        <v>5.0106352940962555</v>
      </c>
      <c r="C13235">
        <v>2.9957322735539909</v>
      </c>
    </row>
    <row r="13236" spans="1:3" x14ac:dyDescent="0.25">
      <c r="A13236" s="3">
        <v>20.360234224388144</v>
      </c>
      <c r="B13236">
        <v>5.6167710976665717</v>
      </c>
      <c r="C13236">
        <v>2.9444389791664403</v>
      </c>
    </row>
    <row r="13237" spans="1:3" x14ac:dyDescent="0.25">
      <c r="A13237" s="3">
        <v>19.18195119767131</v>
      </c>
      <c r="B13237">
        <v>4.5747109785033828</v>
      </c>
      <c r="C13237">
        <v>3.6375861597263857</v>
      </c>
    </row>
    <row r="13238" spans="1:3" x14ac:dyDescent="0.25">
      <c r="A13238" s="3">
        <v>20.837197681154464</v>
      </c>
      <c r="B13238">
        <v>5.9914645471079817</v>
      </c>
      <c r="C13238">
        <v>4.6821312271242199</v>
      </c>
    </row>
    <row r="13239" spans="1:3" x14ac:dyDescent="0.25">
      <c r="A13239" s="3">
        <v>19.929145492307978</v>
      </c>
      <c r="B13239">
        <v>5.0106352940962555</v>
      </c>
      <c r="C13239">
        <v>2.9957322735539909</v>
      </c>
    </row>
    <row r="13240" spans="1:3" x14ac:dyDescent="0.25">
      <c r="A13240" s="3">
        <v>20.360234224388144</v>
      </c>
      <c r="B13240">
        <v>5.6167710976665717</v>
      </c>
      <c r="C13240">
        <v>2.9444389791664403</v>
      </c>
    </row>
    <row r="13241" spans="1:3" x14ac:dyDescent="0.25">
      <c r="A13241" s="3">
        <v>20.123189455653517</v>
      </c>
      <c r="B13241">
        <v>5.4806389233419912</v>
      </c>
      <c r="C13241">
        <v>3.0910424533583161</v>
      </c>
    </row>
    <row r="13242" spans="1:3" x14ac:dyDescent="0.25">
      <c r="A13242" s="3">
        <v>20.097550585664155</v>
      </c>
      <c r="B13242">
        <v>5.0751738152338266</v>
      </c>
      <c r="C13242">
        <v>3.6109179126442243</v>
      </c>
    </row>
    <row r="13243" spans="1:3" x14ac:dyDescent="0.25">
      <c r="A13243" s="3">
        <v>20.837197681154464</v>
      </c>
      <c r="B13243">
        <v>5.9914645471079817</v>
      </c>
      <c r="C13243">
        <v>4.6821312271242199</v>
      </c>
    </row>
    <row r="13244" spans="1:3" x14ac:dyDescent="0.25">
      <c r="A13244" s="3">
        <v>20.184546440673881</v>
      </c>
      <c r="B13244">
        <v>4.990432586778736</v>
      </c>
      <c r="C13244">
        <v>3.6888794541139363</v>
      </c>
    </row>
    <row r="13245" spans="1:3" x14ac:dyDescent="0.25">
      <c r="A13245" s="3">
        <v>20.360234224388144</v>
      </c>
      <c r="B13245">
        <v>5.6167710976665717</v>
      </c>
      <c r="C13245">
        <v>2.9444389791664403</v>
      </c>
    </row>
    <row r="13246" spans="1:3" x14ac:dyDescent="0.25">
      <c r="A13246" s="3">
        <v>19.929145492307978</v>
      </c>
      <c r="B13246">
        <v>5.0106352940962555</v>
      </c>
      <c r="C13246">
        <v>2.9957322735539909</v>
      </c>
    </row>
    <row r="13247" spans="1:3" ht="15.75" thickBot="1" x14ac:dyDescent="0.3">
      <c r="A13247" s="7">
        <v>20.184546440673881</v>
      </c>
      <c r="B13247">
        <v>4.990432586778736</v>
      </c>
      <c r="C13247">
        <v>3.6888794541139363</v>
      </c>
    </row>
    <row r="13250" spans="1:3" ht="15.75" thickBot="1" x14ac:dyDescent="0.3"/>
    <row r="13251" spans="1:3" x14ac:dyDescent="0.25">
      <c r="A13251" s="1" t="s">
        <v>798</v>
      </c>
    </row>
    <row r="13252" spans="1:3" x14ac:dyDescent="0.25">
      <c r="A13252" s="2">
        <v>21.133424112621626</v>
      </c>
      <c r="B13252" s="8">
        <v>6.5510803350434044</v>
      </c>
      <c r="C13252" s="8">
        <v>5.4380793089231956</v>
      </c>
    </row>
    <row r="13253" spans="1:3" x14ac:dyDescent="0.25">
      <c r="A13253" s="3">
        <v>20.163448315399307</v>
      </c>
      <c r="B13253">
        <v>5.5373342670185366</v>
      </c>
      <c r="C13253">
        <v>4.7004803657924166</v>
      </c>
    </row>
    <row r="13254" spans="1:3" x14ac:dyDescent="0.25">
      <c r="A13254" s="3">
        <v>19.18195119767131</v>
      </c>
      <c r="B13254">
        <v>4.5747109785033828</v>
      </c>
      <c r="C13254">
        <v>3.6375861597263857</v>
      </c>
    </row>
    <row r="13255" spans="1:3" x14ac:dyDescent="0.25">
      <c r="A13255" s="3">
        <v>19.985088661080542</v>
      </c>
      <c r="B13255">
        <v>4.7874917427820458</v>
      </c>
      <c r="C13255">
        <v>3.4812400893356918</v>
      </c>
    </row>
    <row r="13256" spans="1:3" x14ac:dyDescent="0.25">
      <c r="A13256" s="3">
        <v>21.133424112621626</v>
      </c>
      <c r="B13256" s="8">
        <v>6.5510803350434044</v>
      </c>
      <c r="C13256" s="8">
        <v>5.4380793089231956</v>
      </c>
    </row>
    <row r="13257" spans="1:3" x14ac:dyDescent="0.25">
      <c r="A13257" s="3">
        <v>19.985088661080542</v>
      </c>
      <c r="B13257">
        <v>4.7874917427820458</v>
      </c>
      <c r="C13257">
        <v>3.4812400893356918</v>
      </c>
    </row>
    <row r="13258" spans="1:3" x14ac:dyDescent="0.25">
      <c r="A13258" s="3">
        <v>20.478688773840432</v>
      </c>
      <c r="B13258" s="5">
        <v>5.2983173670000001</v>
      </c>
      <c r="C13258" s="5">
        <v>2.9957322739999999</v>
      </c>
    </row>
    <row r="13259" spans="1:3" x14ac:dyDescent="0.25">
      <c r="A13259" s="3">
        <v>20.478688773840432</v>
      </c>
      <c r="B13259" s="5">
        <v>5.2983173670000001</v>
      </c>
      <c r="C13259" s="5">
        <v>2.9957322739999999</v>
      </c>
    </row>
    <row r="13260" spans="1:3" x14ac:dyDescent="0.25">
      <c r="A13260" s="3">
        <v>20.123189455653517</v>
      </c>
      <c r="B13260">
        <v>5.4806389233419912</v>
      </c>
      <c r="C13260">
        <v>3.0910424533583161</v>
      </c>
    </row>
    <row r="13261" spans="1:3" x14ac:dyDescent="0.25">
      <c r="A13261" s="3">
        <v>20.123189455653517</v>
      </c>
      <c r="B13261">
        <v>5.4806389233419912</v>
      </c>
      <c r="C13261">
        <v>3.0910424533583161</v>
      </c>
    </row>
    <row r="13262" spans="1:3" x14ac:dyDescent="0.25">
      <c r="A13262" s="3">
        <v>20.097550585664155</v>
      </c>
      <c r="B13262">
        <v>5.0751738152338266</v>
      </c>
      <c r="C13262">
        <v>3.6109179126442243</v>
      </c>
    </row>
    <row r="13263" spans="1:3" x14ac:dyDescent="0.25">
      <c r="A13263" s="3">
        <v>19.929145492307978</v>
      </c>
      <c r="B13263">
        <v>5.0106352940962555</v>
      </c>
      <c r="C13263">
        <v>2.9957322735539909</v>
      </c>
    </row>
    <row r="13264" spans="1:3" ht="15.75" thickBot="1" x14ac:dyDescent="0.3">
      <c r="A13264" s="7">
        <v>20.163448315399307</v>
      </c>
      <c r="B13264">
        <v>5.5373342670185366</v>
      </c>
      <c r="C13264">
        <v>4.7004803657924166</v>
      </c>
    </row>
    <row r="13267" spans="1:3" ht="15.75" thickBot="1" x14ac:dyDescent="0.3"/>
    <row r="13268" spans="1:3" x14ac:dyDescent="0.25">
      <c r="A13268" s="1" t="s">
        <v>799</v>
      </c>
    </row>
    <row r="13269" spans="1:3" x14ac:dyDescent="0.25">
      <c r="A13269" s="2">
        <v>20.163448315399307</v>
      </c>
      <c r="B13269">
        <v>5.5373342670185366</v>
      </c>
      <c r="C13269">
        <v>4.7004803657924166</v>
      </c>
    </row>
    <row r="13270" spans="1:3" x14ac:dyDescent="0.25">
      <c r="A13270" s="3">
        <v>20.097550585664155</v>
      </c>
      <c r="B13270">
        <v>5.0751738152338266</v>
      </c>
      <c r="C13270">
        <v>3.6109179126442243</v>
      </c>
    </row>
    <row r="13271" spans="1:3" x14ac:dyDescent="0.25">
      <c r="A13271" s="3">
        <v>20.478688773840432</v>
      </c>
      <c r="B13271" s="5">
        <v>5.2983173670000001</v>
      </c>
      <c r="C13271" s="5">
        <v>2.9957322739999999</v>
      </c>
    </row>
    <row r="13272" spans="1:3" x14ac:dyDescent="0.25">
      <c r="A13272" s="3">
        <v>20.478688773840432</v>
      </c>
      <c r="B13272" s="5">
        <v>5.2983173670000001</v>
      </c>
      <c r="C13272" s="5">
        <v>2.9957322739999999</v>
      </c>
    </row>
    <row r="13273" spans="1:3" x14ac:dyDescent="0.25">
      <c r="A13273" s="3">
        <v>20.837197681154464</v>
      </c>
      <c r="B13273">
        <v>5.9914645471079817</v>
      </c>
      <c r="C13273">
        <v>4.6821312271242199</v>
      </c>
    </row>
    <row r="13274" spans="1:3" x14ac:dyDescent="0.25">
      <c r="A13274" s="3">
        <v>19.985088661080542</v>
      </c>
      <c r="B13274">
        <v>4.7874917427820458</v>
      </c>
      <c r="C13274">
        <v>3.4812400893356918</v>
      </c>
    </row>
    <row r="13275" spans="1:3" x14ac:dyDescent="0.25">
      <c r="A13275" s="3">
        <v>20.478688773840432</v>
      </c>
      <c r="B13275" s="5">
        <v>5.2983173670000001</v>
      </c>
      <c r="C13275" s="5">
        <v>2.9957322739999999</v>
      </c>
    </row>
    <row r="13276" spans="1:3" x14ac:dyDescent="0.25">
      <c r="A13276" s="3">
        <v>20.184546440673881</v>
      </c>
      <c r="B13276">
        <v>4.990432586778736</v>
      </c>
      <c r="C13276">
        <v>3.6888794541139363</v>
      </c>
    </row>
    <row r="13277" spans="1:3" x14ac:dyDescent="0.25">
      <c r="A13277" s="3">
        <v>20.478688773840432</v>
      </c>
      <c r="B13277" s="5">
        <v>5.2983173670000001</v>
      </c>
      <c r="C13277" s="5">
        <v>2.9957322739999999</v>
      </c>
    </row>
    <row r="13278" spans="1:3" x14ac:dyDescent="0.25">
      <c r="A13278" s="3">
        <v>20.360234224388144</v>
      </c>
      <c r="B13278">
        <v>5.6167710976665717</v>
      </c>
      <c r="C13278">
        <v>2.9444389791664403</v>
      </c>
    </row>
    <row r="13279" spans="1:3" x14ac:dyDescent="0.25">
      <c r="A13279" s="3">
        <v>21.133424112621626</v>
      </c>
      <c r="B13279" s="8">
        <v>6.5510803350434044</v>
      </c>
      <c r="C13279" s="8">
        <v>5.4380793089231956</v>
      </c>
    </row>
    <row r="13280" spans="1:3" x14ac:dyDescent="0.25">
      <c r="A13280" s="3">
        <v>20.163448315399307</v>
      </c>
      <c r="B13280">
        <v>5.5373342670185366</v>
      </c>
      <c r="C13280">
        <v>4.7004803657924166</v>
      </c>
    </row>
    <row r="13281" spans="1:3" ht="15.75" thickBot="1" x14ac:dyDescent="0.3">
      <c r="A13281" s="7">
        <v>19.719292269758025</v>
      </c>
      <c r="B13281">
        <v>4.7874917430000004</v>
      </c>
      <c r="C13281">
        <v>3.091042453</v>
      </c>
    </row>
    <row r="13284" spans="1:3" ht="15.75" thickBot="1" x14ac:dyDescent="0.3"/>
    <row r="13285" spans="1:3" x14ac:dyDescent="0.25">
      <c r="A13285" s="1" t="s">
        <v>800</v>
      </c>
    </row>
    <row r="13286" spans="1:3" x14ac:dyDescent="0.25">
      <c r="A13286" s="2">
        <v>20.360234224388144</v>
      </c>
      <c r="B13286">
        <v>5.6167710976665717</v>
      </c>
      <c r="C13286">
        <v>2.9444389791664403</v>
      </c>
    </row>
    <row r="13287" spans="1:3" x14ac:dyDescent="0.25">
      <c r="A13287" s="3">
        <v>20.184546440673881</v>
      </c>
      <c r="B13287">
        <v>4.990432586778736</v>
      </c>
      <c r="C13287">
        <v>3.6888794541139363</v>
      </c>
    </row>
    <row r="13288" spans="1:3" x14ac:dyDescent="0.25">
      <c r="A13288" s="3">
        <v>19.719292269758025</v>
      </c>
      <c r="B13288">
        <v>4.7874917430000004</v>
      </c>
      <c r="C13288">
        <v>3.091042453</v>
      </c>
    </row>
    <row r="13289" spans="1:3" x14ac:dyDescent="0.25">
      <c r="A13289" s="3">
        <v>19.719292269758025</v>
      </c>
      <c r="B13289">
        <v>4.7874917430000004</v>
      </c>
      <c r="C13289">
        <v>3.091042453</v>
      </c>
    </row>
    <row r="13290" spans="1:3" x14ac:dyDescent="0.25">
      <c r="A13290" s="3">
        <v>20.837197681154464</v>
      </c>
      <c r="B13290">
        <v>5.9914645471079817</v>
      </c>
      <c r="C13290">
        <v>4.6821312271242199</v>
      </c>
    </row>
    <row r="13291" spans="1:3" x14ac:dyDescent="0.25">
      <c r="A13291" s="3">
        <v>20.097550585664155</v>
      </c>
      <c r="B13291">
        <v>5.0751738152338266</v>
      </c>
      <c r="C13291">
        <v>3.6109179126442243</v>
      </c>
    </row>
    <row r="13292" spans="1:3" x14ac:dyDescent="0.25">
      <c r="A13292" s="3">
        <v>19.18195119767131</v>
      </c>
      <c r="B13292">
        <v>4.5747109785033828</v>
      </c>
      <c r="C13292">
        <v>3.6375861597263857</v>
      </c>
    </row>
    <row r="13293" spans="1:3" x14ac:dyDescent="0.25">
      <c r="A13293" s="3">
        <v>19.985088661080542</v>
      </c>
      <c r="B13293">
        <v>4.7874917427820458</v>
      </c>
      <c r="C13293">
        <v>3.4812400893356918</v>
      </c>
    </row>
    <row r="13294" spans="1:3" x14ac:dyDescent="0.25">
      <c r="A13294" s="3">
        <v>19.985088661080542</v>
      </c>
      <c r="B13294">
        <v>4.7874917427820458</v>
      </c>
      <c r="C13294">
        <v>3.4812400893356918</v>
      </c>
    </row>
    <row r="13295" spans="1:3" x14ac:dyDescent="0.25">
      <c r="A13295" s="3">
        <v>19.18195119767131</v>
      </c>
      <c r="B13295">
        <v>4.5747109785033828</v>
      </c>
      <c r="C13295">
        <v>3.6375861597263857</v>
      </c>
    </row>
    <row r="13296" spans="1:3" x14ac:dyDescent="0.25">
      <c r="A13296" s="3">
        <v>20.360234224388144</v>
      </c>
      <c r="B13296">
        <v>5.6167710976665717</v>
      </c>
      <c r="C13296">
        <v>2.9444389791664403</v>
      </c>
    </row>
    <row r="13297" spans="1:3" x14ac:dyDescent="0.25">
      <c r="A13297" s="3">
        <v>20.184546440673881</v>
      </c>
      <c r="B13297">
        <v>4.990432586778736</v>
      </c>
      <c r="C13297">
        <v>3.6888794541139363</v>
      </c>
    </row>
    <row r="13298" spans="1:3" ht="15.75" thickBot="1" x14ac:dyDescent="0.3">
      <c r="A13298" s="7">
        <v>20.478688773840432</v>
      </c>
      <c r="B13298" s="5">
        <v>5.2983173670000001</v>
      </c>
      <c r="C13298" s="5">
        <v>2.9957322739999999</v>
      </c>
    </row>
    <row r="13301" spans="1:3" ht="15.75" thickBot="1" x14ac:dyDescent="0.3"/>
    <row r="13302" spans="1:3" x14ac:dyDescent="0.25">
      <c r="A13302" s="1" t="s">
        <v>801</v>
      </c>
    </row>
    <row r="13303" spans="1:3" x14ac:dyDescent="0.25">
      <c r="A13303" s="2">
        <v>20.027089777859604</v>
      </c>
      <c r="B13303">
        <v>4.9416424226093039</v>
      </c>
      <c r="C13303">
        <v>3.1135153092103742</v>
      </c>
    </row>
    <row r="13304" spans="1:3" x14ac:dyDescent="0.25">
      <c r="A13304" s="3">
        <v>20.163448315399307</v>
      </c>
      <c r="B13304">
        <v>5.5373342670185366</v>
      </c>
      <c r="C13304">
        <v>4.7004803657924166</v>
      </c>
    </row>
    <row r="13305" spans="1:3" x14ac:dyDescent="0.25">
      <c r="A13305" s="3">
        <v>19.929145492307978</v>
      </c>
      <c r="B13305">
        <v>5.0106352940962555</v>
      </c>
      <c r="C13305">
        <v>2.9957322735539909</v>
      </c>
    </row>
    <row r="13306" spans="1:3" x14ac:dyDescent="0.25">
      <c r="A13306" s="3">
        <v>21.133424112621626</v>
      </c>
      <c r="B13306" s="8">
        <v>6.5510803350434044</v>
      </c>
      <c r="C13306" s="8">
        <v>5.4380793089231956</v>
      </c>
    </row>
    <row r="13307" spans="1:3" x14ac:dyDescent="0.25">
      <c r="A13307" s="3">
        <v>20.027089777859604</v>
      </c>
      <c r="B13307">
        <v>4.9416424226093039</v>
      </c>
      <c r="C13307">
        <v>3.1135153092103742</v>
      </c>
    </row>
    <row r="13308" spans="1:3" x14ac:dyDescent="0.25">
      <c r="A13308" s="3">
        <v>20.097550585664155</v>
      </c>
      <c r="B13308">
        <v>5.0751738152338266</v>
      </c>
      <c r="C13308">
        <v>3.6109179126442243</v>
      </c>
    </row>
    <row r="13309" spans="1:3" x14ac:dyDescent="0.25">
      <c r="A13309" s="3">
        <v>20.184546440673881</v>
      </c>
      <c r="B13309">
        <v>4.990432586778736</v>
      </c>
      <c r="C13309">
        <v>3.6888794541139363</v>
      </c>
    </row>
    <row r="13310" spans="1:3" x14ac:dyDescent="0.25">
      <c r="A13310" s="3">
        <v>20.123189455653517</v>
      </c>
      <c r="B13310">
        <v>5.4806389233419912</v>
      </c>
      <c r="C13310">
        <v>3.0910424533583161</v>
      </c>
    </row>
    <row r="13311" spans="1:3" x14ac:dyDescent="0.25">
      <c r="A13311" s="3">
        <v>20.027089777859604</v>
      </c>
      <c r="B13311">
        <v>4.9416424226093039</v>
      </c>
      <c r="C13311">
        <v>3.1135153092103742</v>
      </c>
    </row>
    <row r="13312" spans="1:3" x14ac:dyDescent="0.25">
      <c r="A13312" s="3">
        <v>20.360234224388144</v>
      </c>
      <c r="B13312">
        <v>5.6167710976665717</v>
      </c>
      <c r="C13312">
        <v>2.9444389791664403</v>
      </c>
    </row>
    <row r="13313" spans="1:3" x14ac:dyDescent="0.25">
      <c r="A13313" s="3">
        <v>20.027089777859604</v>
      </c>
      <c r="B13313">
        <v>4.9416424226093039</v>
      </c>
      <c r="C13313">
        <v>3.1135153092103742</v>
      </c>
    </row>
    <row r="13314" spans="1:3" x14ac:dyDescent="0.25">
      <c r="A13314" s="3">
        <v>20.360234224388144</v>
      </c>
      <c r="B13314">
        <v>5.6167710976665717</v>
      </c>
      <c r="C13314">
        <v>2.9444389791664403</v>
      </c>
    </row>
    <row r="13315" spans="1:3" ht="15.75" thickBot="1" x14ac:dyDescent="0.3">
      <c r="A13315" s="7">
        <v>19.985088661080542</v>
      </c>
      <c r="B13315">
        <v>4.7874917427820458</v>
      </c>
      <c r="C13315">
        <v>3.4812400893356918</v>
      </c>
    </row>
    <row r="13318" spans="1:3" ht="15.75" thickBot="1" x14ac:dyDescent="0.3"/>
    <row r="13319" spans="1:3" x14ac:dyDescent="0.25">
      <c r="A13319" s="1" t="s">
        <v>802</v>
      </c>
    </row>
    <row r="13320" spans="1:3" x14ac:dyDescent="0.25">
      <c r="A13320" s="2">
        <v>20.184546440673881</v>
      </c>
      <c r="B13320">
        <v>4.990432586778736</v>
      </c>
      <c r="C13320">
        <v>3.6888794541139363</v>
      </c>
    </row>
    <row r="13321" spans="1:3" x14ac:dyDescent="0.25">
      <c r="A13321" s="3">
        <v>20.027089777859604</v>
      </c>
      <c r="B13321">
        <v>4.9416424226093039</v>
      </c>
      <c r="C13321">
        <v>3.1135153092103742</v>
      </c>
    </row>
    <row r="13322" spans="1:3" x14ac:dyDescent="0.25">
      <c r="A13322" s="3">
        <v>20.027089777859604</v>
      </c>
      <c r="B13322">
        <v>4.9416424226093039</v>
      </c>
      <c r="C13322">
        <v>3.1135153092103742</v>
      </c>
    </row>
    <row r="13323" spans="1:3" x14ac:dyDescent="0.25">
      <c r="A13323" s="3">
        <v>19.18195119767131</v>
      </c>
      <c r="B13323">
        <v>4.5747109785033828</v>
      </c>
      <c r="C13323">
        <v>3.6375861597263857</v>
      </c>
    </row>
    <row r="13324" spans="1:3" x14ac:dyDescent="0.25">
      <c r="A13324" s="3">
        <v>21.133424112621626</v>
      </c>
      <c r="B13324" s="8">
        <v>6.5510803350434044</v>
      </c>
      <c r="C13324" s="8">
        <v>5.4380793089231956</v>
      </c>
    </row>
    <row r="13325" spans="1:3" x14ac:dyDescent="0.25">
      <c r="A13325" s="3">
        <v>20.837197681154464</v>
      </c>
      <c r="B13325">
        <v>5.9914645471079817</v>
      </c>
      <c r="C13325">
        <v>4.6821312271242199</v>
      </c>
    </row>
    <row r="13326" spans="1:3" x14ac:dyDescent="0.25">
      <c r="A13326" s="3">
        <v>21.133424112621626</v>
      </c>
      <c r="B13326" s="8">
        <v>6.5510803350434044</v>
      </c>
      <c r="C13326" s="8">
        <v>5.4380793089231956</v>
      </c>
    </row>
    <row r="13327" spans="1:3" x14ac:dyDescent="0.25">
      <c r="A13327" s="3">
        <v>19.719292269758025</v>
      </c>
      <c r="B13327">
        <v>4.7874917430000004</v>
      </c>
      <c r="C13327">
        <v>3.091042453</v>
      </c>
    </row>
    <row r="13328" spans="1:3" x14ac:dyDescent="0.25">
      <c r="A13328" s="3">
        <v>20.123189455653517</v>
      </c>
      <c r="B13328">
        <v>5.4806389233419912</v>
      </c>
      <c r="C13328">
        <v>3.0910424533583161</v>
      </c>
    </row>
    <row r="13329" spans="1:3" x14ac:dyDescent="0.25">
      <c r="A13329" s="3">
        <v>20.360234224388144</v>
      </c>
      <c r="B13329">
        <v>5.6167710976665717</v>
      </c>
      <c r="C13329">
        <v>2.9444389791664403</v>
      </c>
    </row>
    <row r="13330" spans="1:3" x14ac:dyDescent="0.25">
      <c r="A13330" s="3">
        <v>20.097550585664155</v>
      </c>
      <c r="B13330">
        <v>5.0751738152338266</v>
      </c>
      <c r="C13330">
        <v>3.6109179126442243</v>
      </c>
    </row>
    <row r="13331" spans="1:3" x14ac:dyDescent="0.25">
      <c r="A13331" s="3">
        <v>20.027089777859604</v>
      </c>
      <c r="B13331">
        <v>4.9416424226093039</v>
      </c>
      <c r="C13331">
        <v>3.1135153092103742</v>
      </c>
    </row>
    <row r="13332" spans="1:3" ht="15.75" thickBot="1" x14ac:dyDescent="0.3">
      <c r="A13332" s="7">
        <v>20.163448315399307</v>
      </c>
      <c r="B13332">
        <v>5.5373342670185366</v>
      </c>
      <c r="C13332">
        <v>4.7004803657924166</v>
      </c>
    </row>
    <row r="13335" spans="1:3" ht="15.75" thickBot="1" x14ac:dyDescent="0.3"/>
    <row r="13336" spans="1:3" x14ac:dyDescent="0.25">
      <c r="A13336" s="1" t="s">
        <v>803</v>
      </c>
    </row>
    <row r="13337" spans="1:3" x14ac:dyDescent="0.25">
      <c r="A13337" s="2">
        <v>19.929145492307978</v>
      </c>
      <c r="B13337">
        <v>5.0106352940962555</v>
      </c>
      <c r="C13337">
        <v>2.9957322735539909</v>
      </c>
    </row>
    <row r="13338" spans="1:3" x14ac:dyDescent="0.25">
      <c r="A13338" s="3">
        <v>20.184546440673881</v>
      </c>
      <c r="B13338">
        <v>4.990432586778736</v>
      </c>
      <c r="C13338">
        <v>3.6888794541139363</v>
      </c>
    </row>
    <row r="13339" spans="1:3" x14ac:dyDescent="0.25">
      <c r="A13339" s="3">
        <v>20.184546440673881</v>
      </c>
      <c r="B13339">
        <v>4.990432586778736</v>
      </c>
      <c r="C13339">
        <v>3.6888794541139363</v>
      </c>
    </row>
    <row r="13340" spans="1:3" x14ac:dyDescent="0.25">
      <c r="A13340" s="3">
        <v>20.097550585664155</v>
      </c>
      <c r="B13340">
        <v>5.0751738152338266</v>
      </c>
      <c r="C13340">
        <v>3.6109179126442243</v>
      </c>
    </row>
    <row r="13341" spans="1:3" x14ac:dyDescent="0.25">
      <c r="A13341" s="3">
        <v>19.929145492307978</v>
      </c>
      <c r="B13341">
        <v>5.0106352940962555</v>
      </c>
      <c r="C13341">
        <v>2.9957322735539909</v>
      </c>
    </row>
    <row r="13342" spans="1:3" x14ac:dyDescent="0.25">
      <c r="A13342" s="3">
        <v>20.837197681154464</v>
      </c>
      <c r="B13342">
        <v>5.9914645471079817</v>
      </c>
      <c r="C13342">
        <v>4.6821312271242199</v>
      </c>
    </row>
    <row r="13343" spans="1:3" x14ac:dyDescent="0.25">
      <c r="A13343" s="3">
        <v>20.027089777859604</v>
      </c>
      <c r="B13343">
        <v>4.9416424226093039</v>
      </c>
      <c r="C13343">
        <v>3.1135153092103742</v>
      </c>
    </row>
    <row r="13344" spans="1:3" x14ac:dyDescent="0.25">
      <c r="A13344" s="3">
        <v>20.184546440673881</v>
      </c>
      <c r="B13344">
        <v>4.990432586778736</v>
      </c>
      <c r="C13344">
        <v>3.6888794541139363</v>
      </c>
    </row>
    <row r="13345" spans="1:3" x14ac:dyDescent="0.25">
      <c r="A13345" s="3">
        <v>19.719292269758025</v>
      </c>
      <c r="B13345">
        <v>4.7874917430000004</v>
      </c>
      <c r="C13345">
        <v>3.091042453</v>
      </c>
    </row>
    <row r="13346" spans="1:3" x14ac:dyDescent="0.25">
      <c r="A13346" s="3">
        <v>20.163448315399307</v>
      </c>
      <c r="B13346">
        <v>5.5373342670185366</v>
      </c>
      <c r="C13346">
        <v>4.7004803657924166</v>
      </c>
    </row>
    <row r="13347" spans="1:3" x14ac:dyDescent="0.25">
      <c r="A13347" s="3">
        <v>20.097550585664155</v>
      </c>
      <c r="B13347">
        <v>5.0751738152338266</v>
      </c>
      <c r="C13347">
        <v>3.6109179126442243</v>
      </c>
    </row>
    <row r="13348" spans="1:3" x14ac:dyDescent="0.25">
      <c r="A13348" s="3">
        <v>20.184546440673881</v>
      </c>
      <c r="B13348">
        <v>4.990432586778736</v>
      </c>
      <c r="C13348">
        <v>3.6888794541139363</v>
      </c>
    </row>
    <row r="13349" spans="1:3" ht="15.75" thickBot="1" x14ac:dyDescent="0.3">
      <c r="A13349" s="7">
        <v>20.184546440673881</v>
      </c>
      <c r="B13349">
        <v>4.990432586778736</v>
      </c>
      <c r="C13349">
        <v>3.6888794541139363</v>
      </c>
    </row>
    <row r="13352" spans="1:3" ht="15.75" thickBot="1" x14ac:dyDescent="0.3"/>
    <row r="13353" spans="1:3" x14ac:dyDescent="0.25">
      <c r="A13353" s="1" t="s">
        <v>804</v>
      </c>
    </row>
    <row r="13354" spans="1:3" x14ac:dyDescent="0.25">
      <c r="A13354" s="2">
        <v>20.097550585664155</v>
      </c>
      <c r="B13354">
        <v>5.0751738152338266</v>
      </c>
      <c r="C13354">
        <v>3.6109179126442243</v>
      </c>
    </row>
    <row r="13355" spans="1:3" x14ac:dyDescent="0.25">
      <c r="A13355" s="3">
        <v>21.133424112621626</v>
      </c>
      <c r="B13355" s="8">
        <v>6.5510803350434044</v>
      </c>
      <c r="C13355" s="8">
        <v>5.4380793089231956</v>
      </c>
    </row>
    <row r="13356" spans="1:3" x14ac:dyDescent="0.25">
      <c r="A13356" s="3">
        <v>19.719292269758025</v>
      </c>
      <c r="B13356">
        <v>4.7874917430000004</v>
      </c>
      <c r="C13356">
        <v>3.091042453</v>
      </c>
    </row>
    <row r="13357" spans="1:3" x14ac:dyDescent="0.25">
      <c r="A13357" s="3">
        <v>21.133424112621626</v>
      </c>
      <c r="B13357" s="8">
        <v>6.5510803350434044</v>
      </c>
      <c r="C13357" s="8">
        <v>5.4380793089231956</v>
      </c>
    </row>
    <row r="13358" spans="1:3" x14ac:dyDescent="0.25">
      <c r="A13358" s="3">
        <v>20.163448315399307</v>
      </c>
      <c r="B13358">
        <v>5.5373342670185366</v>
      </c>
      <c r="C13358">
        <v>4.7004803657924166</v>
      </c>
    </row>
    <row r="13359" spans="1:3" x14ac:dyDescent="0.25">
      <c r="A13359" s="3">
        <v>20.360234224388144</v>
      </c>
      <c r="B13359">
        <v>5.6167710976665717</v>
      </c>
      <c r="C13359">
        <v>2.9444389791664403</v>
      </c>
    </row>
    <row r="13360" spans="1:3" x14ac:dyDescent="0.25">
      <c r="A13360" s="3">
        <v>20.360234224388144</v>
      </c>
      <c r="B13360">
        <v>5.6167710976665717</v>
      </c>
      <c r="C13360">
        <v>2.9444389791664403</v>
      </c>
    </row>
    <row r="13361" spans="1:3" x14ac:dyDescent="0.25">
      <c r="A13361" s="3">
        <v>19.18195119767131</v>
      </c>
      <c r="B13361">
        <v>4.5747109785033828</v>
      </c>
      <c r="C13361">
        <v>3.6375861597263857</v>
      </c>
    </row>
    <row r="13362" spans="1:3" x14ac:dyDescent="0.25">
      <c r="A13362" s="3">
        <v>19.929145492307978</v>
      </c>
      <c r="B13362">
        <v>5.0106352940962555</v>
      </c>
      <c r="C13362">
        <v>2.9957322735539909</v>
      </c>
    </row>
    <row r="13363" spans="1:3" x14ac:dyDescent="0.25">
      <c r="A13363" s="3">
        <v>19.719292269758025</v>
      </c>
      <c r="B13363">
        <v>4.7874917430000004</v>
      </c>
      <c r="C13363">
        <v>3.091042453</v>
      </c>
    </row>
    <row r="13364" spans="1:3" x14ac:dyDescent="0.25">
      <c r="A13364" s="3">
        <v>20.123189455653517</v>
      </c>
      <c r="B13364">
        <v>5.4806389233419912</v>
      </c>
      <c r="C13364">
        <v>3.0910424533583161</v>
      </c>
    </row>
    <row r="13365" spans="1:3" x14ac:dyDescent="0.25">
      <c r="A13365" s="3">
        <v>20.097550585664155</v>
      </c>
      <c r="B13365">
        <v>5.0751738152338266</v>
      </c>
      <c r="C13365">
        <v>3.6109179126442243</v>
      </c>
    </row>
    <row r="13366" spans="1:3" ht="15.75" thickBot="1" x14ac:dyDescent="0.3">
      <c r="A13366" s="7">
        <v>20.163448315399307</v>
      </c>
      <c r="B13366">
        <v>5.5373342670185366</v>
      </c>
      <c r="C13366">
        <v>4.7004803657924166</v>
      </c>
    </row>
    <row r="13369" spans="1:3" ht="15.75" thickBot="1" x14ac:dyDescent="0.3"/>
    <row r="13370" spans="1:3" x14ac:dyDescent="0.25">
      <c r="A13370" s="1" t="s">
        <v>805</v>
      </c>
    </row>
    <row r="13371" spans="1:3" x14ac:dyDescent="0.25">
      <c r="A13371" s="2">
        <v>19.985088661080542</v>
      </c>
      <c r="B13371">
        <v>4.7874917427820458</v>
      </c>
      <c r="C13371">
        <v>3.4812400893356918</v>
      </c>
    </row>
    <row r="13372" spans="1:3" x14ac:dyDescent="0.25">
      <c r="A13372" s="3">
        <v>19.18195119767131</v>
      </c>
      <c r="B13372">
        <v>4.5747109785033828</v>
      </c>
      <c r="C13372">
        <v>3.6375861597263857</v>
      </c>
    </row>
    <row r="13373" spans="1:3" x14ac:dyDescent="0.25">
      <c r="A13373" s="3">
        <v>20.837197681154464</v>
      </c>
      <c r="B13373">
        <v>5.9914645471079817</v>
      </c>
      <c r="C13373">
        <v>4.6821312271242199</v>
      </c>
    </row>
    <row r="13374" spans="1:3" x14ac:dyDescent="0.25">
      <c r="A13374" s="3">
        <v>19.985088661080542</v>
      </c>
      <c r="B13374">
        <v>4.7874917427820458</v>
      </c>
      <c r="C13374">
        <v>3.4812400893356918</v>
      </c>
    </row>
    <row r="13375" spans="1:3" x14ac:dyDescent="0.25">
      <c r="A13375" s="3">
        <v>21.133424112621626</v>
      </c>
      <c r="B13375" s="8">
        <v>6.5510803350434044</v>
      </c>
      <c r="C13375" s="8">
        <v>5.4380793089231956</v>
      </c>
    </row>
    <row r="13376" spans="1:3" x14ac:dyDescent="0.25">
      <c r="A13376" s="3">
        <v>20.837197681154464</v>
      </c>
      <c r="B13376">
        <v>5.9914645471079817</v>
      </c>
      <c r="C13376">
        <v>4.6821312271242199</v>
      </c>
    </row>
    <row r="13377" spans="1:3" x14ac:dyDescent="0.25">
      <c r="A13377" s="3">
        <v>19.18195119767131</v>
      </c>
      <c r="B13377">
        <v>4.5747109785033828</v>
      </c>
      <c r="C13377">
        <v>3.6375861597263857</v>
      </c>
    </row>
    <row r="13378" spans="1:3" x14ac:dyDescent="0.25">
      <c r="A13378" s="3">
        <v>20.027089777859604</v>
      </c>
      <c r="B13378">
        <v>4.9416424226093039</v>
      </c>
      <c r="C13378">
        <v>3.1135153092103742</v>
      </c>
    </row>
    <row r="13379" spans="1:3" x14ac:dyDescent="0.25">
      <c r="A13379" s="3">
        <v>19.719292269758025</v>
      </c>
      <c r="B13379">
        <v>4.7874917430000004</v>
      </c>
      <c r="C13379">
        <v>3.091042453</v>
      </c>
    </row>
    <row r="13380" spans="1:3" x14ac:dyDescent="0.25">
      <c r="A13380" s="3">
        <v>20.478688773840432</v>
      </c>
      <c r="B13380" s="5">
        <v>5.2983173670000001</v>
      </c>
      <c r="C13380" s="5">
        <v>2.9957322739999999</v>
      </c>
    </row>
    <row r="13381" spans="1:3" x14ac:dyDescent="0.25">
      <c r="A13381" s="3">
        <v>20.184546440673881</v>
      </c>
      <c r="B13381">
        <v>4.990432586778736</v>
      </c>
      <c r="C13381">
        <v>3.6888794541139363</v>
      </c>
    </row>
    <row r="13382" spans="1:3" x14ac:dyDescent="0.25">
      <c r="A13382" s="3">
        <v>20.837197681154464</v>
      </c>
      <c r="B13382">
        <v>5.9914645471079817</v>
      </c>
      <c r="C13382">
        <v>4.6821312271242199</v>
      </c>
    </row>
    <row r="13383" spans="1:3" ht="15.75" thickBot="1" x14ac:dyDescent="0.3">
      <c r="A13383" s="7">
        <v>19.18195119767131</v>
      </c>
      <c r="B13383">
        <v>4.5747109785033828</v>
      </c>
      <c r="C13383">
        <v>3.6375861597263857</v>
      </c>
    </row>
    <row r="13385" spans="1:3" ht="15.75" thickBot="1" x14ac:dyDescent="0.3"/>
    <row r="13386" spans="1:3" x14ac:dyDescent="0.25">
      <c r="A13386" s="1" t="s">
        <v>806</v>
      </c>
    </row>
    <row r="13387" spans="1:3" x14ac:dyDescent="0.25">
      <c r="A13387" s="2">
        <v>19.18195119767131</v>
      </c>
      <c r="B13387">
        <v>4.5747109785033828</v>
      </c>
      <c r="C13387">
        <v>3.6375861597263857</v>
      </c>
    </row>
    <row r="13388" spans="1:3" x14ac:dyDescent="0.25">
      <c r="A13388" s="3">
        <v>20.097550585664155</v>
      </c>
      <c r="B13388">
        <v>5.0751738152338266</v>
      </c>
      <c r="C13388">
        <v>3.6109179126442243</v>
      </c>
    </row>
    <row r="13389" spans="1:3" x14ac:dyDescent="0.25">
      <c r="A13389" s="3">
        <v>21.133424112621626</v>
      </c>
      <c r="B13389" s="8">
        <v>6.5510803350434044</v>
      </c>
      <c r="C13389" s="8">
        <v>5.4380793089231956</v>
      </c>
    </row>
    <row r="13390" spans="1:3" x14ac:dyDescent="0.25">
      <c r="A13390" s="3">
        <v>20.163448315399307</v>
      </c>
      <c r="B13390">
        <v>5.5373342670185366</v>
      </c>
      <c r="C13390">
        <v>4.7004803657924166</v>
      </c>
    </row>
    <row r="13391" spans="1:3" x14ac:dyDescent="0.25">
      <c r="A13391" s="3">
        <v>19.929145492307978</v>
      </c>
      <c r="B13391">
        <v>5.0106352940962555</v>
      </c>
      <c r="C13391">
        <v>2.9957322735539909</v>
      </c>
    </row>
    <row r="13392" spans="1:3" x14ac:dyDescent="0.25">
      <c r="A13392" s="3">
        <v>19.985088661080542</v>
      </c>
      <c r="B13392">
        <v>4.7874917427820458</v>
      </c>
      <c r="C13392">
        <v>3.4812400893356918</v>
      </c>
    </row>
    <row r="13393" spans="1:3" x14ac:dyDescent="0.25">
      <c r="A13393" s="3">
        <v>20.478688773840432</v>
      </c>
      <c r="B13393" s="5">
        <v>5.2983173670000001</v>
      </c>
      <c r="C13393" s="5">
        <v>2.9957322739999999</v>
      </c>
    </row>
    <row r="13394" spans="1:3" x14ac:dyDescent="0.25">
      <c r="A13394" s="3">
        <v>20.097550585664155</v>
      </c>
      <c r="B13394">
        <v>5.0751738152338266</v>
      </c>
      <c r="C13394">
        <v>3.6109179126442243</v>
      </c>
    </row>
    <row r="13395" spans="1:3" x14ac:dyDescent="0.25">
      <c r="A13395" s="3">
        <v>19.18195119767131</v>
      </c>
      <c r="B13395">
        <v>4.5747109785033828</v>
      </c>
      <c r="C13395">
        <v>3.6375861597263857</v>
      </c>
    </row>
    <row r="13396" spans="1:3" x14ac:dyDescent="0.25">
      <c r="A13396" s="3">
        <v>19.985088661080542</v>
      </c>
      <c r="B13396">
        <v>4.7874917427820458</v>
      </c>
      <c r="C13396">
        <v>3.4812400893356918</v>
      </c>
    </row>
    <row r="13397" spans="1:3" x14ac:dyDescent="0.25">
      <c r="A13397" s="3">
        <v>19.18195119767131</v>
      </c>
      <c r="B13397">
        <v>4.5747109785033828</v>
      </c>
      <c r="C13397">
        <v>3.6375861597263857</v>
      </c>
    </row>
    <row r="13398" spans="1:3" x14ac:dyDescent="0.25">
      <c r="A13398" s="3">
        <v>19.985088661080542</v>
      </c>
      <c r="B13398">
        <v>4.7874917427820458</v>
      </c>
      <c r="C13398">
        <v>3.4812400893356918</v>
      </c>
    </row>
    <row r="13399" spans="1:3" ht="15.75" thickBot="1" x14ac:dyDescent="0.3">
      <c r="A13399" s="7">
        <v>20.360234224388144</v>
      </c>
      <c r="B13399">
        <v>5.6167710976665717</v>
      </c>
      <c r="C13399">
        <v>2.9444389791664403</v>
      </c>
    </row>
    <row r="13402" spans="1:3" ht="15.75" thickBot="1" x14ac:dyDescent="0.3"/>
    <row r="13403" spans="1:3" x14ac:dyDescent="0.25">
      <c r="A13403" s="1" t="s">
        <v>807</v>
      </c>
    </row>
    <row r="13404" spans="1:3" x14ac:dyDescent="0.25">
      <c r="A13404" s="2">
        <v>20.027089777859604</v>
      </c>
      <c r="B13404">
        <v>4.9416424226093039</v>
      </c>
      <c r="C13404">
        <v>3.1135153092103742</v>
      </c>
    </row>
    <row r="13405" spans="1:3" x14ac:dyDescent="0.25">
      <c r="A13405" s="3">
        <v>20.478688773840432</v>
      </c>
      <c r="B13405" s="5">
        <v>5.2983173670000001</v>
      </c>
      <c r="C13405" s="5">
        <v>2.9957322739999999</v>
      </c>
    </row>
    <row r="13406" spans="1:3" x14ac:dyDescent="0.25">
      <c r="A13406" s="3">
        <v>19.719292269758025</v>
      </c>
      <c r="B13406">
        <v>4.7874917430000004</v>
      </c>
      <c r="C13406">
        <v>3.091042453</v>
      </c>
    </row>
    <row r="13407" spans="1:3" x14ac:dyDescent="0.25">
      <c r="A13407" s="3">
        <v>21.133424112621626</v>
      </c>
      <c r="B13407" s="8">
        <v>6.5510803350434044</v>
      </c>
      <c r="C13407" s="8">
        <v>5.4380793089231956</v>
      </c>
    </row>
    <row r="13408" spans="1:3" x14ac:dyDescent="0.25">
      <c r="A13408" s="3">
        <v>20.123189455653517</v>
      </c>
      <c r="B13408">
        <v>5.4806389233419912</v>
      </c>
      <c r="C13408">
        <v>3.0910424533583161</v>
      </c>
    </row>
    <row r="13409" spans="1:3" x14ac:dyDescent="0.25">
      <c r="A13409" s="3">
        <v>20.027089777859604</v>
      </c>
      <c r="B13409">
        <v>4.9416424226093039</v>
      </c>
      <c r="C13409">
        <v>3.1135153092103742</v>
      </c>
    </row>
    <row r="13410" spans="1:3" x14ac:dyDescent="0.25">
      <c r="A13410" s="3">
        <v>19.929145492307978</v>
      </c>
      <c r="B13410">
        <v>5.0106352940962555</v>
      </c>
      <c r="C13410">
        <v>2.9957322735539909</v>
      </c>
    </row>
    <row r="13411" spans="1:3" x14ac:dyDescent="0.25">
      <c r="A13411" s="3">
        <v>20.837197681154464</v>
      </c>
      <c r="B13411">
        <v>5.9914645471079817</v>
      </c>
      <c r="C13411">
        <v>4.6821312271242199</v>
      </c>
    </row>
    <row r="13412" spans="1:3" x14ac:dyDescent="0.25">
      <c r="A13412" s="3">
        <v>20.097550585664155</v>
      </c>
      <c r="B13412">
        <v>5.0751738152338266</v>
      </c>
      <c r="C13412">
        <v>3.6109179126442243</v>
      </c>
    </row>
    <row r="13413" spans="1:3" x14ac:dyDescent="0.25">
      <c r="A13413" s="3">
        <v>20.027089777859604</v>
      </c>
      <c r="B13413">
        <v>4.9416424226093039</v>
      </c>
      <c r="C13413">
        <v>3.1135153092103742</v>
      </c>
    </row>
    <row r="13414" spans="1:3" x14ac:dyDescent="0.25">
      <c r="A13414" s="3">
        <v>20.360234224388144</v>
      </c>
      <c r="B13414">
        <v>5.6167710976665717</v>
      </c>
      <c r="C13414">
        <v>2.9444389791664403</v>
      </c>
    </row>
    <row r="13415" spans="1:3" x14ac:dyDescent="0.25">
      <c r="A13415" s="3">
        <v>19.18195119767131</v>
      </c>
      <c r="B13415">
        <v>4.5747109785033828</v>
      </c>
      <c r="C13415">
        <v>3.6375861597263857</v>
      </c>
    </row>
    <row r="13416" spans="1:3" ht="15.75" thickBot="1" x14ac:dyDescent="0.3">
      <c r="A13416" s="7">
        <v>20.837197681154464</v>
      </c>
      <c r="B13416">
        <v>5.9914645471079817</v>
      </c>
      <c r="C13416">
        <v>4.6821312271242199</v>
      </c>
    </row>
    <row r="13419" spans="1:3" ht="15.75" thickBot="1" x14ac:dyDescent="0.3"/>
    <row r="13420" spans="1:3" x14ac:dyDescent="0.25">
      <c r="A13420" s="1" t="s">
        <v>808</v>
      </c>
    </row>
    <row r="13421" spans="1:3" x14ac:dyDescent="0.25">
      <c r="A13421" s="2">
        <v>19.929145492307978</v>
      </c>
      <c r="B13421">
        <v>5.0106352940962555</v>
      </c>
      <c r="C13421">
        <v>2.9957322735539909</v>
      </c>
    </row>
    <row r="13422" spans="1:3" x14ac:dyDescent="0.25">
      <c r="A13422" s="3">
        <v>19.985088661080542</v>
      </c>
      <c r="B13422">
        <v>4.7874917427820458</v>
      </c>
      <c r="C13422">
        <v>3.4812400893356918</v>
      </c>
    </row>
    <row r="13423" spans="1:3" x14ac:dyDescent="0.25">
      <c r="A13423" s="3">
        <v>20.163448315399307</v>
      </c>
      <c r="B13423">
        <v>5.5373342670185366</v>
      </c>
      <c r="C13423">
        <v>4.7004803657924166</v>
      </c>
    </row>
    <row r="13424" spans="1:3" x14ac:dyDescent="0.25">
      <c r="A13424" s="3">
        <v>20.478688773840432</v>
      </c>
      <c r="B13424" s="5">
        <v>5.2983173670000001</v>
      </c>
      <c r="C13424" s="5">
        <v>2.9957322739999999</v>
      </c>
    </row>
    <row r="13425" spans="1:3" x14ac:dyDescent="0.25">
      <c r="A13425" s="3">
        <v>19.929145492307978</v>
      </c>
      <c r="B13425">
        <v>5.0106352940962555</v>
      </c>
      <c r="C13425">
        <v>2.9957322735539909</v>
      </c>
    </row>
    <row r="13426" spans="1:3" x14ac:dyDescent="0.25">
      <c r="A13426" s="3">
        <v>19.719292269758025</v>
      </c>
      <c r="B13426">
        <v>4.7874917430000004</v>
      </c>
      <c r="C13426">
        <v>3.091042453</v>
      </c>
    </row>
    <row r="13427" spans="1:3" x14ac:dyDescent="0.25">
      <c r="A13427" s="3">
        <v>20.837197681154464</v>
      </c>
      <c r="B13427">
        <v>5.9914645471079817</v>
      </c>
      <c r="C13427">
        <v>4.6821312271242199</v>
      </c>
    </row>
    <row r="13428" spans="1:3" x14ac:dyDescent="0.25">
      <c r="A13428" s="3">
        <v>20.837197681154464</v>
      </c>
      <c r="B13428">
        <v>5.9914645471079817</v>
      </c>
      <c r="C13428">
        <v>4.6821312271242199</v>
      </c>
    </row>
    <row r="13429" spans="1:3" x14ac:dyDescent="0.25">
      <c r="A13429" s="3">
        <v>20.123189455653517</v>
      </c>
      <c r="B13429">
        <v>5.4806389233419912</v>
      </c>
      <c r="C13429">
        <v>3.0910424533583161</v>
      </c>
    </row>
    <row r="13430" spans="1:3" x14ac:dyDescent="0.25">
      <c r="A13430" s="3">
        <v>19.18195119767131</v>
      </c>
      <c r="B13430">
        <v>4.5747109785033828</v>
      </c>
      <c r="C13430">
        <v>3.6375861597263857</v>
      </c>
    </row>
    <row r="13431" spans="1:3" x14ac:dyDescent="0.25">
      <c r="A13431" s="3">
        <v>20.097550585664155</v>
      </c>
      <c r="B13431">
        <v>5.0751738152338266</v>
      </c>
      <c r="C13431">
        <v>3.6109179126442243</v>
      </c>
    </row>
    <row r="13432" spans="1:3" x14ac:dyDescent="0.25">
      <c r="A13432" s="3">
        <v>19.719292269758025</v>
      </c>
      <c r="B13432">
        <v>4.7874917430000004</v>
      </c>
      <c r="C13432">
        <v>3.091042453</v>
      </c>
    </row>
    <row r="13433" spans="1:3" ht="15.75" thickBot="1" x14ac:dyDescent="0.3">
      <c r="A13433" s="7">
        <v>20.478688773840432</v>
      </c>
      <c r="B13433" s="5">
        <v>5.2983173670000001</v>
      </c>
      <c r="C13433" s="5">
        <v>2.9957322739999999</v>
      </c>
    </row>
    <row r="13436" spans="1:3" ht="15.75" thickBot="1" x14ac:dyDescent="0.3"/>
    <row r="13437" spans="1:3" x14ac:dyDescent="0.25">
      <c r="A13437" s="1" t="s">
        <v>809</v>
      </c>
    </row>
    <row r="13438" spans="1:3" x14ac:dyDescent="0.25">
      <c r="A13438" s="2">
        <v>19.929145492307978</v>
      </c>
      <c r="B13438">
        <v>5.0106352940962555</v>
      </c>
      <c r="C13438">
        <v>2.9957322735539909</v>
      </c>
    </row>
    <row r="13439" spans="1:3" x14ac:dyDescent="0.25">
      <c r="A13439" s="3">
        <v>20.163448315399307</v>
      </c>
      <c r="B13439">
        <v>5.5373342670185366</v>
      </c>
      <c r="C13439">
        <v>4.7004803657924166</v>
      </c>
    </row>
    <row r="13440" spans="1:3" x14ac:dyDescent="0.25">
      <c r="A13440" s="3">
        <v>20.478688773840432</v>
      </c>
      <c r="B13440" s="5">
        <v>5.2983173670000001</v>
      </c>
      <c r="C13440" s="5">
        <v>2.9957322739999999</v>
      </c>
    </row>
    <row r="13441" spans="1:3" x14ac:dyDescent="0.25">
      <c r="A13441" s="3">
        <v>20.123189455653517</v>
      </c>
      <c r="B13441">
        <v>5.4806389233419912</v>
      </c>
      <c r="C13441">
        <v>3.0910424533583161</v>
      </c>
    </row>
    <row r="13442" spans="1:3" x14ac:dyDescent="0.25">
      <c r="A13442" s="3">
        <v>19.985088661080542</v>
      </c>
      <c r="B13442">
        <v>4.7874917427820458</v>
      </c>
      <c r="C13442">
        <v>3.4812400893356918</v>
      </c>
    </row>
    <row r="13443" spans="1:3" x14ac:dyDescent="0.25">
      <c r="A13443" s="3">
        <v>21.133424112621626</v>
      </c>
      <c r="B13443" s="8">
        <v>6.5510803350434044</v>
      </c>
      <c r="C13443" s="8">
        <v>5.4380793089231956</v>
      </c>
    </row>
    <row r="13444" spans="1:3" x14ac:dyDescent="0.25">
      <c r="A13444" s="3">
        <v>20.163448315399307</v>
      </c>
      <c r="B13444">
        <v>5.5373342670185366</v>
      </c>
      <c r="C13444">
        <v>4.7004803657924166</v>
      </c>
    </row>
    <row r="13445" spans="1:3" x14ac:dyDescent="0.25">
      <c r="A13445" s="3">
        <v>19.929145492307978</v>
      </c>
      <c r="B13445">
        <v>5.0106352940962555</v>
      </c>
      <c r="C13445">
        <v>2.9957322735539909</v>
      </c>
    </row>
    <row r="13446" spans="1:3" x14ac:dyDescent="0.25">
      <c r="A13446" s="3">
        <v>20.837197681154464</v>
      </c>
      <c r="B13446">
        <v>5.9914645471079817</v>
      </c>
      <c r="C13446">
        <v>4.6821312271242199</v>
      </c>
    </row>
    <row r="13447" spans="1:3" x14ac:dyDescent="0.25">
      <c r="A13447" s="3">
        <v>19.985088661080542</v>
      </c>
      <c r="B13447">
        <v>4.7874917427820458</v>
      </c>
      <c r="C13447">
        <v>3.4812400893356918</v>
      </c>
    </row>
    <row r="13448" spans="1:3" x14ac:dyDescent="0.25">
      <c r="A13448" s="3">
        <v>19.719292269758025</v>
      </c>
      <c r="B13448">
        <v>4.7874917430000004</v>
      </c>
      <c r="C13448">
        <v>3.091042453</v>
      </c>
    </row>
    <row r="13449" spans="1:3" x14ac:dyDescent="0.25">
      <c r="A13449" s="3">
        <v>19.985088661080542</v>
      </c>
      <c r="B13449">
        <v>4.7874917427820458</v>
      </c>
      <c r="C13449">
        <v>3.4812400893356918</v>
      </c>
    </row>
    <row r="13450" spans="1:3" ht="15.75" thickBot="1" x14ac:dyDescent="0.3">
      <c r="A13450" s="7">
        <v>20.097550585664155</v>
      </c>
      <c r="B13450">
        <v>5.0751738152338266</v>
      </c>
      <c r="C13450">
        <v>3.6109179126442243</v>
      </c>
    </row>
    <row r="13453" spans="1:3" ht="15.75" thickBot="1" x14ac:dyDescent="0.3"/>
    <row r="13454" spans="1:3" x14ac:dyDescent="0.25">
      <c r="A13454" s="1" t="s">
        <v>810</v>
      </c>
    </row>
    <row r="13455" spans="1:3" x14ac:dyDescent="0.25">
      <c r="A13455" s="2">
        <v>19.929145492307978</v>
      </c>
      <c r="B13455">
        <v>5.0106352940962555</v>
      </c>
      <c r="C13455">
        <v>2.9957322735539909</v>
      </c>
    </row>
    <row r="13456" spans="1:3" x14ac:dyDescent="0.25">
      <c r="A13456" s="3">
        <v>19.985088661080542</v>
      </c>
      <c r="B13456">
        <v>4.7874917427820458</v>
      </c>
      <c r="C13456">
        <v>3.4812400893356918</v>
      </c>
    </row>
    <row r="13457" spans="1:3" x14ac:dyDescent="0.25">
      <c r="A13457" s="3">
        <v>20.097550585664155</v>
      </c>
      <c r="B13457">
        <v>5.0751738152338266</v>
      </c>
      <c r="C13457">
        <v>3.6109179126442243</v>
      </c>
    </row>
    <row r="13458" spans="1:3" x14ac:dyDescent="0.25">
      <c r="A13458" s="3">
        <v>20.163448315399307</v>
      </c>
      <c r="B13458">
        <v>5.5373342670185366</v>
      </c>
      <c r="C13458">
        <v>4.7004803657924166</v>
      </c>
    </row>
    <row r="13459" spans="1:3" x14ac:dyDescent="0.25">
      <c r="A13459" s="3">
        <v>20.097550585664155</v>
      </c>
      <c r="B13459">
        <v>5.0751738152338266</v>
      </c>
      <c r="C13459">
        <v>3.6109179126442243</v>
      </c>
    </row>
    <row r="13460" spans="1:3" x14ac:dyDescent="0.25">
      <c r="A13460" s="3">
        <v>19.18195119767131</v>
      </c>
      <c r="B13460">
        <v>4.5747109785033828</v>
      </c>
      <c r="C13460">
        <v>3.6375861597263857</v>
      </c>
    </row>
    <row r="13461" spans="1:3" x14ac:dyDescent="0.25">
      <c r="A13461" s="3">
        <v>20.360234224388144</v>
      </c>
      <c r="B13461">
        <v>5.6167710976665717</v>
      </c>
      <c r="C13461">
        <v>2.9444389791664403</v>
      </c>
    </row>
    <row r="13462" spans="1:3" x14ac:dyDescent="0.25">
      <c r="A13462" s="3">
        <v>20.163448315399307</v>
      </c>
      <c r="B13462">
        <v>5.5373342670185366</v>
      </c>
      <c r="C13462">
        <v>4.7004803657924166</v>
      </c>
    </row>
    <row r="13463" spans="1:3" x14ac:dyDescent="0.25">
      <c r="A13463" s="3">
        <v>20.123189455653517</v>
      </c>
      <c r="B13463">
        <v>5.4806389233419912</v>
      </c>
      <c r="C13463">
        <v>3.0910424533583161</v>
      </c>
    </row>
    <row r="13464" spans="1:3" x14ac:dyDescent="0.25">
      <c r="A13464" s="3">
        <v>21.133424112621626</v>
      </c>
      <c r="B13464" s="8">
        <v>6.5510803350434044</v>
      </c>
      <c r="C13464" s="8">
        <v>5.4380793089231956</v>
      </c>
    </row>
    <row r="13465" spans="1:3" x14ac:dyDescent="0.25">
      <c r="A13465" s="3">
        <v>20.163448315399307</v>
      </c>
      <c r="B13465">
        <v>5.5373342670185366</v>
      </c>
      <c r="C13465">
        <v>4.7004803657924166</v>
      </c>
    </row>
    <row r="13466" spans="1:3" x14ac:dyDescent="0.25">
      <c r="A13466" s="3">
        <v>21.133424112621626</v>
      </c>
      <c r="B13466" s="8">
        <v>6.5510803350434044</v>
      </c>
      <c r="C13466" s="8">
        <v>5.4380793089231956</v>
      </c>
    </row>
    <row r="13467" spans="1:3" ht="15.75" thickBot="1" x14ac:dyDescent="0.3">
      <c r="A13467" s="7">
        <v>20.027089777859604</v>
      </c>
      <c r="B13467">
        <v>4.9416424226093039</v>
      </c>
      <c r="C13467">
        <v>3.1135153092103742</v>
      </c>
    </row>
    <row r="13470" spans="1:3" ht="15.75" thickBot="1" x14ac:dyDescent="0.3"/>
    <row r="13471" spans="1:3" x14ac:dyDescent="0.25">
      <c r="A13471" s="1" t="s">
        <v>811</v>
      </c>
    </row>
    <row r="13472" spans="1:3" x14ac:dyDescent="0.25">
      <c r="A13472" s="2">
        <v>20.184546440673881</v>
      </c>
      <c r="B13472">
        <v>4.990432586778736</v>
      </c>
      <c r="C13472">
        <v>3.6888794541139363</v>
      </c>
    </row>
    <row r="13473" spans="1:3" x14ac:dyDescent="0.25">
      <c r="A13473" s="3">
        <v>19.18195119767131</v>
      </c>
      <c r="B13473">
        <v>4.5747109785033828</v>
      </c>
      <c r="C13473">
        <v>3.6375861597263857</v>
      </c>
    </row>
    <row r="13474" spans="1:3" x14ac:dyDescent="0.25">
      <c r="A13474" s="3">
        <v>20.097550585664155</v>
      </c>
      <c r="B13474">
        <v>5.0751738152338266</v>
      </c>
      <c r="C13474">
        <v>3.6109179126442243</v>
      </c>
    </row>
    <row r="13475" spans="1:3" x14ac:dyDescent="0.25">
      <c r="A13475" s="3">
        <v>19.929145492307978</v>
      </c>
      <c r="B13475">
        <v>5.0106352940962555</v>
      </c>
      <c r="C13475">
        <v>2.9957322735539909</v>
      </c>
    </row>
    <row r="13476" spans="1:3" x14ac:dyDescent="0.25">
      <c r="A13476" s="3">
        <v>19.18195119767131</v>
      </c>
      <c r="B13476">
        <v>4.5747109785033828</v>
      </c>
      <c r="C13476">
        <v>3.6375861597263857</v>
      </c>
    </row>
    <row r="13477" spans="1:3" x14ac:dyDescent="0.25">
      <c r="A13477" s="3">
        <v>19.18195119767131</v>
      </c>
      <c r="B13477">
        <v>4.5747109785033828</v>
      </c>
      <c r="C13477">
        <v>3.6375861597263857</v>
      </c>
    </row>
    <row r="13478" spans="1:3" x14ac:dyDescent="0.25">
      <c r="A13478" s="3">
        <v>20.163448315399307</v>
      </c>
      <c r="B13478">
        <v>5.5373342670185366</v>
      </c>
      <c r="C13478">
        <v>4.7004803657924166</v>
      </c>
    </row>
    <row r="13479" spans="1:3" x14ac:dyDescent="0.25">
      <c r="A13479" s="3">
        <v>19.719292269758025</v>
      </c>
      <c r="B13479">
        <v>4.7874917430000004</v>
      </c>
      <c r="C13479">
        <v>3.091042453</v>
      </c>
    </row>
    <row r="13480" spans="1:3" x14ac:dyDescent="0.25">
      <c r="A13480" s="3">
        <v>19.719292269758025</v>
      </c>
      <c r="B13480">
        <v>4.7874917430000004</v>
      </c>
      <c r="C13480">
        <v>3.091042453</v>
      </c>
    </row>
    <row r="13481" spans="1:3" x14ac:dyDescent="0.25">
      <c r="A13481" s="3">
        <v>20.478688773840432</v>
      </c>
      <c r="B13481" s="5">
        <v>5.2983173670000001</v>
      </c>
      <c r="C13481" s="5">
        <v>2.9957322739999999</v>
      </c>
    </row>
    <row r="13482" spans="1:3" x14ac:dyDescent="0.25">
      <c r="A13482" s="3">
        <v>19.18195119767131</v>
      </c>
      <c r="B13482">
        <v>4.5747109785033828</v>
      </c>
      <c r="C13482">
        <v>3.6375861597263857</v>
      </c>
    </row>
    <row r="13483" spans="1:3" x14ac:dyDescent="0.25">
      <c r="A13483" s="3">
        <v>19.719292269758025</v>
      </c>
      <c r="B13483">
        <v>4.7874917430000004</v>
      </c>
      <c r="C13483">
        <v>3.091042453</v>
      </c>
    </row>
    <row r="13484" spans="1:3" ht="15.75" thickBot="1" x14ac:dyDescent="0.3">
      <c r="A13484" s="7">
        <v>20.163448315399307</v>
      </c>
      <c r="B13484">
        <v>5.5373342670185366</v>
      </c>
      <c r="C13484">
        <v>4.7004803657924166</v>
      </c>
    </row>
    <row r="13487" spans="1:3" ht="15.75" thickBot="1" x14ac:dyDescent="0.3"/>
    <row r="13488" spans="1:3" x14ac:dyDescent="0.25">
      <c r="A13488" s="1" t="s">
        <v>812</v>
      </c>
    </row>
    <row r="13489" spans="1:3" x14ac:dyDescent="0.25">
      <c r="A13489" s="2">
        <v>20.837197681154464</v>
      </c>
      <c r="B13489">
        <v>5.9914645471079817</v>
      </c>
      <c r="C13489">
        <v>4.6821312271242199</v>
      </c>
    </row>
    <row r="13490" spans="1:3" x14ac:dyDescent="0.25">
      <c r="A13490" s="3">
        <v>20.184546440673881</v>
      </c>
      <c r="B13490">
        <v>4.990432586778736</v>
      </c>
      <c r="C13490">
        <v>3.6888794541139363</v>
      </c>
    </row>
    <row r="13491" spans="1:3" x14ac:dyDescent="0.25">
      <c r="A13491" s="3">
        <v>20.184546440673881</v>
      </c>
      <c r="B13491">
        <v>4.990432586778736</v>
      </c>
      <c r="C13491">
        <v>3.6888794541139363</v>
      </c>
    </row>
    <row r="13492" spans="1:3" x14ac:dyDescent="0.25">
      <c r="A13492" s="3">
        <v>20.360234224388144</v>
      </c>
      <c r="B13492">
        <v>5.6167710976665717</v>
      </c>
      <c r="C13492">
        <v>2.9444389791664403</v>
      </c>
    </row>
    <row r="13493" spans="1:3" x14ac:dyDescent="0.25">
      <c r="A13493" s="3">
        <v>20.478688773840432</v>
      </c>
      <c r="B13493" s="5">
        <v>5.2983173670000001</v>
      </c>
      <c r="C13493" s="5">
        <v>2.9957322739999999</v>
      </c>
    </row>
    <row r="13494" spans="1:3" x14ac:dyDescent="0.25">
      <c r="A13494" s="3">
        <v>20.027089777859604</v>
      </c>
      <c r="B13494">
        <v>4.9416424226093039</v>
      </c>
      <c r="C13494">
        <v>3.1135153092103742</v>
      </c>
    </row>
    <row r="13495" spans="1:3" x14ac:dyDescent="0.25">
      <c r="A13495" s="3">
        <v>20.184546440673881</v>
      </c>
      <c r="B13495">
        <v>4.990432586778736</v>
      </c>
      <c r="C13495">
        <v>3.6888794541139363</v>
      </c>
    </row>
    <row r="13496" spans="1:3" x14ac:dyDescent="0.25">
      <c r="A13496" s="3">
        <v>20.837197681154464</v>
      </c>
      <c r="B13496">
        <v>5.9914645471079817</v>
      </c>
      <c r="C13496">
        <v>4.6821312271242199</v>
      </c>
    </row>
    <row r="13497" spans="1:3" x14ac:dyDescent="0.25">
      <c r="A13497" s="3">
        <v>20.163448315399307</v>
      </c>
      <c r="B13497">
        <v>5.5373342670185366</v>
      </c>
      <c r="C13497">
        <v>4.7004803657924166</v>
      </c>
    </row>
    <row r="13498" spans="1:3" x14ac:dyDescent="0.25">
      <c r="A13498" s="3">
        <v>20.478688773840432</v>
      </c>
      <c r="B13498" s="5">
        <v>5.2983173670000001</v>
      </c>
      <c r="C13498" s="5">
        <v>2.9957322739999999</v>
      </c>
    </row>
    <row r="13499" spans="1:3" x14ac:dyDescent="0.25">
      <c r="A13499" s="3">
        <v>20.184546440673881</v>
      </c>
      <c r="B13499">
        <v>4.990432586778736</v>
      </c>
      <c r="C13499">
        <v>3.6888794541139363</v>
      </c>
    </row>
    <row r="13500" spans="1:3" x14ac:dyDescent="0.25">
      <c r="A13500" s="3">
        <v>20.837197681154464</v>
      </c>
      <c r="B13500">
        <v>5.9914645471079817</v>
      </c>
      <c r="C13500">
        <v>4.6821312271242199</v>
      </c>
    </row>
    <row r="13501" spans="1:3" ht="15.75" thickBot="1" x14ac:dyDescent="0.3">
      <c r="A13501" s="7">
        <v>19.18195119767131</v>
      </c>
      <c r="B13501">
        <v>4.5747109785033828</v>
      </c>
      <c r="C13501">
        <v>3.6375861597263857</v>
      </c>
    </row>
    <row r="13503" spans="1:3" ht="15.75" thickBot="1" x14ac:dyDescent="0.3"/>
    <row r="13504" spans="1:3" x14ac:dyDescent="0.25">
      <c r="A13504" s="1" t="s">
        <v>813</v>
      </c>
    </row>
    <row r="13505" spans="1:3" x14ac:dyDescent="0.25">
      <c r="A13505" s="2">
        <v>21.133424112621626</v>
      </c>
      <c r="B13505" s="8">
        <v>6.5510803350434044</v>
      </c>
      <c r="C13505" s="8">
        <v>5.4380793089231956</v>
      </c>
    </row>
    <row r="13506" spans="1:3" x14ac:dyDescent="0.25">
      <c r="A13506" s="3">
        <v>20.097550585664155</v>
      </c>
      <c r="B13506">
        <v>5.0751738152338266</v>
      </c>
      <c r="C13506">
        <v>3.6109179126442243</v>
      </c>
    </row>
    <row r="13507" spans="1:3" x14ac:dyDescent="0.25">
      <c r="A13507" s="3">
        <v>19.719292269758025</v>
      </c>
      <c r="B13507">
        <v>4.7874917430000004</v>
      </c>
      <c r="C13507">
        <v>3.091042453</v>
      </c>
    </row>
    <row r="13508" spans="1:3" x14ac:dyDescent="0.25">
      <c r="A13508" s="3">
        <v>19.719292269758025</v>
      </c>
      <c r="B13508">
        <v>4.7874917430000004</v>
      </c>
      <c r="C13508">
        <v>3.091042453</v>
      </c>
    </row>
    <row r="13509" spans="1:3" x14ac:dyDescent="0.25">
      <c r="A13509" s="3">
        <v>20.837197681154464</v>
      </c>
      <c r="B13509">
        <v>5.9914645471079817</v>
      </c>
      <c r="C13509">
        <v>4.6821312271242199</v>
      </c>
    </row>
    <row r="13510" spans="1:3" x14ac:dyDescent="0.25">
      <c r="A13510" s="3">
        <v>20.184546440673881</v>
      </c>
      <c r="B13510">
        <v>4.990432586778736</v>
      </c>
      <c r="C13510">
        <v>3.6888794541139363</v>
      </c>
    </row>
    <row r="13511" spans="1:3" x14ac:dyDescent="0.25">
      <c r="A13511" s="3">
        <v>20.163448315399307</v>
      </c>
      <c r="B13511">
        <v>5.5373342670185366</v>
      </c>
      <c r="C13511">
        <v>4.7004803657924166</v>
      </c>
    </row>
    <row r="13512" spans="1:3" x14ac:dyDescent="0.25">
      <c r="A13512" s="3">
        <v>20.478688773840432</v>
      </c>
      <c r="B13512" s="5">
        <v>5.2983173670000001</v>
      </c>
      <c r="C13512" s="5">
        <v>2.9957322739999999</v>
      </c>
    </row>
    <row r="13513" spans="1:3" x14ac:dyDescent="0.25">
      <c r="A13513" s="3">
        <v>20.360234224388144</v>
      </c>
      <c r="B13513">
        <v>5.6167710976665717</v>
      </c>
      <c r="C13513">
        <v>2.9444389791664403</v>
      </c>
    </row>
    <row r="13514" spans="1:3" x14ac:dyDescent="0.25">
      <c r="A13514" s="3">
        <v>21.133424112621626</v>
      </c>
      <c r="B13514" s="8">
        <v>6.5510803350434044</v>
      </c>
      <c r="C13514" s="8">
        <v>5.4380793089231956</v>
      </c>
    </row>
    <row r="13515" spans="1:3" x14ac:dyDescent="0.25">
      <c r="A13515" s="3">
        <v>19.719292269758025</v>
      </c>
      <c r="B13515">
        <v>4.7874917430000004</v>
      </c>
      <c r="C13515">
        <v>3.091042453</v>
      </c>
    </row>
    <row r="13516" spans="1:3" x14ac:dyDescent="0.25">
      <c r="A13516" s="3">
        <v>19.719292269758025</v>
      </c>
      <c r="B13516">
        <v>4.7874917430000004</v>
      </c>
      <c r="C13516">
        <v>3.091042453</v>
      </c>
    </row>
    <row r="13517" spans="1:3" ht="15.75" thickBot="1" x14ac:dyDescent="0.3">
      <c r="A13517" s="7">
        <v>20.360234224388144</v>
      </c>
      <c r="B13517">
        <v>5.6167710976665717</v>
      </c>
      <c r="C13517">
        <v>2.9444389791664403</v>
      </c>
    </row>
    <row r="13520" spans="1:3" ht="15.75" thickBot="1" x14ac:dyDescent="0.3"/>
    <row r="13521" spans="1:3" x14ac:dyDescent="0.25">
      <c r="A13521" s="1" t="s">
        <v>814</v>
      </c>
    </row>
    <row r="13522" spans="1:3" x14ac:dyDescent="0.25">
      <c r="A13522" s="2">
        <v>19.929145492307978</v>
      </c>
      <c r="B13522">
        <v>5.0106352940962555</v>
      </c>
      <c r="C13522">
        <v>2.9957322735539909</v>
      </c>
    </row>
    <row r="13523" spans="1:3" x14ac:dyDescent="0.25">
      <c r="A13523" s="3">
        <v>20.360234224388144</v>
      </c>
      <c r="B13523">
        <v>5.6167710976665717</v>
      </c>
      <c r="C13523">
        <v>2.9444389791664403</v>
      </c>
    </row>
    <row r="13524" spans="1:3" x14ac:dyDescent="0.25">
      <c r="A13524" s="3">
        <v>19.985088661080542</v>
      </c>
      <c r="B13524">
        <v>4.7874917427820458</v>
      </c>
      <c r="C13524">
        <v>3.4812400893356918</v>
      </c>
    </row>
    <row r="13525" spans="1:3" x14ac:dyDescent="0.25">
      <c r="A13525" s="3">
        <v>20.163448315399307</v>
      </c>
      <c r="B13525">
        <v>5.5373342670185366</v>
      </c>
      <c r="C13525">
        <v>4.7004803657924166</v>
      </c>
    </row>
    <row r="13526" spans="1:3" x14ac:dyDescent="0.25">
      <c r="A13526" s="3">
        <v>19.929145492307978</v>
      </c>
      <c r="B13526">
        <v>5.0106352940962555</v>
      </c>
      <c r="C13526">
        <v>2.9957322735539909</v>
      </c>
    </row>
    <row r="13527" spans="1:3" x14ac:dyDescent="0.25">
      <c r="A13527" s="3">
        <v>20.478688773840432</v>
      </c>
      <c r="B13527" s="5">
        <v>5.2983173670000001</v>
      </c>
      <c r="C13527" s="5">
        <v>2.9957322739999999</v>
      </c>
    </row>
    <row r="13528" spans="1:3" x14ac:dyDescent="0.25">
      <c r="A13528" s="3">
        <v>19.985088661080542</v>
      </c>
      <c r="B13528">
        <v>4.7874917427820458</v>
      </c>
      <c r="C13528">
        <v>3.4812400893356918</v>
      </c>
    </row>
    <row r="13529" spans="1:3" x14ac:dyDescent="0.25">
      <c r="A13529" s="3">
        <v>19.985088661080542</v>
      </c>
      <c r="B13529">
        <v>4.7874917427820458</v>
      </c>
      <c r="C13529">
        <v>3.4812400893356918</v>
      </c>
    </row>
    <row r="13530" spans="1:3" x14ac:dyDescent="0.25">
      <c r="A13530" s="3">
        <v>20.163448315399307</v>
      </c>
      <c r="B13530">
        <v>5.5373342670185366</v>
      </c>
      <c r="C13530">
        <v>4.7004803657924166</v>
      </c>
    </row>
    <row r="13531" spans="1:3" x14ac:dyDescent="0.25">
      <c r="A13531" s="3">
        <v>19.719292269758025</v>
      </c>
      <c r="B13531">
        <v>4.7874917430000004</v>
      </c>
      <c r="C13531">
        <v>3.091042453</v>
      </c>
    </row>
    <row r="13532" spans="1:3" x14ac:dyDescent="0.25">
      <c r="A13532" s="3">
        <v>20.184546440673881</v>
      </c>
      <c r="B13532">
        <v>4.990432586778736</v>
      </c>
      <c r="C13532">
        <v>3.6888794541139363</v>
      </c>
    </row>
    <row r="13533" spans="1:3" x14ac:dyDescent="0.25">
      <c r="A13533" s="3">
        <v>20.097550585664155</v>
      </c>
      <c r="B13533">
        <v>5.0751738152338266</v>
      </c>
      <c r="C13533">
        <v>3.6109179126442243</v>
      </c>
    </row>
    <row r="13534" spans="1:3" ht="15.75" thickBot="1" x14ac:dyDescent="0.3">
      <c r="A13534" s="7">
        <v>19.18195119767131</v>
      </c>
      <c r="B13534">
        <v>4.5747109785033828</v>
      </c>
      <c r="C13534">
        <v>3.6375861597263857</v>
      </c>
    </row>
    <row r="13536" spans="1:3" ht="15.75" thickBot="1" x14ac:dyDescent="0.3"/>
    <row r="13537" spans="1:3" x14ac:dyDescent="0.25">
      <c r="A13537" s="1" t="s">
        <v>815</v>
      </c>
    </row>
    <row r="13538" spans="1:3" x14ac:dyDescent="0.25">
      <c r="A13538" s="2">
        <v>20.360234224388144</v>
      </c>
      <c r="B13538">
        <v>5.6167710976665717</v>
      </c>
      <c r="C13538">
        <v>2.9444389791664403</v>
      </c>
    </row>
    <row r="13539" spans="1:3" x14ac:dyDescent="0.25">
      <c r="A13539" s="3">
        <v>20.027089777859604</v>
      </c>
      <c r="B13539">
        <v>4.9416424226093039</v>
      </c>
      <c r="C13539">
        <v>3.1135153092103742</v>
      </c>
    </row>
    <row r="13540" spans="1:3" x14ac:dyDescent="0.25">
      <c r="A13540" s="3">
        <v>19.18195119767131</v>
      </c>
      <c r="B13540">
        <v>4.5747109785033828</v>
      </c>
      <c r="C13540">
        <v>3.6375861597263857</v>
      </c>
    </row>
    <row r="13541" spans="1:3" x14ac:dyDescent="0.25">
      <c r="A13541" s="3">
        <v>21.133424112621626</v>
      </c>
      <c r="B13541" s="8">
        <v>6.5510803350434044</v>
      </c>
      <c r="C13541" s="8">
        <v>5.4380793089231956</v>
      </c>
    </row>
    <row r="13542" spans="1:3" x14ac:dyDescent="0.25">
      <c r="A13542" s="3">
        <v>20.097550585664155</v>
      </c>
      <c r="B13542">
        <v>5.0751738152338266</v>
      </c>
      <c r="C13542">
        <v>3.6109179126442243</v>
      </c>
    </row>
    <row r="13543" spans="1:3" x14ac:dyDescent="0.25">
      <c r="A13543" s="3">
        <v>20.097550585664155</v>
      </c>
      <c r="B13543">
        <v>5.0751738152338266</v>
      </c>
      <c r="C13543">
        <v>3.6109179126442243</v>
      </c>
    </row>
    <row r="13544" spans="1:3" x14ac:dyDescent="0.25">
      <c r="A13544" s="3">
        <v>20.027089777859604</v>
      </c>
      <c r="B13544">
        <v>4.9416424226093039</v>
      </c>
      <c r="C13544">
        <v>3.1135153092103742</v>
      </c>
    </row>
    <row r="13545" spans="1:3" x14ac:dyDescent="0.25">
      <c r="A13545" s="3">
        <v>20.097550585664155</v>
      </c>
      <c r="B13545">
        <v>5.0751738152338266</v>
      </c>
      <c r="C13545">
        <v>3.6109179126442243</v>
      </c>
    </row>
    <row r="13546" spans="1:3" x14ac:dyDescent="0.25">
      <c r="A13546" s="3">
        <v>20.097550585664155</v>
      </c>
      <c r="B13546">
        <v>5.0751738152338266</v>
      </c>
      <c r="C13546">
        <v>3.6109179126442243</v>
      </c>
    </row>
    <row r="13547" spans="1:3" x14ac:dyDescent="0.25">
      <c r="A13547" s="3">
        <v>20.837197681154464</v>
      </c>
      <c r="B13547">
        <v>5.9914645471079817</v>
      </c>
      <c r="C13547">
        <v>4.6821312271242199</v>
      </c>
    </row>
    <row r="13548" spans="1:3" x14ac:dyDescent="0.25">
      <c r="A13548" s="3">
        <v>19.929145492307978</v>
      </c>
      <c r="B13548">
        <v>5.0106352940962555</v>
      </c>
      <c r="C13548">
        <v>2.9957322735539909</v>
      </c>
    </row>
    <row r="13549" spans="1:3" x14ac:dyDescent="0.25">
      <c r="A13549" s="3">
        <v>20.123189455653517</v>
      </c>
      <c r="B13549">
        <v>5.4806389233419912</v>
      </c>
      <c r="C13549">
        <v>3.0910424533583161</v>
      </c>
    </row>
    <row r="13550" spans="1:3" ht="15.75" thickBot="1" x14ac:dyDescent="0.3">
      <c r="A13550" s="7">
        <v>21.133424112621626</v>
      </c>
      <c r="B13550" s="8">
        <v>6.5510803350434044</v>
      </c>
      <c r="C13550" s="8">
        <v>5.4380793089231956</v>
      </c>
    </row>
    <row r="13553" spans="1:3" ht="15.75" thickBot="1" x14ac:dyDescent="0.3"/>
    <row r="13554" spans="1:3" x14ac:dyDescent="0.25">
      <c r="A13554" s="1" t="s">
        <v>816</v>
      </c>
    </row>
    <row r="13555" spans="1:3" x14ac:dyDescent="0.25">
      <c r="A13555" s="2">
        <v>20.123189455653517</v>
      </c>
      <c r="B13555">
        <v>5.4806389233419912</v>
      </c>
      <c r="C13555">
        <v>3.0910424533583161</v>
      </c>
    </row>
    <row r="13556" spans="1:3" x14ac:dyDescent="0.25">
      <c r="A13556" s="3">
        <v>20.123189455653517</v>
      </c>
      <c r="B13556">
        <v>5.4806389233419912</v>
      </c>
      <c r="C13556">
        <v>3.0910424533583161</v>
      </c>
    </row>
    <row r="13557" spans="1:3" x14ac:dyDescent="0.25">
      <c r="A13557" s="3">
        <v>19.929145492307978</v>
      </c>
      <c r="B13557">
        <v>5.0106352940962555</v>
      </c>
      <c r="C13557">
        <v>2.9957322735539909</v>
      </c>
    </row>
    <row r="13558" spans="1:3" x14ac:dyDescent="0.25">
      <c r="A13558" s="3">
        <v>19.929145492307978</v>
      </c>
      <c r="B13558">
        <v>5.0106352940962555</v>
      </c>
      <c r="C13558">
        <v>2.9957322735539909</v>
      </c>
    </row>
    <row r="13559" spans="1:3" x14ac:dyDescent="0.25">
      <c r="A13559" s="3">
        <v>21.133424112621626</v>
      </c>
      <c r="B13559" s="8">
        <v>6.5510803350434044</v>
      </c>
      <c r="C13559" s="8">
        <v>5.4380793089231956</v>
      </c>
    </row>
    <row r="13560" spans="1:3" x14ac:dyDescent="0.25">
      <c r="A13560" s="3">
        <v>20.027089777859604</v>
      </c>
      <c r="B13560">
        <v>4.9416424226093039</v>
      </c>
      <c r="C13560">
        <v>3.1135153092103742</v>
      </c>
    </row>
    <row r="13561" spans="1:3" x14ac:dyDescent="0.25">
      <c r="A13561" s="3">
        <v>20.123189455653517</v>
      </c>
      <c r="B13561">
        <v>5.4806389233419912</v>
      </c>
      <c r="C13561">
        <v>3.0910424533583161</v>
      </c>
    </row>
    <row r="13562" spans="1:3" x14ac:dyDescent="0.25">
      <c r="A13562" s="3">
        <v>19.719292269758025</v>
      </c>
      <c r="B13562">
        <v>4.7874917430000004</v>
      </c>
      <c r="C13562">
        <v>3.091042453</v>
      </c>
    </row>
    <row r="13563" spans="1:3" x14ac:dyDescent="0.25">
      <c r="A13563" s="3">
        <v>21.133424112621626</v>
      </c>
      <c r="B13563" s="8">
        <v>6.5510803350434044</v>
      </c>
      <c r="C13563" s="8">
        <v>5.4380793089231956</v>
      </c>
    </row>
    <row r="13564" spans="1:3" x14ac:dyDescent="0.25">
      <c r="A13564" s="3">
        <v>20.027089777859604</v>
      </c>
      <c r="B13564">
        <v>4.9416424226093039</v>
      </c>
      <c r="C13564">
        <v>3.1135153092103742</v>
      </c>
    </row>
    <row r="13565" spans="1:3" x14ac:dyDescent="0.25">
      <c r="A13565" s="3">
        <v>20.478688773840432</v>
      </c>
      <c r="B13565" s="5">
        <v>5.2983173670000001</v>
      </c>
      <c r="C13565" s="5">
        <v>2.9957322739999999</v>
      </c>
    </row>
    <row r="13566" spans="1:3" x14ac:dyDescent="0.25">
      <c r="A13566" s="3">
        <v>20.478688773840432</v>
      </c>
      <c r="B13566" s="5">
        <v>5.2983173670000001</v>
      </c>
      <c r="C13566" s="5">
        <v>2.9957322739999999</v>
      </c>
    </row>
    <row r="13567" spans="1:3" ht="15.75" thickBot="1" x14ac:dyDescent="0.3">
      <c r="A13567" s="7">
        <v>21.133424112621626</v>
      </c>
      <c r="B13567" s="8">
        <v>6.5510803350434044</v>
      </c>
      <c r="C13567" s="8">
        <v>5.4380793089231956</v>
      </c>
    </row>
    <row r="13570" spans="1:3" ht="15.75" thickBot="1" x14ac:dyDescent="0.3"/>
    <row r="13571" spans="1:3" x14ac:dyDescent="0.25">
      <c r="A13571" s="1" t="s">
        <v>817</v>
      </c>
    </row>
    <row r="13572" spans="1:3" x14ac:dyDescent="0.25">
      <c r="A13572" s="2">
        <v>20.027089777859604</v>
      </c>
      <c r="B13572">
        <v>4.9416424226093039</v>
      </c>
      <c r="C13572">
        <v>3.1135153092103742</v>
      </c>
    </row>
    <row r="13573" spans="1:3" x14ac:dyDescent="0.25">
      <c r="A13573" s="3">
        <v>20.027089777859604</v>
      </c>
      <c r="B13573">
        <v>4.9416424226093039</v>
      </c>
      <c r="C13573">
        <v>3.1135153092103742</v>
      </c>
    </row>
    <row r="13574" spans="1:3" x14ac:dyDescent="0.25">
      <c r="A13574" s="3">
        <v>20.027089777859604</v>
      </c>
      <c r="B13574">
        <v>4.9416424226093039</v>
      </c>
      <c r="C13574">
        <v>3.1135153092103742</v>
      </c>
    </row>
    <row r="13575" spans="1:3" x14ac:dyDescent="0.25">
      <c r="A13575" s="3">
        <v>20.027089777859604</v>
      </c>
      <c r="B13575">
        <v>4.9416424226093039</v>
      </c>
      <c r="C13575">
        <v>3.1135153092103742</v>
      </c>
    </row>
    <row r="13576" spans="1:3" x14ac:dyDescent="0.25">
      <c r="A13576" s="3">
        <v>19.929145492307978</v>
      </c>
      <c r="B13576">
        <v>5.0106352940962555</v>
      </c>
      <c r="C13576">
        <v>2.9957322735539909</v>
      </c>
    </row>
    <row r="13577" spans="1:3" x14ac:dyDescent="0.25">
      <c r="A13577" s="3">
        <v>20.360234224388144</v>
      </c>
      <c r="B13577">
        <v>5.6167710976665717</v>
      </c>
      <c r="C13577">
        <v>2.9444389791664403</v>
      </c>
    </row>
    <row r="13578" spans="1:3" x14ac:dyDescent="0.25">
      <c r="A13578" s="3">
        <v>20.837197681154464</v>
      </c>
      <c r="B13578">
        <v>5.9914645471079817</v>
      </c>
      <c r="C13578">
        <v>4.6821312271242199</v>
      </c>
    </row>
    <row r="13579" spans="1:3" x14ac:dyDescent="0.25">
      <c r="A13579" s="3">
        <v>20.163448315399307</v>
      </c>
      <c r="B13579">
        <v>5.5373342670185366</v>
      </c>
      <c r="C13579">
        <v>4.7004803657924166</v>
      </c>
    </row>
    <row r="13580" spans="1:3" x14ac:dyDescent="0.25">
      <c r="A13580" s="3">
        <v>20.163448315399307</v>
      </c>
      <c r="B13580">
        <v>5.5373342670185366</v>
      </c>
      <c r="C13580">
        <v>4.7004803657924166</v>
      </c>
    </row>
    <row r="13581" spans="1:3" x14ac:dyDescent="0.25">
      <c r="A13581" s="3">
        <v>19.18195119767131</v>
      </c>
      <c r="B13581">
        <v>4.5747109785033828</v>
      </c>
      <c r="C13581">
        <v>3.6375861597263857</v>
      </c>
    </row>
    <row r="13582" spans="1:3" x14ac:dyDescent="0.25">
      <c r="A13582" s="3">
        <v>19.18195119767131</v>
      </c>
      <c r="B13582">
        <v>4.5747109785033828</v>
      </c>
      <c r="C13582">
        <v>3.6375861597263857</v>
      </c>
    </row>
    <row r="13583" spans="1:3" x14ac:dyDescent="0.25">
      <c r="A13583" s="3">
        <v>20.027089777859604</v>
      </c>
      <c r="B13583">
        <v>4.9416424226093039</v>
      </c>
      <c r="C13583">
        <v>3.1135153092103742</v>
      </c>
    </row>
    <row r="13584" spans="1:3" ht="15.75" thickBot="1" x14ac:dyDescent="0.3">
      <c r="A13584" s="7">
        <v>19.719292269758025</v>
      </c>
      <c r="B13584">
        <v>4.7874917430000004</v>
      </c>
      <c r="C13584">
        <v>3.091042453</v>
      </c>
    </row>
    <row r="13587" spans="1:3" ht="15.75" thickBot="1" x14ac:dyDescent="0.3"/>
    <row r="13588" spans="1:3" x14ac:dyDescent="0.25">
      <c r="A13588" s="1" t="s">
        <v>818</v>
      </c>
    </row>
    <row r="13589" spans="1:3" x14ac:dyDescent="0.25">
      <c r="A13589" s="2">
        <v>20.184546440673881</v>
      </c>
      <c r="B13589">
        <v>4.990432586778736</v>
      </c>
      <c r="C13589">
        <v>3.6888794541139363</v>
      </c>
    </row>
    <row r="13590" spans="1:3" x14ac:dyDescent="0.25">
      <c r="A13590" s="3">
        <v>20.837197681154464</v>
      </c>
      <c r="B13590">
        <v>5.9914645471079817</v>
      </c>
      <c r="C13590">
        <v>4.6821312271242199</v>
      </c>
    </row>
    <row r="13591" spans="1:3" x14ac:dyDescent="0.25">
      <c r="A13591" s="3">
        <v>21.133424112621626</v>
      </c>
      <c r="B13591" s="8">
        <v>6.5510803350434044</v>
      </c>
      <c r="C13591" s="8">
        <v>5.4380793089231956</v>
      </c>
    </row>
    <row r="13592" spans="1:3" x14ac:dyDescent="0.25">
      <c r="A13592" s="3">
        <v>20.360234224388144</v>
      </c>
      <c r="B13592">
        <v>5.6167710976665717</v>
      </c>
      <c r="C13592">
        <v>2.9444389791664403</v>
      </c>
    </row>
    <row r="13593" spans="1:3" x14ac:dyDescent="0.25">
      <c r="A13593" s="3">
        <v>20.163448315399307</v>
      </c>
      <c r="B13593">
        <v>5.5373342670185366</v>
      </c>
      <c r="C13593">
        <v>4.7004803657924166</v>
      </c>
    </row>
    <row r="13594" spans="1:3" x14ac:dyDescent="0.25">
      <c r="A13594" s="3">
        <v>20.837197681154464</v>
      </c>
      <c r="B13594">
        <v>5.9914645471079817</v>
      </c>
      <c r="C13594">
        <v>4.6821312271242199</v>
      </c>
    </row>
    <row r="13595" spans="1:3" x14ac:dyDescent="0.25">
      <c r="A13595" s="3">
        <v>21.133424112621626</v>
      </c>
      <c r="B13595" s="8">
        <v>6.5510803350434044</v>
      </c>
      <c r="C13595" s="8">
        <v>5.4380793089231956</v>
      </c>
    </row>
    <row r="13596" spans="1:3" x14ac:dyDescent="0.25">
      <c r="A13596" s="3">
        <v>19.985088661080542</v>
      </c>
      <c r="B13596">
        <v>4.7874917427820458</v>
      </c>
      <c r="C13596">
        <v>3.4812400893356918</v>
      </c>
    </row>
    <row r="13597" spans="1:3" x14ac:dyDescent="0.25">
      <c r="A13597" s="3">
        <v>19.929145492307978</v>
      </c>
      <c r="B13597">
        <v>5.0106352940962555</v>
      </c>
      <c r="C13597">
        <v>2.9957322735539909</v>
      </c>
    </row>
    <row r="13598" spans="1:3" x14ac:dyDescent="0.25">
      <c r="A13598" s="3">
        <v>20.123189455653517</v>
      </c>
      <c r="B13598">
        <v>5.4806389233419912</v>
      </c>
      <c r="C13598">
        <v>3.0910424533583161</v>
      </c>
    </row>
    <row r="13599" spans="1:3" x14ac:dyDescent="0.25">
      <c r="A13599" s="3">
        <v>20.478688773840432</v>
      </c>
      <c r="B13599" s="5">
        <v>5.2983173670000001</v>
      </c>
      <c r="C13599" s="5">
        <v>2.9957322739999999</v>
      </c>
    </row>
    <row r="13600" spans="1:3" x14ac:dyDescent="0.25">
      <c r="A13600" s="3">
        <v>21.133424112621626</v>
      </c>
      <c r="B13600" s="8">
        <v>6.5510803350434044</v>
      </c>
      <c r="C13600" s="8">
        <v>5.4380793089231956</v>
      </c>
    </row>
    <row r="13601" spans="1:3" ht="15.75" thickBot="1" x14ac:dyDescent="0.3">
      <c r="A13601" s="7">
        <v>20.097550585664155</v>
      </c>
      <c r="B13601">
        <v>5.0751738152338266</v>
      </c>
      <c r="C13601">
        <v>3.6109179126442243</v>
      </c>
    </row>
    <row r="13604" spans="1:3" ht="15.75" thickBot="1" x14ac:dyDescent="0.3"/>
    <row r="13605" spans="1:3" x14ac:dyDescent="0.25">
      <c r="A13605" s="1" t="s">
        <v>819</v>
      </c>
    </row>
    <row r="13606" spans="1:3" x14ac:dyDescent="0.25">
      <c r="A13606" s="2">
        <v>20.123189455653517</v>
      </c>
      <c r="B13606">
        <v>5.4806389233419912</v>
      </c>
      <c r="C13606">
        <v>3.0910424533583161</v>
      </c>
    </row>
    <row r="13607" spans="1:3" x14ac:dyDescent="0.25">
      <c r="A13607" s="3">
        <v>20.360234224388144</v>
      </c>
      <c r="B13607">
        <v>5.6167710976665717</v>
      </c>
      <c r="C13607">
        <v>2.9444389791664403</v>
      </c>
    </row>
    <row r="13608" spans="1:3" x14ac:dyDescent="0.25">
      <c r="A13608" s="3">
        <v>20.097550585664155</v>
      </c>
      <c r="B13608">
        <v>5.0751738152338266</v>
      </c>
      <c r="C13608">
        <v>3.6109179126442243</v>
      </c>
    </row>
    <row r="13609" spans="1:3" x14ac:dyDescent="0.25">
      <c r="A13609" s="3">
        <v>20.163448315399307</v>
      </c>
      <c r="B13609">
        <v>5.5373342670185366</v>
      </c>
      <c r="C13609">
        <v>4.7004803657924166</v>
      </c>
    </row>
    <row r="13610" spans="1:3" x14ac:dyDescent="0.25">
      <c r="A13610" s="3">
        <v>20.837197681154464</v>
      </c>
      <c r="B13610">
        <v>5.9914645471079817</v>
      </c>
      <c r="C13610">
        <v>4.6821312271242199</v>
      </c>
    </row>
    <row r="13611" spans="1:3" x14ac:dyDescent="0.25">
      <c r="A13611" s="3">
        <v>20.097550585664155</v>
      </c>
      <c r="B13611">
        <v>5.0751738152338266</v>
      </c>
      <c r="C13611">
        <v>3.6109179126442243</v>
      </c>
    </row>
    <row r="13612" spans="1:3" x14ac:dyDescent="0.25">
      <c r="A13612" s="3">
        <v>20.478688773840432</v>
      </c>
      <c r="B13612" s="5">
        <v>5.2983173670000001</v>
      </c>
      <c r="C13612" s="5">
        <v>2.9957322739999999</v>
      </c>
    </row>
    <row r="13613" spans="1:3" x14ac:dyDescent="0.25">
      <c r="A13613" s="3">
        <v>20.478688773840432</v>
      </c>
      <c r="B13613" s="5">
        <v>5.2983173670000001</v>
      </c>
      <c r="C13613" s="5">
        <v>2.9957322739999999</v>
      </c>
    </row>
    <row r="13614" spans="1:3" x14ac:dyDescent="0.25">
      <c r="A13614" s="3">
        <v>20.837197681154464</v>
      </c>
      <c r="B13614">
        <v>5.9914645471079817</v>
      </c>
      <c r="C13614">
        <v>4.6821312271242199</v>
      </c>
    </row>
    <row r="13615" spans="1:3" x14ac:dyDescent="0.25">
      <c r="A13615" s="3">
        <v>20.837197681154464</v>
      </c>
      <c r="B13615">
        <v>5.9914645471079817</v>
      </c>
      <c r="C13615">
        <v>4.6821312271242199</v>
      </c>
    </row>
    <row r="13616" spans="1:3" x14ac:dyDescent="0.25">
      <c r="A13616" s="3">
        <v>20.123189455653517</v>
      </c>
      <c r="B13616">
        <v>5.4806389233419912</v>
      </c>
      <c r="C13616">
        <v>3.0910424533583161</v>
      </c>
    </row>
    <row r="13617" spans="1:3" x14ac:dyDescent="0.25">
      <c r="A13617" s="3">
        <v>19.929145492307978</v>
      </c>
      <c r="B13617">
        <v>5.0106352940962555</v>
      </c>
      <c r="C13617">
        <v>2.9957322735539909</v>
      </c>
    </row>
    <row r="13618" spans="1:3" ht="15.75" thickBot="1" x14ac:dyDescent="0.3">
      <c r="A13618" s="7">
        <v>20.163448315399307</v>
      </c>
      <c r="B13618">
        <v>5.5373342670185366</v>
      </c>
      <c r="C13618">
        <v>4.7004803657924166</v>
      </c>
    </row>
    <row r="13621" spans="1:3" ht="15.75" thickBot="1" x14ac:dyDescent="0.3"/>
    <row r="13622" spans="1:3" x14ac:dyDescent="0.25">
      <c r="A13622" s="1" t="s">
        <v>820</v>
      </c>
    </row>
    <row r="13623" spans="1:3" x14ac:dyDescent="0.25">
      <c r="A13623" s="2">
        <v>20.837197681154464</v>
      </c>
      <c r="B13623">
        <v>5.9914645471079817</v>
      </c>
      <c r="C13623">
        <v>4.6821312271242199</v>
      </c>
    </row>
    <row r="13624" spans="1:3" x14ac:dyDescent="0.25">
      <c r="A13624" s="3">
        <v>19.18195119767131</v>
      </c>
      <c r="B13624">
        <v>4.5747109785033828</v>
      </c>
      <c r="C13624">
        <v>3.6375861597263857</v>
      </c>
    </row>
    <row r="13625" spans="1:3" x14ac:dyDescent="0.25">
      <c r="A13625" s="3">
        <v>20.478688773840432</v>
      </c>
      <c r="B13625" s="5">
        <v>5.2983173670000001</v>
      </c>
      <c r="C13625" s="5">
        <v>2.9957322739999999</v>
      </c>
    </row>
    <row r="13626" spans="1:3" x14ac:dyDescent="0.25">
      <c r="A13626" s="3">
        <v>19.18195119767131</v>
      </c>
      <c r="B13626">
        <v>4.5747109785033828</v>
      </c>
      <c r="C13626">
        <v>3.6375861597263857</v>
      </c>
    </row>
    <row r="13627" spans="1:3" x14ac:dyDescent="0.25">
      <c r="A13627" s="3">
        <v>20.360234224388144</v>
      </c>
      <c r="B13627">
        <v>5.6167710976665717</v>
      </c>
      <c r="C13627">
        <v>2.9444389791664403</v>
      </c>
    </row>
    <row r="13628" spans="1:3" x14ac:dyDescent="0.25">
      <c r="A13628" s="3">
        <v>21.133424112621626</v>
      </c>
      <c r="B13628" s="8">
        <v>6.5510803350434044</v>
      </c>
      <c r="C13628" s="8">
        <v>5.4380793089231956</v>
      </c>
    </row>
    <row r="13629" spans="1:3" x14ac:dyDescent="0.25">
      <c r="A13629" s="3">
        <v>20.163448315399307</v>
      </c>
      <c r="B13629">
        <v>5.5373342670185366</v>
      </c>
      <c r="C13629">
        <v>4.7004803657924166</v>
      </c>
    </row>
    <row r="13630" spans="1:3" x14ac:dyDescent="0.25">
      <c r="A13630" s="3">
        <v>20.163448315399307</v>
      </c>
      <c r="B13630">
        <v>5.5373342670185366</v>
      </c>
      <c r="C13630">
        <v>4.7004803657924166</v>
      </c>
    </row>
    <row r="13631" spans="1:3" x14ac:dyDescent="0.25">
      <c r="A13631" s="3">
        <v>20.097550585664155</v>
      </c>
      <c r="B13631">
        <v>5.0751738152338266</v>
      </c>
      <c r="C13631">
        <v>3.6109179126442243</v>
      </c>
    </row>
    <row r="13632" spans="1:3" x14ac:dyDescent="0.25">
      <c r="A13632" s="3">
        <v>19.929145492307978</v>
      </c>
      <c r="B13632">
        <v>5.0106352940962555</v>
      </c>
      <c r="C13632">
        <v>2.9957322735539909</v>
      </c>
    </row>
    <row r="13633" spans="1:3" x14ac:dyDescent="0.25">
      <c r="A13633" s="3">
        <v>20.123189455653517</v>
      </c>
      <c r="B13633">
        <v>5.4806389233419912</v>
      </c>
      <c r="C13633">
        <v>3.0910424533583161</v>
      </c>
    </row>
    <row r="13634" spans="1:3" x14ac:dyDescent="0.25">
      <c r="A13634" s="3">
        <v>20.163448315399307</v>
      </c>
      <c r="B13634">
        <v>5.5373342670185366</v>
      </c>
      <c r="C13634">
        <v>4.7004803657924166</v>
      </c>
    </row>
    <row r="13635" spans="1:3" ht="15.75" thickBot="1" x14ac:dyDescent="0.3">
      <c r="A13635" s="7">
        <v>20.360234224388144</v>
      </c>
      <c r="B13635">
        <v>5.6167710976665717</v>
      </c>
      <c r="C13635">
        <v>2.9444389791664403</v>
      </c>
    </row>
    <row r="13637" spans="1:3" ht="15.75" thickBot="1" x14ac:dyDescent="0.3"/>
    <row r="13638" spans="1:3" x14ac:dyDescent="0.25">
      <c r="A13638" s="1" t="s">
        <v>821</v>
      </c>
    </row>
    <row r="13639" spans="1:3" x14ac:dyDescent="0.25">
      <c r="A13639" s="2">
        <v>20.097550585664155</v>
      </c>
      <c r="B13639">
        <v>5.0751738152338266</v>
      </c>
      <c r="C13639">
        <v>3.6109179126442243</v>
      </c>
    </row>
    <row r="13640" spans="1:3" x14ac:dyDescent="0.25">
      <c r="A13640" s="3">
        <v>19.719292269758025</v>
      </c>
      <c r="B13640">
        <v>4.7874917430000004</v>
      </c>
      <c r="C13640">
        <v>3.091042453</v>
      </c>
    </row>
    <row r="13641" spans="1:3" x14ac:dyDescent="0.25">
      <c r="A13641" s="3">
        <v>20.163448315399307</v>
      </c>
      <c r="B13641">
        <v>5.5373342670185366</v>
      </c>
      <c r="C13641">
        <v>4.7004803657924166</v>
      </c>
    </row>
    <row r="13642" spans="1:3" x14ac:dyDescent="0.25">
      <c r="A13642" s="3">
        <v>20.163448315399307</v>
      </c>
      <c r="B13642">
        <v>5.5373342670185366</v>
      </c>
      <c r="C13642">
        <v>4.7004803657924166</v>
      </c>
    </row>
    <row r="13643" spans="1:3" x14ac:dyDescent="0.25">
      <c r="A13643" s="3">
        <v>20.837197681154464</v>
      </c>
      <c r="B13643">
        <v>5.9914645471079817</v>
      </c>
      <c r="C13643">
        <v>4.6821312271242199</v>
      </c>
    </row>
    <row r="13644" spans="1:3" x14ac:dyDescent="0.25">
      <c r="A13644" s="3">
        <v>20.360234224388144</v>
      </c>
      <c r="B13644">
        <v>5.6167710976665717</v>
      </c>
      <c r="C13644">
        <v>2.9444389791664403</v>
      </c>
    </row>
    <row r="13645" spans="1:3" x14ac:dyDescent="0.25">
      <c r="A13645" s="3">
        <v>20.027089777859604</v>
      </c>
      <c r="B13645">
        <v>4.9416424226093039</v>
      </c>
      <c r="C13645">
        <v>3.1135153092103742</v>
      </c>
    </row>
    <row r="13646" spans="1:3" x14ac:dyDescent="0.25">
      <c r="A13646" s="3">
        <v>20.027089777859604</v>
      </c>
      <c r="B13646">
        <v>4.9416424226093039</v>
      </c>
      <c r="C13646">
        <v>3.1135153092103742</v>
      </c>
    </row>
    <row r="13647" spans="1:3" x14ac:dyDescent="0.25">
      <c r="A13647" s="3">
        <v>20.123189455653517</v>
      </c>
      <c r="B13647">
        <v>5.4806389233419912</v>
      </c>
      <c r="C13647">
        <v>3.0910424533583161</v>
      </c>
    </row>
    <row r="13648" spans="1:3" x14ac:dyDescent="0.25">
      <c r="A13648" s="3">
        <v>20.163448315399307</v>
      </c>
      <c r="B13648">
        <v>5.5373342670185366</v>
      </c>
      <c r="C13648">
        <v>4.7004803657924166</v>
      </c>
    </row>
    <row r="13649" spans="1:3" x14ac:dyDescent="0.25">
      <c r="A13649" s="3">
        <v>19.929145492307978</v>
      </c>
      <c r="B13649">
        <v>5.0106352940962555</v>
      </c>
      <c r="C13649">
        <v>2.9957322735539909</v>
      </c>
    </row>
    <row r="13650" spans="1:3" x14ac:dyDescent="0.25">
      <c r="A13650" s="3">
        <v>19.18195119767131</v>
      </c>
      <c r="B13650">
        <v>4.5747109785033828</v>
      </c>
      <c r="C13650">
        <v>3.6375861597263857</v>
      </c>
    </row>
    <row r="13651" spans="1:3" ht="15.75" thickBot="1" x14ac:dyDescent="0.3">
      <c r="A13651" s="7">
        <v>20.360234224388144</v>
      </c>
      <c r="B13651">
        <v>5.6167710976665717</v>
      </c>
      <c r="C13651">
        <v>2.9444389791664403</v>
      </c>
    </row>
    <row r="13653" spans="1:3" ht="15.75" thickBot="1" x14ac:dyDescent="0.3"/>
    <row r="13654" spans="1:3" x14ac:dyDescent="0.25">
      <c r="A13654" s="1" t="s">
        <v>822</v>
      </c>
    </row>
    <row r="13655" spans="1:3" x14ac:dyDescent="0.25">
      <c r="A13655" s="2">
        <v>20.837197681154464</v>
      </c>
      <c r="B13655">
        <v>5.9914645471079817</v>
      </c>
      <c r="C13655">
        <v>4.6821312271242199</v>
      </c>
    </row>
    <row r="13656" spans="1:3" x14ac:dyDescent="0.25">
      <c r="A13656" s="3">
        <v>19.18195119767131</v>
      </c>
      <c r="B13656">
        <v>4.5747109785033828</v>
      </c>
      <c r="C13656">
        <v>3.6375861597263857</v>
      </c>
    </row>
    <row r="13657" spans="1:3" x14ac:dyDescent="0.25">
      <c r="A13657" s="3">
        <v>20.123189455653517</v>
      </c>
      <c r="B13657">
        <v>5.4806389233419912</v>
      </c>
      <c r="C13657">
        <v>3.0910424533583161</v>
      </c>
    </row>
    <row r="13658" spans="1:3" x14ac:dyDescent="0.25">
      <c r="A13658" s="3">
        <v>19.719292269758025</v>
      </c>
      <c r="B13658">
        <v>4.7874917430000004</v>
      </c>
      <c r="C13658">
        <v>3.091042453</v>
      </c>
    </row>
    <row r="13659" spans="1:3" x14ac:dyDescent="0.25">
      <c r="A13659" s="3">
        <v>21.133424112621626</v>
      </c>
      <c r="B13659" s="8">
        <v>6.5510803350434044</v>
      </c>
      <c r="C13659" s="8">
        <v>5.4380793089231956</v>
      </c>
    </row>
    <row r="13660" spans="1:3" x14ac:dyDescent="0.25">
      <c r="A13660" s="3">
        <v>20.163448315399307</v>
      </c>
      <c r="B13660">
        <v>5.5373342670185366</v>
      </c>
      <c r="C13660">
        <v>4.7004803657924166</v>
      </c>
    </row>
    <row r="13661" spans="1:3" x14ac:dyDescent="0.25">
      <c r="A13661" s="3">
        <v>20.027089777859604</v>
      </c>
      <c r="B13661">
        <v>4.9416424226093039</v>
      </c>
      <c r="C13661">
        <v>3.1135153092103742</v>
      </c>
    </row>
    <row r="13662" spans="1:3" x14ac:dyDescent="0.25">
      <c r="A13662" s="3">
        <v>20.097550585664155</v>
      </c>
      <c r="B13662">
        <v>5.0751738152338266</v>
      </c>
      <c r="C13662">
        <v>3.6109179126442243</v>
      </c>
    </row>
    <row r="13663" spans="1:3" x14ac:dyDescent="0.25">
      <c r="A13663" s="3">
        <v>19.929145492307978</v>
      </c>
      <c r="B13663">
        <v>5.0106352940962555</v>
      </c>
      <c r="C13663">
        <v>2.9957322735539909</v>
      </c>
    </row>
    <row r="13664" spans="1:3" x14ac:dyDescent="0.25">
      <c r="A13664" s="3">
        <v>20.184546440673881</v>
      </c>
      <c r="B13664">
        <v>4.990432586778736</v>
      </c>
      <c r="C13664">
        <v>3.6888794541139363</v>
      </c>
    </row>
    <row r="13665" spans="1:3" x14ac:dyDescent="0.25">
      <c r="A13665" s="3">
        <v>19.719292269758025</v>
      </c>
      <c r="B13665">
        <v>4.7874917430000004</v>
      </c>
      <c r="C13665">
        <v>3.091042453</v>
      </c>
    </row>
    <row r="13666" spans="1:3" x14ac:dyDescent="0.25">
      <c r="A13666" s="3">
        <v>20.360234224388144</v>
      </c>
      <c r="B13666">
        <v>5.6167710976665717</v>
      </c>
      <c r="C13666">
        <v>2.9444389791664403</v>
      </c>
    </row>
    <row r="13667" spans="1:3" ht="15.75" thickBot="1" x14ac:dyDescent="0.3">
      <c r="A13667" s="7">
        <v>20.184546440673881</v>
      </c>
      <c r="B13667">
        <v>4.990432586778736</v>
      </c>
      <c r="C13667">
        <v>3.6888794541139363</v>
      </c>
    </row>
    <row r="13670" spans="1:3" ht="15.75" thickBot="1" x14ac:dyDescent="0.3"/>
    <row r="13671" spans="1:3" x14ac:dyDescent="0.25">
      <c r="A13671" s="1" t="s">
        <v>823</v>
      </c>
    </row>
    <row r="13672" spans="1:3" x14ac:dyDescent="0.25">
      <c r="A13672" s="2">
        <v>19.18195119767131</v>
      </c>
      <c r="B13672">
        <v>4.5747109785033828</v>
      </c>
      <c r="C13672">
        <v>3.6375861597263857</v>
      </c>
    </row>
    <row r="13673" spans="1:3" x14ac:dyDescent="0.25">
      <c r="A13673" s="3">
        <v>21.133424112621626</v>
      </c>
      <c r="B13673" s="8">
        <v>6.5510803350434044</v>
      </c>
      <c r="C13673" s="8">
        <v>5.4380793089231956</v>
      </c>
    </row>
    <row r="13674" spans="1:3" x14ac:dyDescent="0.25">
      <c r="A13674" s="3">
        <v>20.360234224388144</v>
      </c>
      <c r="B13674">
        <v>5.6167710976665717</v>
      </c>
      <c r="C13674">
        <v>2.9444389791664403</v>
      </c>
    </row>
    <row r="13675" spans="1:3" x14ac:dyDescent="0.25">
      <c r="A13675" s="3">
        <v>20.837197681154464</v>
      </c>
      <c r="B13675">
        <v>5.9914645471079817</v>
      </c>
      <c r="C13675">
        <v>4.6821312271242199</v>
      </c>
    </row>
    <row r="13676" spans="1:3" x14ac:dyDescent="0.25">
      <c r="A13676" s="3">
        <v>20.478688773840432</v>
      </c>
      <c r="B13676" s="5">
        <v>5.2983173670000001</v>
      </c>
      <c r="C13676" s="5">
        <v>2.9957322739999999</v>
      </c>
    </row>
    <row r="13677" spans="1:3" x14ac:dyDescent="0.25">
      <c r="A13677" s="3">
        <v>19.929145492307978</v>
      </c>
      <c r="B13677">
        <v>5.0106352940962555</v>
      </c>
      <c r="C13677">
        <v>2.9957322735539909</v>
      </c>
    </row>
    <row r="13678" spans="1:3" x14ac:dyDescent="0.25">
      <c r="A13678" s="3">
        <v>20.184546440673881</v>
      </c>
      <c r="B13678" s="8">
        <v>4.990432586778736</v>
      </c>
      <c r="C13678" s="8">
        <v>3.6888794541139363</v>
      </c>
    </row>
    <row r="13679" spans="1:3" x14ac:dyDescent="0.25">
      <c r="A13679" s="3">
        <v>19.985088661080542</v>
      </c>
      <c r="B13679">
        <v>4.7874917427820458</v>
      </c>
      <c r="C13679">
        <v>3.4812400893356918</v>
      </c>
    </row>
    <row r="13680" spans="1:3" x14ac:dyDescent="0.25">
      <c r="A13680" s="3">
        <v>19.929145492307978</v>
      </c>
      <c r="B13680">
        <v>5.0106352940962555</v>
      </c>
      <c r="C13680">
        <v>2.9957322735539909</v>
      </c>
    </row>
    <row r="13681" spans="1:3" x14ac:dyDescent="0.25">
      <c r="A13681" s="3">
        <v>20.360234224388144</v>
      </c>
      <c r="B13681">
        <v>5.6167710976665717</v>
      </c>
      <c r="C13681">
        <v>2.9444389791664403</v>
      </c>
    </row>
    <row r="13682" spans="1:3" x14ac:dyDescent="0.25">
      <c r="A13682" s="3">
        <v>20.163448315399307</v>
      </c>
      <c r="B13682">
        <v>5.5373342670185366</v>
      </c>
      <c r="C13682">
        <v>4.7004803657924166</v>
      </c>
    </row>
    <row r="13683" spans="1:3" x14ac:dyDescent="0.25">
      <c r="A13683" s="3">
        <v>19.929145492307978</v>
      </c>
      <c r="B13683">
        <v>5.0106352940962555</v>
      </c>
      <c r="C13683">
        <v>2.9957322735539909</v>
      </c>
    </row>
    <row r="13684" spans="1:3" ht="15.75" thickBot="1" x14ac:dyDescent="0.3">
      <c r="A13684" s="7">
        <v>19.985088661080542</v>
      </c>
      <c r="B13684">
        <v>4.7874917427820458</v>
      </c>
      <c r="C13684">
        <v>3.4812400893356918</v>
      </c>
    </row>
    <row r="13686" spans="1:3" ht="15.75" thickBot="1" x14ac:dyDescent="0.3"/>
    <row r="13687" spans="1:3" x14ac:dyDescent="0.25">
      <c r="A13687" s="1" t="s">
        <v>824</v>
      </c>
    </row>
    <row r="13688" spans="1:3" x14ac:dyDescent="0.25">
      <c r="A13688" s="2">
        <v>20.163448315399307</v>
      </c>
      <c r="B13688">
        <v>5.5373342670185366</v>
      </c>
      <c r="C13688">
        <v>4.7004803657924166</v>
      </c>
    </row>
    <row r="13689" spans="1:3" x14ac:dyDescent="0.25">
      <c r="A13689" s="3">
        <v>19.719292269758025</v>
      </c>
      <c r="B13689">
        <v>4.7874917430000004</v>
      </c>
      <c r="C13689">
        <v>3.091042453</v>
      </c>
    </row>
    <row r="13690" spans="1:3" x14ac:dyDescent="0.25">
      <c r="A13690" s="3">
        <v>20.163448315399307</v>
      </c>
      <c r="B13690">
        <v>5.5373342670185366</v>
      </c>
      <c r="C13690">
        <v>4.7004803657924166</v>
      </c>
    </row>
    <row r="13691" spans="1:3" x14ac:dyDescent="0.25">
      <c r="A13691" s="3">
        <v>20.184546440673881</v>
      </c>
      <c r="B13691">
        <v>4.990432586778736</v>
      </c>
      <c r="C13691">
        <v>3.6888794541139363</v>
      </c>
    </row>
    <row r="13692" spans="1:3" x14ac:dyDescent="0.25">
      <c r="A13692" s="3">
        <v>20.097550585664155</v>
      </c>
      <c r="B13692">
        <v>5.0751738152338266</v>
      </c>
      <c r="C13692">
        <v>3.6109179126442243</v>
      </c>
    </row>
    <row r="13693" spans="1:3" x14ac:dyDescent="0.25">
      <c r="A13693" s="3">
        <v>19.18195119767131</v>
      </c>
      <c r="B13693">
        <v>4.5747109785033828</v>
      </c>
      <c r="C13693">
        <v>3.6375861597263857</v>
      </c>
    </row>
    <row r="13694" spans="1:3" x14ac:dyDescent="0.25">
      <c r="A13694" s="3">
        <v>20.027089777859604</v>
      </c>
      <c r="B13694">
        <v>4.9416424226093039</v>
      </c>
      <c r="C13694">
        <v>3.1135153092103742</v>
      </c>
    </row>
    <row r="13695" spans="1:3" x14ac:dyDescent="0.25">
      <c r="A13695" s="3">
        <v>19.929145492307978</v>
      </c>
      <c r="B13695">
        <v>5.0106352940962555</v>
      </c>
      <c r="C13695">
        <v>2.9957322735539909</v>
      </c>
    </row>
    <row r="13696" spans="1:3" x14ac:dyDescent="0.25">
      <c r="A13696" s="3">
        <v>20.123189455653517</v>
      </c>
      <c r="B13696">
        <v>5.4806389233419912</v>
      </c>
      <c r="C13696">
        <v>3.0910424533583161</v>
      </c>
    </row>
    <row r="13697" spans="1:3" x14ac:dyDescent="0.25">
      <c r="A13697" s="3">
        <v>20.123189455653517</v>
      </c>
      <c r="B13697">
        <v>5.4806389233419912</v>
      </c>
      <c r="C13697">
        <v>3.0910424533583161</v>
      </c>
    </row>
    <row r="13698" spans="1:3" x14ac:dyDescent="0.25">
      <c r="A13698" s="3">
        <v>19.985088661080542</v>
      </c>
      <c r="B13698">
        <v>4.7874917427820458</v>
      </c>
      <c r="C13698">
        <v>3.4812400893356918</v>
      </c>
    </row>
    <row r="13699" spans="1:3" x14ac:dyDescent="0.25">
      <c r="A13699" s="3">
        <v>19.985088661080542</v>
      </c>
      <c r="B13699">
        <v>4.7874917427820458</v>
      </c>
      <c r="C13699">
        <v>3.4812400893356918</v>
      </c>
    </row>
    <row r="13700" spans="1:3" ht="15.75" thickBot="1" x14ac:dyDescent="0.3">
      <c r="A13700" s="7">
        <v>19.985088661080542</v>
      </c>
      <c r="B13700">
        <v>4.7874917427820458</v>
      </c>
      <c r="C13700">
        <v>3.4812400893356918</v>
      </c>
    </row>
    <row r="13703" spans="1:3" ht="15.75" thickBot="1" x14ac:dyDescent="0.3"/>
    <row r="13704" spans="1:3" x14ac:dyDescent="0.25">
      <c r="A13704" s="1" t="s">
        <v>825</v>
      </c>
    </row>
    <row r="13705" spans="1:3" x14ac:dyDescent="0.25">
      <c r="A13705" s="2">
        <v>20.478688773840432</v>
      </c>
      <c r="B13705" s="5">
        <v>5.2983173670000001</v>
      </c>
      <c r="C13705" s="5">
        <v>2.9957322739999999</v>
      </c>
    </row>
    <row r="13706" spans="1:3" x14ac:dyDescent="0.25">
      <c r="A13706" s="3">
        <v>20.097550585664155</v>
      </c>
      <c r="B13706">
        <v>5.0751738152338266</v>
      </c>
      <c r="C13706">
        <v>3.6109179126442243</v>
      </c>
    </row>
    <row r="13707" spans="1:3" x14ac:dyDescent="0.25">
      <c r="A13707" s="3">
        <v>20.478688773840432</v>
      </c>
      <c r="B13707" s="5">
        <v>5.2983173670000001</v>
      </c>
      <c r="C13707" s="5">
        <v>2.9957322739999999</v>
      </c>
    </row>
    <row r="13708" spans="1:3" x14ac:dyDescent="0.25">
      <c r="A13708" s="3">
        <v>20.123189455653517</v>
      </c>
      <c r="B13708">
        <v>5.4806389233419912</v>
      </c>
      <c r="C13708">
        <v>3.0910424533583161</v>
      </c>
    </row>
    <row r="13709" spans="1:3" x14ac:dyDescent="0.25">
      <c r="A13709" s="3">
        <v>20.097550585664155</v>
      </c>
      <c r="B13709">
        <v>5.0751738152338266</v>
      </c>
      <c r="C13709">
        <v>3.6109179126442243</v>
      </c>
    </row>
    <row r="13710" spans="1:3" x14ac:dyDescent="0.25">
      <c r="A13710" s="3">
        <v>21.133424112621626</v>
      </c>
      <c r="B13710" s="8">
        <v>6.5510803350434044</v>
      </c>
      <c r="C13710" s="8">
        <v>5.4380793089231956</v>
      </c>
    </row>
    <row r="13711" spans="1:3" x14ac:dyDescent="0.25">
      <c r="A13711" s="3">
        <v>20.184546440673881</v>
      </c>
      <c r="B13711">
        <v>4.990432586778736</v>
      </c>
      <c r="C13711">
        <v>3.6888794541139363</v>
      </c>
    </row>
    <row r="13712" spans="1:3" x14ac:dyDescent="0.25">
      <c r="A13712" s="3">
        <v>19.18195119767131</v>
      </c>
      <c r="B13712">
        <v>4.5747109785033828</v>
      </c>
      <c r="C13712">
        <v>3.6375861597263857</v>
      </c>
    </row>
    <row r="13713" spans="1:3" x14ac:dyDescent="0.25">
      <c r="A13713" s="3">
        <v>20.123189455653517</v>
      </c>
      <c r="B13713">
        <v>5.4806389233419912</v>
      </c>
      <c r="C13713">
        <v>3.0910424533583161</v>
      </c>
    </row>
    <row r="13714" spans="1:3" x14ac:dyDescent="0.25">
      <c r="A13714" s="3">
        <v>19.719292269758025</v>
      </c>
      <c r="B13714">
        <v>4.7874917430000004</v>
      </c>
      <c r="C13714">
        <v>3.091042453</v>
      </c>
    </row>
    <row r="13715" spans="1:3" x14ac:dyDescent="0.25">
      <c r="A13715" s="3">
        <v>20.837197681154464</v>
      </c>
      <c r="B13715">
        <v>5.9914645471079817</v>
      </c>
      <c r="C13715">
        <v>4.6821312271242199</v>
      </c>
    </row>
    <row r="13716" spans="1:3" x14ac:dyDescent="0.25">
      <c r="A13716" s="3">
        <v>20.837197681154464</v>
      </c>
      <c r="B13716">
        <v>5.9914645471079817</v>
      </c>
      <c r="C13716">
        <v>4.6821312271242199</v>
      </c>
    </row>
    <row r="13717" spans="1:3" ht="15.75" thickBot="1" x14ac:dyDescent="0.3">
      <c r="A13717" s="7">
        <v>20.097550585664155</v>
      </c>
      <c r="B13717">
        <v>5.0751738152338266</v>
      </c>
      <c r="C13717">
        <v>3.6109179126442243</v>
      </c>
    </row>
    <row r="13720" spans="1:3" ht="15.75" thickBot="1" x14ac:dyDescent="0.3"/>
    <row r="13721" spans="1:3" x14ac:dyDescent="0.25">
      <c r="A13721" s="1" t="s">
        <v>826</v>
      </c>
    </row>
    <row r="13722" spans="1:3" x14ac:dyDescent="0.25">
      <c r="A13722" s="2">
        <v>19.18195119767131</v>
      </c>
      <c r="B13722">
        <v>4.5747109785033828</v>
      </c>
      <c r="C13722">
        <v>3.6375861597263857</v>
      </c>
    </row>
    <row r="13723" spans="1:3" x14ac:dyDescent="0.25">
      <c r="A13723" s="3">
        <v>20.837197681154464</v>
      </c>
      <c r="B13723">
        <v>5.9914645471079817</v>
      </c>
      <c r="C13723">
        <v>4.6821312271242199</v>
      </c>
    </row>
    <row r="13724" spans="1:3" x14ac:dyDescent="0.25">
      <c r="A13724" s="3">
        <v>20.184546440673881</v>
      </c>
      <c r="B13724">
        <v>4.990432586778736</v>
      </c>
      <c r="C13724">
        <v>3.6888794541139363</v>
      </c>
    </row>
    <row r="13725" spans="1:3" x14ac:dyDescent="0.25">
      <c r="A13725" s="3">
        <v>19.719292269758025</v>
      </c>
      <c r="B13725">
        <v>4.7874917430000004</v>
      </c>
      <c r="C13725">
        <v>3.091042453</v>
      </c>
    </row>
    <row r="13726" spans="1:3" x14ac:dyDescent="0.25">
      <c r="A13726" s="3">
        <v>19.929145492307978</v>
      </c>
      <c r="B13726">
        <v>5.0106352940962555</v>
      </c>
      <c r="C13726">
        <v>2.9957322735539909</v>
      </c>
    </row>
    <row r="13727" spans="1:3" x14ac:dyDescent="0.25">
      <c r="A13727" s="3">
        <v>20.184546440673881</v>
      </c>
      <c r="B13727">
        <v>4.990432586778736</v>
      </c>
      <c r="C13727">
        <v>3.6888794541139363</v>
      </c>
    </row>
    <row r="13728" spans="1:3" x14ac:dyDescent="0.25">
      <c r="A13728" s="3">
        <v>20.163448315399307</v>
      </c>
      <c r="B13728">
        <v>5.5373342670185366</v>
      </c>
      <c r="C13728">
        <v>4.7004803657924166</v>
      </c>
    </row>
    <row r="13729" spans="1:3" x14ac:dyDescent="0.25">
      <c r="A13729" s="3">
        <v>20.837197681154464</v>
      </c>
      <c r="B13729">
        <v>5.9914645471079817</v>
      </c>
      <c r="C13729">
        <v>4.6821312271242199</v>
      </c>
    </row>
    <row r="13730" spans="1:3" x14ac:dyDescent="0.25">
      <c r="A13730" s="3">
        <v>20.360234224388144</v>
      </c>
      <c r="B13730">
        <v>5.6167710976665717</v>
      </c>
      <c r="C13730">
        <v>2.9444389791664403</v>
      </c>
    </row>
    <row r="13731" spans="1:3" x14ac:dyDescent="0.25">
      <c r="A13731" s="3">
        <v>20.027089777859604</v>
      </c>
      <c r="B13731">
        <v>4.9416424226093039</v>
      </c>
      <c r="C13731">
        <v>3.1135153092103742</v>
      </c>
    </row>
    <row r="13732" spans="1:3" x14ac:dyDescent="0.25">
      <c r="A13732" s="3">
        <v>20.027089777859604</v>
      </c>
      <c r="B13732">
        <v>4.9416424226093039</v>
      </c>
      <c r="C13732">
        <v>3.1135153092103742</v>
      </c>
    </row>
    <row r="13733" spans="1:3" x14ac:dyDescent="0.25">
      <c r="A13733" s="3">
        <v>20.123189455653517</v>
      </c>
      <c r="B13733">
        <v>5.4806389233419912</v>
      </c>
      <c r="C13733">
        <v>3.0910424533583161</v>
      </c>
    </row>
    <row r="13734" spans="1:3" ht="15.75" thickBot="1" x14ac:dyDescent="0.3">
      <c r="A13734" s="7">
        <v>20.027089777859604</v>
      </c>
      <c r="B13734">
        <v>4.9416424226093039</v>
      </c>
      <c r="C13734">
        <v>3.1135153092103742</v>
      </c>
    </row>
    <row r="13737" spans="1:3" ht="15.75" thickBot="1" x14ac:dyDescent="0.3"/>
    <row r="13738" spans="1:3" x14ac:dyDescent="0.25">
      <c r="A13738" s="1" t="s">
        <v>827</v>
      </c>
    </row>
    <row r="13739" spans="1:3" x14ac:dyDescent="0.25">
      <c r="A13739" s="2">
        <v>20.184546440673881</v>
      </c>
      <c r="B13739">
        <v>4.990432586778736</v>
      </c>
      <c r="C13739">
        <v>3.6888794541139363</v>
      </c>
    </row>
    <row r="13740" spans="1:3" x14ac:dyDescent="0.25">
      <c r="A13740" s="3">
        <v>20.837197681154464</v>
      </c>
      <c r="B13740">
        <v>5.9914645471079817</v>
      </c>
      <c r="C13740">
        <v>4.6821312271242199</v>
      </c>
    </row>
    <row r="13741" spans="1:3" x14ac:dyDescent="0.25">
      <c r="A13741" s="3">
        <v>20.027089777859604</v>
      </c>
      <c r="B13741">
        <v>4.9416424226093039</v>
      </c>
      <c r="C13741">
        <v>3.1135153092103742</v>
      </c>
    </row>
    <row r="13742" spans="1:3" x14ac:dyDescent="0.25">
      <c r="A13742" s="3">
        <v>20.123189455653517</v>
      </c>
      <c r="B13742">
        <v>5.4806389233419912</v>
      </c>
      <c r="C13742">
        <v>3.0910424533583161</v>
      </c>
    </row>
    <row r="13743" spans="1:3" x14ac:dyDescent="0.25">
      <c r="A13743" s="3">
        <v>20.837197681154464</v>
      </c>
      <c r="B13743">
        <v>5.9914645471079817</v>
      </c>
      <c r="C13743">
        <v>4.6821312271242199</v>
      </c>
    </row>
    <row r="13744" spans="1:3" x14ac:dyDescent="0.25">
      <c r="A13744" s="3">
        <v>20.097550585664155</v>
      </c>
      <c r="B13744">
        <v>5.0751738152338266</v>
      </c>
      <c r="C13744">
        <v>3.6109179126442243</v>
      </c>
    </row>
    <row r="13745" spans="1:3" x14ac:dyDescent="0.25">
      <c r="A13745" s="3">
        <v>19.985088661080542</v>
      </c>
      <c r="B13745">
        <v>4.7874917427820458</v>
      </c>
      <c r="C13745">
        <v>3.4812400893356918</v>
      </c>
    </row>
    <row r="13746" spans="1:3" x14ac:dyDescent="0.25">
      <c r="A13746" s="3">
        <v>20.360234224388144</v>
      </c>
      <c r="B13746">
        <v>5.6167710976665717</v>
      </c>
      <c r="C13746">
        <v>2.9444389791664403</v>
      </c>
    </row>
    <row r="13747" spans="1:3" x14ac:dyDescent="0.25">
      <c r="A13747" s="3">
        <v>20.478688773840432</v>
      </c>
      <c r="B13747" s="5">
        <v>5.2983173670000001</v>
      </c>
      <c r="C13747" s="5">
        <v>2.9957322739999999</v>
      </c>
    </row>
    <row r="13748" spans="1:3" x14ac:dyDescent="0.25">
      <c r="A13748" s="3">
        <v>19.929145492307978</v>
      </c>
      <c r="B13748">
        <v>5.0106352940962555</v>
      </c>
      <c r="C13748">
        <v>2.9957322735539909</v>
      </c>
    </row>
    <row r="13749" spans="1:3" x14ac:dyDescent="0.25">
      <c r="A13749" s="3">
        <v>20.478688773840432</v>
      </c>
      <c r="B13749" s="5">
        <v>5.2983173670000001</v>
      </c>
      <c r="C13749" s="5">
        <v>2.9957322739999999</v>
      </c>
    </row>
    <row r="13750" spans="1:3" x14ac:dyDescent="0.25">
      <c r="A13750" s="3">
        <v>21.133424112621626</v>
      </c>
      <c r="B13750" s="8">
        <v>6.5510803350434044</v>
      </c>
      <c r="C13750" s="8">
        <v>5.4380793089231956</v>
      </c>
    </row>
    <row r="13751" spans="1:3" ht="15.75" thickBot="1" x14ac:dyDescent="0.3">
      <c r="A13751" s="7">
        <v>21.133424112621626</v>
      </c>
      <c r="B13751" s="8">
        <v>6.5510803350434044</v>
      </c>
      <c r="C13751" s="8">
        <v>5.4380793089231956</v>
      </c>
    </row>
    <row r="13754" spans="1:3" ht="15.75" thickBot="1" x14ac:dyDescent="0.3"/>
    <row r="13755" spans="1:3" x14ac:dyDescent="0.25">
      <c r="A13755" s="1" t="s">
        <v>828</v>
      </c>
    </row>
    <row r="13756" spans="1:3" x14ac:dyDescent="0.25">
      <c r="A13756" s="2">
        <v>19.18195119767131</v>
      </c>
      <c r="B13756">
        <v>4.5747109785033828</v>
      </c>
      <c r="C13756">
        <v>3.6375861597263857</v>
      </c>
    </row>
    <row r="13757" spans="1:3" x14ac:dyDescent="0.25">
      <c r="A13757" s="3">
        <v>19.929145492307978</v>
      </c>
      <c r="B13757">
        <v>5.0106352940962555</v>
      </c>
      <c r="C13757">
        <v>2.9957322735539909</v>
      </c>
    </row>
    <row r="13758" spans="1:3" x14ac:dyDescent="0.25">
      <c r="A13758" s="3">
        <v>20.123189455653517</v>
      </c>
      <c r="B13758">
        <v>5.4806389233419912</v>
      </c>
      <c r="C13758">
        <v>3.0910424533583161</v>
      </c>
    </row>
    <row r="13759" spans="1:3" x14ac:dyDescent="0.25">
      <c r="A13759" s="3">
        <v>20.184546440673881</v>
      </c>
      <c r="B13759">
        <v>4.990432586778736</v>
      </c>
      <c r="C13759">
        <v>3.6888794541139363</v>
      </c>
    </row>
    <row r="13760" spans="1:3" x14ac:dyDescent="0.25">
      <c r="A13760" s="3">
        <v>20.478688773840432</v>
      </c>
      <c r="B13760" s="5">
        <v>5.2983173670000001</v>
      </c>
      <c r="C13760" s="5">
        <v>2.9957322739999999</v>
      </c>
    </row>
    <row r="13761" spans="1:3" x14ac:dyDescent="0.25">
      <c r="A13761" s="3">
        <v>19.985088661080542</v>
      </c>
      <c r="B13761">
        <v>4.7874917427820458</v>
      </c>
      <c r="C13761">
        <v>3.4812400893356918</v>
      </c>
    </row>
    <row r="13762" spans="1:3" x14ac:dyDescent="0.25">
      <c r="A13762" s="3">
        <v>21.133424112621626</v>
      </c>
      <c r="B13762" s="8">
        <v>6.5510803350434044</v>
      </c>
      <c r="C13762" s="8">
        <v>5.4380793089231956</v>
      </c>
    </row>
    <row r="13763" spans="1:3" x14ac:dyDescent="0.25">
      <c r="A13763" s="3">
        <v>20.184546440673881</v>
      </c>
      <c r="B13763">
        <v>4.990432586778736</v>
      </c>
      <c r="C13763">
        <v>3.6888794541139363</v>
      </c>
    </row>
    <row r="13764" spans="1:3" x14ac:dyDescent="0.25">
      <c r="A13764" s="3">
        <v>20.097550585664155</v>
      </c>
      <c r="B13764">
        <v>5.0751738152338266</v>
      </c>
      <c r="C13764">
        <v>3.6109179126442243</v>
      </c>
    </row>
    <row r="13765" spans="1:3" x14ac:dyDescent="0.25">
      <c r="A13765" s="3">
        <v>19.18195119767131</v>
      </c>
      <c r="B13765">
        <v>4.5747109785033828</v>
      </c>
      <c r="C13765">
        <v>3.6375861597263857</v>
      </c>
    </row>
    <row r="13766" spans="1:3" x14ac:dyDescent="0.25">
      <c r="A13766" s="3">
        <v>20.478688773840432</v>
      </c>
      <c r="B13766" s="5">
        <v>5.2983173670000001</v>
      </c>
      <c r="C13766" s="5">
        <v>2.9957322739999999</v>
      </c>
    </row>
    <row r="13767" spans="1:3" x14ac:dyDescent="0.25">
      <c r="A13767" s="3">
        <v>20.123189455653517</v>
      </c>
      <c r="B13767">
        <v>5.4806389233419912</v>
      </c>
      <c r="C13767">
        <v>3.0910424533583161</v>
      </c>
    </row>
    <row r="13768" spans="1:3" ht="15.75" thickBot="1" x14ac:dyDescent="0.3">
      <c r="A13768" s="7">
        <v>20.123189455653517</v>
      </c>
      <c r="B13768">
        <v>5.4806389233419912</v>
      </c>
      <c r="C13768">
        <v>3.0910424533583161</v>
      </c>
    </row>
    <row r="13770" spans="1:3" ht="15.75" thickBot="1" x14ac:dyDescent="0.3"/>
    <row r="13771" spans="1:3" x14ac:dyDescent="0.25">
      <c r="A13771" s="1" t="s">
        <v>829</v>
      </c>
    </row>
    <row r="13772" spans="1:3" x14ac:dyDescent="0.25">
      <c r="A13772" s="2">
        <v>19.18195119767131</v>
      </c>
      <c r="B13772">
        <v>4.5747109785033828</v>
      </c>
      <c r="C13772">
        <v>3.6375861597263857</v>
      </c>
    </row>
    <row r="13773" spans="1:3" x14ac:dyDescent="0.25">
      <c r="A13773" s="3">
        <v>20.184546440673881</v>
      </c>
      <c r="B13773">
        <v>4.990432586778736</v>
      </c>
      <c r="C13773">
        <v>3.6888794541139363</v>
      </c>
    </row>
    <row r="13774" spans="1:3" x14ac:dyDescent="0.25">
      <c r="A13774" s="3">
        <v>20.123189455653517</v>
      </c>
      <c r="B13774">
        <v>5.4806389233419912</v>
      </c>
      <c r="C13774">
        <v>3.0910424533583161</v>
      </c>
    </row>
    <row r="13775" spans="1:3" x14ac:dyDescent="0.25">
      <c r="A13775" s="3">
        <v>20.184546440673881</v>
      </c>
      <c r="B13775">
        <v>4.990432586778736</v>
      </c>
      <c r="C13775">
        <v>3.6888794541139363</v>
      </c>
    </row>
    <row r="13776" spans="1:3" x14ac:dyDescent="0.25">
      <c r="A13776" s="3">
        <v>20.027089777859604</v>
      </c>
      <c r="B13776">
        <v>4.9416424226093039</v>
      </c>
      <c r="C13776">
        <v>3.1135153092103742</v>
      </c>
    </row>
    <row r="13777" spans="1:3" x14ac:dyDescent="0.25">
      <c r="A13777" s="3">
        <v>20.163448315399307</v>
      </c>
      <c r="B13777">
        <v>5.5373342670185366</v>
      </c>
      <c r="C13777">
        <v>4.7004803657924166</v>
      </c>
    </row>
    <row r="13778" spans="1:3" x14ac:dyDescent="0.25">
      <c r="A13778" s="3">
        <v>19.929145492307978</v>
      </c>
      <c r="B13778">
        <v>5.0106352940962555</v>
      </c>
      <c r="C13778">
        <v>2.9957322735539909</v>
      </c>
    </row>
    <row r="13779" spans="1:3" x14ac:dyDescent="0.25">
      <c r="A13779" s="3">
        <v>20.123189455653517</v>
      </c>
      <c r="B13779">
        <v>5.4806389233419912</v>
      </c>
      <c r="C13779">
        <v>3.0910424533583161</v>
      </c>
    </row>
    <row r="13780" spans="1:3" x14ac:dyDescent="0.25">
      <c r="A13780" s="3">
        <v>20.123189455653517</v>
      </c>
      <c r="B13780">
        <v>5.4806389233419912</v>
      </c>
      <c r="C13780">
        <v>3.0910424533583161</v>
      </c>
    </row>
    <row r="13781" spans="1:3" x14ac:dyDescent="0.25">
      <c r="A13781" s="3">
        <v>20.837197681154464</v>
      </c>
      <c r="B13781" s="8">
        <v>5.9914645471079817</v>
      </c>
      <c r="C13781" s="8">
        <v>4.6821312271242199</v>
      </c>
    </row>
    <row r="13782" spans="1:3" x14ac:dyDescent="0.25">
      <c r="A13782" s="3">
        <v>20.184546440673881</v>
      </c>
      <c r="B13782">
        <v>4.990432586778736</v>
      </c>
      <c r="C13782">
        <v>3.6888794541139363</v>
      </c>
    </row>
    <row r="13783" spans="1:3" x14ac:dyDescent="0.25">
      <c r="A13783" s="3">
        <v>20.360234224388144</v>
      </c>
      <c r="B13783">
        <v>5.6167710976665717</v>
      </c>
      <c r="C13783">
        <v>2.9444389791664403</v>
      </c>
    </row>
    <row r="13784" spans="1:3" ht="15.75" thickBot="1" x14ac:dyDescent="0.3">
      <c r="A13784" s="7">
        <v>20.184546440673881</v>
      </c>
      <c r="B13784">
        <v>4.990432586778736</v>
      </c>
      <c r="C13784">
        <v>3.6888794541139363</v>
      </c>
    </row>
    <row r="13786" spans="1:3" ht="15.75" thickBot="1" x14ac:dyDescent="0.3"/>
    <row r="13787" spans="1:3" x14ac:dyDescent="0.25">
      <c r="A13787" s="1" t="s">
        <v>830</v>
      </c>
    </row>
    <row r="13788" spans="1:3" x14ac:dyDescent="0.25">
      <c r="A13788" s="2">
        <v>20.837197681154464</v>
      </c>
      <c r="B13788">
        <v>5.9914645471079817</v>
      </c>
      <c r="C13788">
        <v>4.6821312271242199</v>
      </c>
    </row>
    <row r="13789" spans="1:3" x14ac:dyDescent="0.25">
      <c r="A13789" s="3">
        <v>19.929145492307978</v>
      </c>
      <c r="B13789">
        <v>5.0106352940962555</v>
      </c>
      <c r="C13789">
        <v>2.9957322735539909</v>
      </c>
    </row>
    <row r="13790" spans="1:3" x14ac:dyDescent="0.25">
      <c r="A13790" s="3">
        <v>19.929145492307978</v>
      </c>
      <c r="B13790">
        <v>5.0106352940962555</v>
      </c>
      <c r="C13790">
        <v>2.9957322735539909</v>
      </c>
    </row>
    <row r="13791" spans="1:3" x14ac:dyDescent="0.25">
      <c r="A13791" s="3">
        <v>20.163448315399307</v>
      </c>
      <c r="B13791">
        <v>5.5373342670185366</v>
      </c>
      <c r="C13791">
        <v>4.7004803657924166</v>
      </c>
    </row>
    <row r="13792" spans="1:3" x14ac:dyDescent="0.25">
      <c r="A13792" s="3">
        <v>20.027089777859604</v>
      </c>
      <c r="B13792">
        <v>4.9416424226093039</v>
      </c>
      <c r="C13792">
        <v>3.1135153092103742</v>
      </c>
    </row>
    <row r="13793" spans="1:3" x14ac:dyDescent="0.25">
      <c r="A13793" s="3">
        <v>19.929145492307978</v>
      </c>
      <c r="B13793">
        <v>5.0106352940962555</v>
      </c>
      <c r="C13793">
        <v>2.9957322735539909</v>
      </c>
    </row>
    <row r="13794" spans="1:3" x14ac:dyDescent="0.25">
      <c r="A13794" s="3">
        <v>20.184546440673881</v>
      </c>
      <c r="B13794">
        <v>4.990432586778736</v>
      </c>
      <c r="C13794">
        <v>3.6888794541139363</v>
      </c>
    </row>
    <row r="13795" spans="1:3" x14ac:dyDescent="0.25">
      <c r="A13795" s="3">
        <v>19.18195119767131</v>
      </c>
      <c r="B13795">
        <v>4.5747109785033828</v>
      </c>
      <c r="C13795">
        <v>3.6375861597263857</v>
      </c>
    </row>
    <row r="13796" spans="1:3" x14ac:dyDescent="0.25">
      <c r="A13796" s="3">
        <v>20.123189455653517</v>
      </c>
      <c r="B13796">
        <v>5.4806389233419912</v>
      </c>
      <c r="C13796">
        <v>3.0910424533583161</v>
      </c>
    </row>
    <row r="13797" spans="1:3" x14ac:dyDescent="0.25">
      <c r="A13797" s="3">
        <v>20.163448315399307</v>
      </c>
      <c r="B13797">
        <v>5.5373342670185366</v>
      </c>
      <c r="C13797">
        <v>4.7004803657924166</v>
      </c>
    </row>
    <row r="13798" spans="1:3" x14ac:dyDescent="0.25">
      <c r="A13798" s="3">
        <v>19.719292269758025</v>
      </c>
      <c r="B13798">
        <v>4.7874917430000004</v>
      </c>
      <c r="C13798">
        <v>3.091042453</v>
      </c>
    </row>
    <row r="13799" spans="1:3" x14ac:dyDescent="0.25">
      <c r="A13799" s="3">
        <v>20.097550585664155</v>
      </c>
      <c r="B13799">
        <v>5.0751738152338266</v>
      </c>
      <c r="C13799">
        <v>3.6109179126442243</v>
      </c>
    </row>
    <row r="13800" spans="1:3" ht="15.75" thickBot="1" x14ac:dyDescent="0.3">
      <c r="A13800" s="7">
        <v>21.133424112621626</v>
      </c>
      <c r="B13800" s="8">
        <v>6.5510803350434044</v>
      </c>
      <c r="C13800" s="8">
        <v>5.4380793089231956</v>
      </c>
    </row>
    <row r="13803" spans="1:3" ht="15.75" thickBot="1" x14ac:dyDescent="0.3"/>
    <row r="13804" spans="1:3" x14ac:dyDescent="0.25">
      <c r="A13804" s="1" t="s">
        <v>831</v>
      </c>
    </row>
    <row r="13805" spans="1:3" x14ac:dyDescent="0.25">
      <c r="A13805" s="2">
        <v>19.719292269758025</v>
      </c>
      <c r="B13805">
        <v>4.7874917430000004</v>
      </c>
      <c r="C13805">
        <v>3.091042453</v>
      </c>
    </row>
    <row r="13806" spans="1:3" x14ac:dyDescent="0.25">
      <c r="A13806" s="3">
        <v>20.123189455653517</v>
      </c>
      <c r="B13806">
        <v>5.4806389233419912</v>
      </c>
      <c r="C13806">
        <v>3.0910424533583161</v>
      </c>
    </row>
    <row r="13807" spans="1:3" x14ac:dyDescent="0.25">
      <c r="A13807" s="3">
        <v>19.929145492307978</v>
      </c>
      <c r="B13807">
        <v>5.0106352940962555</v>
      </c>
      <c r="C13807">
        <v>2.9957322735539909</v>
      </c>
    </row>
    <row r="13808" spans="1:3" x14ac:dyDescent="0.25">
      <c r="A13808" s="3">
        <v>20.478688773840432</v>
      </c>
      <c r="B13808" s="5">
        <v>5.2983173670000001</v>
      </c>
      <c r="C13808" s="5">
        <v>2.9957322739999999</v>
      </c>
    </row>
    <row r="13809" spans="1:3" x14ac:dyDescent="0.25">
      <c r="A13809" s="3">
        <v>20.184546440673881</v>
      </c>
      <c r="B13809">
        <v>4.990432586778736</v>
      </c>
      <c r="C13809">
        <v>3.6888794541139363</v>
      </c>
    </row>
    <row r="13810" spans="1:3" x14ac:dyDescent="0.25">
      <c r="A13810" s="3">
        <v>20.163448315399307</v>
      </c>
      <c r="B13810">
        <v>5.5373342670185366</v>
      </c>
      <c r="C13810">
        <v>4.7004803657924166</v>
      </c>
    </row>
    <row r="13811" spans="1:3" x14ac:dyDescent="0.25">
      <c r="A13811" s="3">
        <v>19.929145492307978</v>
      </c>
      <c r="B13811">
        <v>5.0106352940962555</v>
      </c>
      <c r="C13811">
        <v>2.9957322735539909</v>
      </c>
    </row>
    <row r="13812" spans="1:3" x14ac:dyDescent="0.25">
      <c r="A13812" s="3">
        <v>20.163448315399307</v>
      </c>
      <c r="B13812">
        <v>5.5373342670185366</v>
      </c>
      <c r="C13812">
        <v>4.7004803657924166</v>
      </c>
    </row>
    <row r="13813" spans="1:3" x14ac:dyDescent="0.25">
      <c r="A13813" s="3">
        <v>20.097550585664155</v>
      </c>
      <c r="B13813">
        <v>5.0751738152338266</v>
      </c>
      <c r="C13813">
        <v>3.6109179126442243</v>
      </c>
    </row>
    <row r="13814" spans="1:3" x14ac:dyDescent="0.25">
      <c r="A13814" s="3">
        <v>19.929145492307978</v>
      </c>
      <c r="B13814">
        <v>5.0106352940962555</v>
      </c>
      <c r="C13814">
        <v>2.9957322735539909</v>
      </c>
    </row>
    <row r="13815" spans="1:3" x14ac:dyDescent="0.25">
      <c r="A13815" s="3">
        <v>19.719292269758025</v>
      </c>
      <c r="B13815">
        <v>4.7874917430000004</v>
      </c>
      <c r="C13815">
        <v>3.091042453</v>
      </c>
    </row>
    <row r="13816" spans="1:3" x14ac:dyDescent="0.25">
      <c r="A13816" s="3">
        <v>19.719292269758025</v>
      </c>
      <c r="B13816">
        <v>4.7874917430000004</v>
      </c>
      <c r="C13816">
        <v>3.091042453</v>
      </c>
    </row>
    <row r="13817" spans="1:3" ht="15.75" thickBot="1" x14ac:dyDescent="0.3">
      <c r="A13817" s="7">
        <v>19.18195119767131</v>
      </c>
      <c r="B13817">
        <v>4.5747109785033828</v>
      </c>
      <c r="C13817">
        <v>3.6375861597263857</v>
      </c>
    </row>
    <row r="13820" spans="1:3" ht="15.75" thickBot="1" x14ac:dyDescent="0.3"/>
    <row r="13821" spans="1:3" x14ac:dyDescent="0.25">
      <c r="A13821" s="1" t="s">
        <v>832</v>
      </c>
    </row>
    <row r="13822" spans="1:3" x14ac:dyDescent="0.25">
      <c r="A13822" s="2">
        <v>19.985088661080542</v>
      </c>
      <c r="B13822">
        <v>4.7874917427820458</v>
      </c>
      <c r="C13822">
        <v>3.4812400893356918</v>
      </c>
    </row>
    <row r="13823" spans="1:3" x14ac:dyDescent="0.25">
      <c r="A13823" s="3">
        <v>21.133424112621626</v>
      </c>
      <c r="B13823" s="8">
        <v>6.5510803350434044</v>
      </c>
      <c r="C13823" s="8">
        <v>5.4380793089231956</v>
      </c>
    </row>
    <row r="13824" spans="1:3" x14ac:dyDescent="0.25">
      <c r="A13824" s="3">
        <v>19.985088661080542</v>
      </c>
      <c r="B13824">
        <v>4.7874917427820458</v>
      </c>
      <c r="C13824">
        <v>3.4812400893356918</v>
      </c>
    </row>
    <row r="13825" spans="1:3" x14ac:dyDescent="0.25">
      <c r="A13825" s="3">
        <v>20.478688773840432</v>
      </c>
      <c r="B13825" s="5">
        <v>5.2983173670000001</v>
      </c>
      <c r="C13825" s="5">
        <v>2.9957322739999999</v>
      </c>
    </row>
    <row r="13826" spans="1:3" x14ac:dyDescent="0.25">
      <c r="A13826" s="3">
        <v>20.163448315399307</v>
      </c>
      <c r="B13826">
        <v>5.5373342670185366</v>
      </c>
      <c r="C13826">
        <v>4.7004803657924166</v>
      </c>
    </row>
    <row r="13827" spans="1:3" x14ac:dyDescent="0.25">
      <c r="A13827" s="3">
        <v>20.837197681154464</v>
      </c>
      <c r="B13827">
        <v>5.9914645471079817</v>
      </c>
      <c r="C13827">
        <v>4.6821312271242199</v>
      </c>
    </row>
    <row r="13828" spans="1:3" x14ac:dyDescent="0.25">
      <c r="A13828" s="3">
        <v>20.478688773840432</v>
      </c>
      <c r="B13828" s="5">
        <v>5.2983173670000001</v>
      </c>
      <c r="C13828" s="5">
        <v>2.9957322739999999</v>
      </c>
    </row>
    <row r="13829" spans="1:3" x14ac:dyDescent="0.25">
      <c r="A13829" s="3">
        <v>20.097550585664155</v>
      </c>
      <c r="B13829">
        <v>5.0751738152338266</v>
      </c>
      <c r="C13829">
        <v>3.6109179126442243</v>
      </c>
    </row>
    <row r="13830" spans="1:3" x14ac:dyDescent="0.25">
      <c r="A13830" s="3">
        <v>20.097550585664155</v>
      </c>
      <c r="B13830">
        <v>5.0751738152338266</v>
      </c>
      <c r="C13830">
        <v>3.6109179126442243</v>
      </c>
    </row>
    <row r="13831" spans="1:3" x14ac:dyDescent="0.25">
      <c r="A13831" s="3">
        <v>19.985088661080542</v>
      </c>
      <c r="B13831">
        <v>4.7874917427820458</v>
      </c>
      <c r="C13831">
        <v>3.4812400893356918</v>
      </c>
    </row>
    <row r="13832" spans="1:3" x14ac:dyDescent="0.25">
      <c r="A13832" s="3">
        <v>20.027089777859604</v>
      </c>
      <c r="B13832">
        <v>4.9416424226093039</v>
      </c>
      <c r="C13832">
        <v>3.1135153092103742</v>
      </c>
    </row>
    <row r="13833" spans="1:3" x14ac:dyDescent="0.25">
      <c r="A13833" s="3">
        <v>20.478688773840432</v>
      </c>
      <c r="B13833" s="5">
        <v>5.2983173670000001</v>
      </c>
      <c r="C13833" s="5">
        <v>2.9957322739999999</v>
      </c>
    </row>
    <row r="13834" spans="1:3" ht="15.75" thickBot="1" x14ac:dyDescent="0.3">
      <c r="A13834" s="7">
        <v>19.719292269758025</v>
      </c>
      <c r="B13834">
        <v>4.7874917430000004</v>
      </c>
      <c r="C13834">
        <v>3.091042453</v>
      </c>
    </row>
    <row r="13837" spans="1:3" ht="15.75" thickBot="1" x14ac:dyDescent="0.3"/>
    <row r="13838" spans="1:3" x14ac:dyDescent="0.25">
      <c r="A13838" s="1" t="s">
        <v>833</v>
      </c>
    </row>
    <row r="13839" spans="1:3" x14ac:dyDescent="0.25">
      <c r="A13839" s="2">
        <v>21.133424112621626</v>
      </c>
    </row>
    <row r="13840" spans="1:3" x14ac:dyDescent="0.25">
      <c r="A13840" s="3">
        <v>20.478688773840432</v>
      </c>
      <c r="B13840" s="5">
        <v>5.2983173670000001</v>
      </c>
      <c r="C13840" s="5">
        <v>2.9957322739999999</v>
      </c>
    </row>
    <row r="13841" spans="1:3" x14ac:dyDescent="0.25">
      <c r="A13841" s="3">
        <v>19.929145492307978</v>
      </c>
      <c r="B13841">
        <v>5.0106352940962555</v>
      </c>
      <c r="C13841">
        <v>2.9957322735539909</v>
      </c>
    </row>
    <row r="13842" spans="1:3" x14ac:dyDescent="0.25">
      <c r="A13842" s="3">
        <v>19.719292269758025</v>
      </c>
      <c r="B13842">
        <v>4.7874917430000004</v>
      </c>
      <c r="C13842">
        <v>3.091042453</v>
      </c>
    </row>
    <row r="13843" spans="1:3" x14ac:dyDescent="0.25">
      <c r="A13843" s="3">
        <v>20.478688773840432</v>
      </c>
      <c r="B13843" s="5">
        <v>5.2983173670000001</v>
      </c>
      <c r="C13843" s="5">
        <v>2.9957322739999999</v>
      </c>
    </row>
    <row r="13844" spans="1:3" x14ac:dyDescent="0.25">
      <c r="A13844" s="3">
        <v>19.985088661080542</v>
      </c>
      <c r="B13844">
        <v>4.7874917427820458</v>
      </c>
      <c r="C13844">
        <v>3.4812400893356918</v>
      </c>
    </row>
    <row r="13845" spans="1:3" x14ac:dyDescent="0.25">
      <c r="A13845" s="3">
        <v>21.133424112621626</v>
      </c>
      <c r="B13845" s="8">
        <v>6.5510803350434044</v>
      </c>
      <c r="C13845" s="8">
        <v>5.4380793089231956</v>
      </c>
    </row>
    <row r="13846" spans="1:3" x14ac:dyDescent="0.25">
      <c r="A13846" s="3">
        <v>21.133424112621626</v>
      </c>
      <c r="B13846" s="8">
        <v>6.5510803350434044</v>
      </c>
      <c r="C13846" s="8">
        <v>5.4380793089231956</v>
      </c>
    </row>
    <row r="13847" spans="1:3" x14ac:dyDescent="0.25">
      <c r="A13847" s="3">
        <v>19.985088661080542</v>
      </c>
      <c r="B13847">
        <v>4.7874917427820458</v>
      </c>
      <c r="C13847">
        <v>3.4812400893356918</v>
      </c>
    </row>
    <row r="13848" spans="1:3" x14ac:dyDescent="0.25">
      <c r="A13848" s="3">
        <v>19.985088661080542</v>
      </c>
      <c r="B13848">
        <v>4.7874917427820458</v>
      </c>
      <c r="C13848">
        <v>3.4812400893356918</v>
      </c>
    </row>
    <row r="13849" spans="1:3" x14ac:dyDescent="0.25">
      <c r="A13849" s="3">
        <v>20.163448315399307</v>
      </c>
      <c r="B13849">
        <v>5.5373342670185366</v>
      </c>
      <c r="C13849">
        <v>4.7004803657924166</v>
      </c>
    </row>
    <row r="13850" spans="1:3" x14ac:dyDescent="0.25">
      <c r="A13850" s="3">
        <v>21.133424112621626</v>
      </c>
      <c r="B13850" s="8">
        <v>6.5510803350434044</v>
      </c>
      <c r="C13850" s="8">
        <v>5.4380793089231956</v>
      </c>
    </row>
    <row r="13851" spans="1:3" ht="15.75" thickBot="1" x14ac:dyDescent="0.3">
      <c r="A13851" s="7">
        <v>19.985088661080542</v>
      </c>
      <c r="B13851">
        <v>4.7874917427820458</v>
      </c>
      <c r="C13851">
        <v>3.4812400893356918</v>
      </c>
    </row>
    <row r="13854" spans="1:3" ht="15.75" thickBot="1" x14ac:dyDescent="0.3"/>
    <row r="13855" spans="1:3" x14ac:dyDescent="0.25">
      <c r="A13855" s="1" t="s">
        <v>834</v>
      </c>
    </row>
    <row r="13856" spans="1:3" x14ac:dyDescent="0.25">
      <c r="A13856" s="2">
        <v>20.027089777859604</v>
      </c>
      <c r="B13856">
        <v>4.9416424226093039</v>
      </c>
      <c r="C13856">
        <v>3.1135153092103742</v>
      </c>
    </row>
    <row r="13857" spans="1:3" x14ac:dyDescent="0.25">
      <c r="A13857" s="3">
        <v>20.184546440673881</v>
      </c>
      <c r="B13857">
        <v>4.990432586778736</v>
      </c>
      <c r="C13857">
        <v>3.6888794541139363</v>
      </c>
    </row>
    <row r="13858" spans="1:3" x14ac:dyDescent="0.25">
      <c r="A13858" s="3">
        <v>20.478688773840432</v>
      </c>
      <c r="B13858" s="5">
        <v>5.2983173670000001</v>
      </c>
      <c r="C13858" s="5">
        <v>2.9957322739999999</v>
      </c>
    </row>
    <row r="13859" spans="1:3" x14ac:dyDescent="0.25">
      <c r="A13859" s="3">
        <v>19.18195119767131</v>
      </c>
      <c r="B13859">
        <v>4.5747109785033828</v>
      </c>
      <c r="C13859">
        <v>3.6375861597263857</v>
      </c>
    </row>
    <row r="13860" spans="1:3" x14ac:dyDescent="0.25">
      <c r="A13860" s="3">
        <v>21.133424112621626</v>
      </c>
      <c r="B13860" s="8">
        <v>6.5510803350434044</v>
      </c>
      <c r="C13860" s="8">
        <v>5.4380793089231956</v>
      </c>
    </row>
    <row r="13861" spans="1:3" x14ac:dyDescent="0.25">
      <c r="A13861" s="3">
        <v>21.133424112621626</v>
      </c>
      <c r="B13861" s="8">
        <v>6.5510803350434044</v>
      </c>
      <c r="C13861" s="8">
        <v>5.4380793089231956</v>
      </c>
    </row>
    <row r="13862" spans="1:3" x14ac:dyDescent="0.25">
      <c r="A13862" s="3">
        <v>20.360234224388144</v>
      </c>
      <c r="B13862">
        <v>5.6167710976665717</v>
      </c>
      <c r="C13862">
        <v>2.9444389791664403</v>
      </c>
    </row>
    <row r="13863" spans="1:3" x14ac:dyDescent="0.25">
      <c r="A13863" s="3">
        <v>20.837197681154464</v>
      </c>
      <c r="B13863">
        <v>5.9914645471079817</v>
      </c>
      <c r="C13863">
        <v>4.6821312271242199</v>
      </c>
    </row>
    <row r="13864" spans="1:3" x14ac:dyDescent="0.25">
      <c r="A13864" s="3">
        <v>19.985088661080542</v>
      </c>
      <c r="B13864">
        <v>4.7874917427820458</v>
      </c>
      <c r="C13864">
        <v>3.4812400893356918</v>
      </c>
    </row>
    <row r="13865" spans="1:3" x14ac:dyDescent="0.25">
      <c r="A13865" s="3">
        <v>20.097550585664155</v>
      </c>
      <c r="B13865">
        <v>5.0751738152338266</v>
      </c>
      <c r="C13865">
        <v>3.6109179126442243</v>
      </c>
    </row>
    <row r="13866" spans="1:3" x14ac:dyDescent="0.25">
      <c r="A13866" s="3">
        <v>20.123189455653517</v>
      </c>
      <c r="B13866">
        <v>5.4806389233419912</v>
      </c>
      <c r="C13866">
        <v>3.0910424533583161</v>
      </c>
    </row>
    <row r="13867" spans="1:3" x14ac:dyDescent="0.25">
      <c r="A13867" s="3">
        <v>20.027089777859604</v>
      </c>
      <c r="B13867">
        <v>4.9416424226093039</v>
      </c>
      <c r="C13867">
        <v>3.1135153092103742</v>
      </c>
    </row>
    <row r="13868" spans="1:3" ht="15.75" thickBot="1" x14ac:dyDescent="0.3">
      <c r="A13868" s="7">
        <v>19.18195119767131</v>
      </c>
      <c r="B13868">
        <v>4.5747109785033828</v>
      </c>
      <c r="C13868">
        <v>3.6375861597263857</v>
      </c>
    </row>
    <row r="13871" spans="1:3" ht="15.75" thickBot="1" x14ac:dyDescent="0.3"/>
    <row r="13872" spans="1:3" x14ac:dyDescent="0.25">
      <c r="A13872" s="1" t="s">
        <v>835</v>
      </c>
    </row>
    <row r="13873" spans="1:3" x14ac:dyDescent="0.25">
      <c r="A13873" s="2">
        <v>20.123189455653517</v>
      </c>
      <c r="B13873">
        <v>5.4806389233419912</v>
      </c>
      <c r="C13873">
        <v>3.0910424533583161</v>
      </c>
    </row>
    <row r="13874" spans="1:3" x14ac:dyDescent="0.25">
      <c r="A13874" s="3">
        <v>20.837197681154464</v>
      </c>
      <c r="B13874">
        <v>5.9914645471079817</v>
      </c>
      <c r="C13874">
        <v>4.6821312271242199</v>
      </c>
    </row>
    <row r="13875" spans="1:3" x14ac:dyDescent="0.25">
      <c r="A13875" s="3">
        <v>20.478688773840432</v>
      </c>
      <c r="B13875" s="5">
        <v>5.2983173670000001</v>
      </c>
      <c r="C13875" s="5">
        <v>2.9957322739999999</v>
      </c>
    </row>
    <row r="13876" spans="1:3" x14ac:dyDescent="0.25">
      <c r="A13876" s="3">
        <v>20.097550585664155</v>
      </c>
      <c r="B13876">
        <v>5.0751738152338266</v>
      </c>
      <c r="C13876">
        <v>3.6109179126442243</v>
      </c>
    </row>
    <row r="13877" spans="1:3" x14ac:dyDescent="0.25">
      <c r="A13877" s="3">
        <v>20.097550585664155</v>
      </c>
      <c r="B13877">
        <v>5.0751738152338266</v>
      </c>
      <c r="C13877">
        <v>3.6109179126442243</v>
      </c>
    </row>
    <row r="13878" spans="1:3" x14ac:dyDescent="0.25">
      <c r="A13878" s="3">
        <v>19.18195119767131</v>
      </c>
      <c r="B13878">
        <v>4.5747109785033828</v>
      </c>
      <c r="C13878">
        <v>3.6375861597263857</v>
      </c>
    </row>
    <row r="13879" spans="1:3" x14ac:dyDescent="0.25">
      <c r="A13879" s="3">
        <v>19.985088661080542</v>
      </c>
      <c r="B13879">
        <v>4.7874917427820458</v>
      </c>
      <c r="C13879">
        <v>3.4812400893356918</v>
      </c>
    </row>
    <row r="13880" spans="1:3" x14ac:dyDescent="0.25">
      <c r="A13880" s="3">
        <v>20.123189455653517</v>
      </c>
      <c r="B13880">
        <v>5.4806389233419912</v>
      </c>
      <c r="C13880">
        <v>3.0910424533583161</v>
      </c>
    </row>
    <row r="13881" spans="1:3" x14ac:dyDescent="0.25">
      <c r="A13881" s="3">
        <v>20.123189455653517</v>
      </c>
      <c r="B13881">
        <v>5.4806389233419912</v>
      </c>
      <c r="C13881">
        <v>3.0910424533583161</v>
      </c>
    </row>
    <row r="13882" spans="1:3" x14ac:dyDescent="0.25">
      <c r="A13882" s="3">
        <v>19.929145492307978</v>
      </c>
      <c r="B13882">
        <v>5.0106352940962555</v>
      </c>
      <c r="C13882">
        <v>2.9957322735539909</v>
      </c>
    </row>
    <row r="13883" spans="1:3" x14ac:dyDescent="0.25">
      <c r="A13883" s="3">
        <v>20.360234224388144</v>
      </c>
      <c r="B13883">
        <v>5.6167710976665717</v>
      </c>
      <c r="C13883">
        <v>2.9444389791664403</v>
      </c>
    </row>
    <row r="13884" spans="1:3" x14ac:dyDescent="0.25">
      <c r="A13884" s="3">
        <v>20.123189455653517</v>
      </c>
      <c r="B13884">
        <v>5.4806389233419912</v>
      </c>
      <c r="C13884">
        <v>3.0910424533583161</v>
      </c>
    </row>
    <row r="13885" spans="1:3" ht="15.75" thickBot="1" x14ac:dyDescent="0.3">
      <c r="A13885" s="7">
        <v>19.719292269758025</v>
      </c>
      <c r="B13885">
        <v>4.7874917430000004</v>
      </c>
      <c r="C13885">
        <v>3.091042453</v>
      </c>
    </row>
    <row r="13888" spans="1:3" ht="15.75" thickBot="1" x14ac:dyDescent="0.3"/>
    <row r="13889" spans="1:3" x14ac:dyDescent="0.25">
      <c r="A13889" s="1" t="s">
        <v>836</v>
      </c>
    </row>
    <row r="13890" spans="1:3" x14ac:dyDescent="0.25">
      <c r="A13890" s="2">
        <v>20.184546440673881</v>
      </c>
      <c r="B13890">
        <v>4.990432586778736</v>
      </c>
      <c r="C13890">
        <v>3.6888794541139363</v>
      </c>
    </row>
    <row r="13891" spans="1:3" x14ac:dyDescent="0.25">
      <c r="A13891" s="3">
        <v>19.18195119767131</v>
      </c>
      <c r="B13891">
        <v>4.5747109785033828</v>
      </c>
      <c r="C13891">
        <v>3.6375861597263857</v>
      </c>
    </row>
    <row r="13892" spans="1:3" x14ac:dyDescent="0.25">
      <c r="A13892" s="3">
        <v>20.478688773840432</v>
      </c>
      <c r="B13892" s="5">
        <v>5.2983173670000001</v>
      </c>
      <c r="C13892" s="5">
        <v>2.9957322739999999</v>
      </c>
    </row>
    <row r="13893" spans="1:3" x14ac:dyDescent="0.25">
      <c r="A13893" s="3">
        <v>20.163448315399307</v>
      </c>
      <c r="B13893">
        <v>5.5373342670185366</v>
      </c>
      <c r="C13893">
        <v>4.7004803657924166</v>
      </c>
    </row>
    <row r="13894" spans="1:3" x14ac:dyDescent="0.25">
      <c r="A13894" s="3">
        <v>19.18195119767131</v>
      </c>
      <c r="B13894">
        <v>4.5747109785033828</v>
      </c>
      <c r="C13894">
        <v>3.6375861597263857</v>
      </c>
    </row>
    <row r="13895" spans="1:3" x14ac:dyDescent="0.25">
      <c r="A13895" s="3">
        <v>20.163448315399307</v>
      </c>
      <c r="B13895">
        <v>5.5373342670185366</v>
      </c>
      <c r="C13895">
        <v>4.7004803657924166</v>
      </c>
    </row>
    <row r="13896" spans="1:3" x14ac:dyDescent="0.25">
      <c r="A13896" s="3">
        <v>20.837197681154464</v>
      </c>
      <c r="B13896">
        <v>5.9914645471079817</v>
      </c>
      <c r="C13896">
        <v>4.6821312271242199</v>
      </c>
    </row>
    <row r="13897" spans="1:3" x14ac:dyDescent="0.25">
      <c r="A13897" s="3">
        <v>20.478688773840432</v>
      </c>
      <c r="B13897" s="5">
        <v>5.2983173670000001</v>
      </c>
      <c r="C13897" s="5">
        <v>2.9957322739999999</v>
      </c>
    </row>
    <row r="13898" spans="1:3" x14ac:dyDescent="0.25">
      <c r="A13898" s="3">
        <v>21.133424112621626</v>
      </c>
      <c r="B13898" s="8">
        <v>6.5510803350434044</v>
      </c>
      <c r="C13898" s="8">
        <v>5.4380793089231956</v>
      </c>
    </row>
    <row r="13899" spans="1:3" x14ac:dyDescent="0.25">
      <c r="A13899" s="3">
        <v>19.719292269758025</v>
      </c>
      <c r="B13899">
        <v>4.7874917430000004</v>
      </c>
      <c r="C13899">
        <v>3.091042453</v>
      </c>
    </row>
    <row r="13900" spans="1:3" x14ac:dyDescent="0.25">
      <c r="A13900" s="3">
        <v>20.097550585664155</v>
      </c>
      <c r="B13900">
        <v>5.0751738152338266</v>
      </c>
      <c r="C13900">
        <v>3.6109179126442243</v>
      </c>
    </row>
    <row r="13901" spans="1:3" x14ac:dyDescent="0.25">
      <c r="A13901" s="3">
        <v>20.184546440673881</v>
      </c>
      <c r="B13901">
        <v>4.990432586778736</v>
      </c>
      <c r="C13901">
        <v>3.6888794541139363</v>
      </c>
    </row>
    <row r="13902" spans="1:3" ht="15.75" thickBot="1" x14ac:dyDescent="0.3">
      <c r="A13902" s="7">
        <v>20.123189455653517</v>
      </c>
      <c r="B13902">
        <v>5.4806389233419912</v>
      </c>
      <c r="C13902">
        <v>3.0910424533583161</v>
      </c>
    </row>
    <row r="13905" spans="1:3" ht="15.75" thickBot="1" x14ac:dyDescent="0.3"/>
    <row r="13906" spans="1:3" x14ac:dyDescent="0.25">
      <c r="A13906" s="1" t="s">
        <v>837</v>
      </c>
    </row>
    <row r="13907" spans="1:3" x14ac:dyDescent="0.25">
      <c r="A13907" s="2">
        <v>19.18195119767131</v>
      </c>
      <c r="B13907">
        <v>4.5747109785033828</v>
      </c>
      <c r="C13907">
        <v>3.6375861597263857</v>
      </c>
    </row>
    <row r="13908" spans="1:3" x14ac:dyDescent="0.25">
      <c r="A13908" s="3">
        <v>21.133424112621626</v>
      </c>
      <c r="B13908">
        <v>6.5510803350434044</v>
      </c>
      <c r="C13908">
        <v>5.4380793089231956</v>
      </c>
    </row>
    <row r="13909" spans="1:3" x14ac:dyDescent="0.25">
      <c r="A13909" s="3">
        <v>19.719292269758025</v>
      </c>
      <c r="B13909">
        <v>4.7874917430000004</v>
      </c>
      <c r="C13909">
        <v>3.091042453</v>
      </c>
    </row>
    <row r="13910" spans="1:3" x14ac:dyDescent="0.25">
      <c r="A13910" s="3">
        <v>20.478688773840432</v>
      </c>
      <c r="B13910" s="5">
        <v>5.2983173670000001</v>
      </c>
      <c r="C13910" s="5">
        <v>2.9957322739999999</v>
      </c>
    </row>
    <row r="13911" spans="1:3" x14ac:dyDescent="0.25">
      <c r="A13911" s="3">
        <v>20.360234224388144</v>
      </c>
      <c r="B13911">
        <v>5.6167710976665717</v>
      </c>
      <c r="C13911">
        <v>2.9444389791664403</v>
      </c>
    </row>
    <row r="13912" spans="1:3" x14ac:dyDescent="0.25">
      <c r="A13912" s="3">
        <v>19.18195119767131</v>
      </c>
      <c r="B13912">
        <v>4.5747109785033828</v>
      </c>
      <c r="C13912">
        <v>3.6375861597263857</v>
      </c>
    </row>
    <row r="13913" spans="1:3" x14ac:dyDescent="0.25">
      <c r="A13913" s="3">
        <v>21.133424112621626</v>
      </c>
      <c r="B13913" s="8">
        <v>6.5510803350434044</v>
      </c>
      <c r="C13913" s="8">
        <v>5.4380793089231956</v>
      </c>
    </row>
    <row r="13914" spans="1:3" x14ac:dyDescent="0.25">
      <c r="A13914" s="3">
        <v>20.184546440673881</v>
      </c>
      <c r="B13914">
        <v>4.990432586778736</v>
      </c>
      <c r="C13914">
        <v>3.6888794541139363</v>
      </c>
    </row>
    <row r="13915" spans="1:3" x14ac:dyDescent="0.25">
      <c r="A13915" s="3">
        <v>19.18195119767131</v>
      </c>
      <c r="B13915">
        <v>4.5747109785033828</v>
      </c>
      <c r="C13915">
        <v>3.6375861597263857</v>
      </c>
    </row>
    <row r="13916" spans="1:3" x14ac:dyDescent="0.25">
      <c r="A13916" s="3">
        <v>21.133424112621626</v>
      </c>
      <c r="B13916" s="8">
        <v>6.5510803350434044</v>
      </c>
      <c r="C13916" s="8">
        <v>5.4380793089231956</v>
      </c>
    </row>
    <row r="13917" spans="1:3" x14ac:dyDescent="0.25">
      <c r="A13917" s="3">
        <v>19.985088661080542</v>
      </c>
      <c r="B13917">
        <v>4.7874917427820458</v>
      </c>
      <c r="C13917">
        <v>3.4812400893356918</v>
      </c>
    </row>
    <row r="13918" spans="1:3" x14ac:dyDescent="0.25">
      <c r="A13918" s="3">
        <v>19.18195119767131</v>
      </c>
      <c r="B13918">
        <v>4.5747109785033828</v>
      </c>
      <c r="C13918">
        <v>3.6375861597263857</v>
      </c>
    </row>
    <row r="13919" spans="1:3" ht="15.75" thickBot="1" x14ac:dyDescent="0.3">
      <c r="A13919" s="7">
        <v>20.837197681154464</v>
      </c>
      <c r="B13919">
        <v>5.9914645471079817</v>
      </c>
      <c r="C13919">
        <v>4.6821312271242199</v>
      </c>
    </row>
    <row r="13922" spans="1:3" ht="15.75" thickBot="1" x14ac:dyDescent="0.3"/>
    <row r="13923" spans="1:3" x14ac:dyDescent="0.25">
      <c r="A13923" s="1" t="s">
        <v>838</v>
      </c>
    </row>
    <row r="13924" spans="1:3" x14ac:dyDescent="0.25">
      <c r="A13924" s="2">
        <v>20.123189455653517</v>
      </c>
      <c r="B13924">
        <v>5.4806389233419912</v>
      </c>
      <c r="C13924">
        <v>3.0910424533583161</v>
      </c>
    </row>
    <row r="13925" spans="1:3" x14ac:dyDescent="0.25">
      <c r="A13925" s="3">
        <v>20.027089777859604</v>
      </c>
      <c r="B13925">
        <v>4.9416424226093039</v>
      </c>
      <c r="C13925">
        <v>3.1135153092103742</v>
      </c>
    </row>
    <row r="13926" spans="1:3" x14ac:dyDescent="0.25">
      <c r="A13926" s="3">
        <v>20.123189455653517</v>
      </c>
      <c r="B13926">
        <v>5.4806389233419912</v>
      </c>
      <c r="C13926">
        <v>3.0910424533583161</v>
      </c>
    </row>
    <row r="13927" spans="1:3" x14ac:dyDescent="0.25">
      <c r="A13927" s="3">
        <v>19.719292269758025</v>
      </c>
      <c r="B13927">
        <v>4.7874917430000004</v>
      </c>
      <c r="C13927">
        <v>3.091042453</v>
      </c>
    </row>
    <row r="13928" spans="1:3" x14ac:dyDescent="0.25">
      <c r="A13928" s="3">
        <v>19.929145492307978</v>
      </c>
      <c r="B13928">
        <v>5.0106352940962555</v>
      </c>
      <c r="C13928">
        <v>2.9957322735539909</v>
      </c>
    </row>
    <row r="13929" spans="1:3" x14ac:dyDescent="0.25">
      <c r="A13929" s="3">
        <v>19.929145492307978</v>
      </c>
      <c r="B13929">
        <v>5.0106352940962555</v>
      </c>
      <c r="C13929">
        <v>2.9957322735539909</v>
      </c>
    </row>
    <row r="13930" spans="1:3" x14ac:dyDescent="0.25">
      <c r="A13930" s="3">
        <v>20.478688773840432</v>
      </c>
      <c r="B13930" s="5">
        <v>5.2983173670000001</v>
      </c>
      <c r="C13930" s="5">
        <v>2.9957322739999999</v>
      </c>
    </row>
    <row r="13931" spans="1:3" x14ac:dyDescent="0.25">
      <c r="A13931" s="3">
        <v>20.184546440673881</v>
      </c>
      <c r="B13931">
        <v>4.990432586778736</v>
      </c>
      <c r="C13931">
        <v>3.6888794541139363</v>
      </c>
    </row>
    <row r="13932" spans="1:3" x14ac:dyDescent="0.25">
      <c r="A13932" s="3">
        <v>20.478688773840432</v>
      </c>
      <c r="B13932" s="5">
        <v>5.2983173670000001</v>
      </c>
      <c r="C13932" s="5">
        <v>2.9957322739999999</v>
      </c>
    </row>
    <row r="13933" spans="1:3" x14ac:dyDescent="0.25">
      <c r="A13933" s="3">
        <v>20.360234224388144</v>
      </c>
      <c r="B13933">
        <v>5.6167710976665717</v>
      </c>
      <c r="C13933">
        <v>2.9444389791664403</v>
      </c>
    </row>
    <row r="13934" spans="1:3" x14ac:dyDescent="0.25">
      <c r="A13934" s="3">
        <v>20.184546440673881</v>
      </c>
      <c r="B13934">
        <v>4.990432586778736</v>
      </c>
      <c r="C13934">
        <v>3.6888794541139363</v>
      </c>
    </row>
    <row r="13935" spans="1:3" x14ac:dyDescent="0.25">
      <c r="A13935" s="3">
        <v>20.478688773840432</v>
      </c>
      <c r="B13935" s="5">
        <v>5.2983173670000001</v>
      </c>
      <c r="C13935" s="5">
        <v>2.9957322739999999</v>
      </c>
    </row>
    <row r="13936" spans="1:3" ht="15.75" thickBot="1" x14ac:dyDescent="0.3">
      <c r="A13936" s="7">
        <v>20.360234224388144</v>
      </c>
      <c r="B13936">
        <v>5.6167710976665717</v>
      </c>
      <c r="C13936">
        <v>2.9444389791664403</v>
      </c>
    </row>
    <row r="13939" spans="1:3" ht="15.75" thickBot="1" x14ac:dyDescent="0.3"/>
    <row r="13940" spans="1:3" x14ac:dyDescent="0.25">
      <c r="A13940" s="1" t="s">
        <v>839</v>
      </c>
    </row>
    <row r="13941" spans="1:3" x14ac:dyDescent="0.25">
      <c r="A13941" s="2">
        <v>20.478688773840432</v>
      </c>
      <c r="B13941" s="5">
        <v>5.2983173670000001</v>
      </c>
      <c r="C13941" s="5">
        <v>2.9957322739999999</v>
      </c>
    </row>
    <row r="13942" spans="1:3" x14ac:dyDescent="0.25">
      <c r="A13942" s="3">
        <v>20.360234224388144</v>
      </c>
      <c r="B13942">
        <v>5.6167710976665717</v>
      </c>
      <c r="C13942">
        <v>2.9444389791664403</v>
      </c>
    </row>
    <row r="13943" spans="1:3" x14ac:dyDescent="0.25">
      <c r="A13943" s="3">
        <v>20.163448315399307</v>
      </c>
      <c r="B13943">
        <v>5.5373342670185366</v>
      </c>
      <c r="C13943">
        <v>4.7004803657924166</v>
      </c>
    </row>
    <row r="13944" spans="1:3" x14ac:dyDescent="0.25">
      <c r="A13944" s="3">
        <v>20.123189455653517</v>
      </c>
      <c r="B13944">
        <v>5.4806389233419912</v>
      </c>
      <c r="C13944">
        <v>3.0910424533583161</v>
      </c>
    </row>
    <row r="13945" spans="1:3" x14ac:dyDescent="0.25">
      <c r="A13945" s="3">
        <v>20.478688773840432</v>
      </c>
      <c r="B13945" s="5">
        <v>5.2983173670000001</v>
      </c>
      <c r="C13945" s="5">
        <v>2.9957322739999999</v>
      </c>
    </row>
    <row r="13946" spans="1:3" x14ac:dyDescent="0.25">
      <c r="A13946" s="3">
        <v>19.719292269758025</v>
      </c>
      <c r="B13946">
        <v>4.7874917430000004</v>
      </c>
      <c r="C13946">
        <v>3.091042453</v>
      </c>
    </row>
    <row r="13947" spans="1:3" x14ac:dyDescent="0.25">
      <c r="A13947" s="3">
        <v>20.837197681154464</v>
      </c>
      <c r="B13947">
        <v>5.9914645471079817</v>
      </c>
      <c r="C13947">
        <v>4.6821312271242199</v>
      </c>
    </row>
    <row r="13948" spans="1:3" x14ac:dyDescent="0.25">
      <c r="A13948" s="3">
        <v>20.478688773840432</v>
      </c>
      <c r="B13948" s="5">
        <v>5.2983173670000001</v>
      </c>
      <c r="C13948" s="5">
        <v>2.9957322739999999</v>
      </c>
    </row>
    <row r="13949" spans="1:3" x14ac:dyDescent="0.25">
      <c r="A13949" s="3">
        <v>20.184546440673881</v>
      </c>
      <c r="B13949">
        <v>4.990432586778736</v>
      </c>
      <c r="C13949">
        <v>3.6888794541139363</v>
      </c>
    </row>
    <row r="13950" spans="1:3" x14ac:dyDescent="0.25">
      <c r="A13950" s="3">
        <v>20.027089777859604</v>
      </c>
      <c r="B13950">
        <v>4.9416424226093039</v>
      </c>
      <c r="C13950">
        <v>3.1135153092103742</v>
      </c>
    </row>
    <row r="13951" spans="1:3" x14ac:dyDescent="0.25">
      <c r="A13951" s="3">
        <v>20.837197681154464</v>
      </c>
      <c r="B13951">
        <v>5.9914645471079817</v>
      </c>
      <c r="C13951">
        <v>4.6821312271242199</v>
      </c>
    </row>
    <row r="13952" spans="1:3" x14ac:dyDescent="0.25">
      <c r="A13952" s="3">
        <v>20.097550585664155</v>
      </c>
      <c r="B13952">
        <v>5.0751738152338266</v>
      </c>
      <c r="C13952">
        <v>3.6109179126442243</v>
      </c>
    </row>
    <row r="13953" spans="1:3" ht="15.75" thickBot="1" x14ac:dyDescent="0.3">
      <c r="A13953" s="7">
        <v>20.027089777859604</v>
      </c>
      <c r="B13953">
        <v>4.9416424226093039</v>
      </c>
      <c r="C13953">
        <v>3.1135153092103742</v>
      </c>
    </row>
    <row r="13956" spans="1:3" ht="15.75" thickBot="1" x14ac:dyDescent="0.3"/>
    <row r="13957" spans="1:3" x14ac:dyDescent="0.25">
      <c r="A13957" s="1" t="s">
        <v>840</v>
      </c>
    </row>
    <row r="13958" spans="1:3" x14ac:dyDescent="0.25">
      <c r="A13958" s="2">
        <v>21.133424112621626</v>
      </c>
      <c r="B13958" s="8">
        <v>6.5510803350434044</v>
      </c>
      <c r="C13958" s="8">
        <v>5.4380793089231956</v>
      </c>
    </row>
    <row r="13959" spans="1:3" x14ac:dyDescent="0.25">
      <c r="A13959" s="3">
        <v>19.18195119767131</v>
      </c>
      <c r="B13959">
        <v>4.5747109785033828</v>
      </c>
      <c r="C13959">
        <v>3.6375861597263857</v>
      </c>
    </row>
    <row r="13960" spans="1:3" x14ac:dyDescent="0.25">
      <c r="A13960" s="3">
        <v>19.985088661080542</v>
      </c>
      <c r="B13960">
        <v>4.7874917427820458</v>
      </c>
      <c r="C13960">
        <v>3.4812400893356918</v>
      </c>
    </row>
    <row r="13961" spans="1:3" x14ac:dyDescent="0.25">
      <c r="A13961" s="3">
        <v>21.133424112621626</v>
      </c>
      <c r="B13961" s="8">
        <v>6.5510803350434044</v>
      </c>
      <c r="C13961" s="8">
        <v>5.4380793089231956</v>
      </c>
    </row>
    <row r="13962" spans="1:3" x14ac:dyDescent="0.25">
      <c r="A13962" s="3">
        <v>20.184546440673881</v>
      </c>
      <c r="B13962">
        <v>4.990432586778736</v>
      </c>
      <c r="C13962">
        <v>3.6888794541139363</v>
      </c>
    </row>
    <row r="13963" spans="1:3" x14ac:dyDescent="0.25">
      <c r="A13963" s="3">
        <v>20.184546440673881</v>
      </c>
      <c r="B13963">
        <v>4.990432586778736</v>
      </c>
      <c r="C13963">
        <v>3.6888794541139363</v>
      </c>
    </row>
    <row r="13964" spans="1:3" x14ac:dyDescent="0.25">
      <c r="A13964" s="3">
        <v>21.133424112621626</v>
      </c>
      <c r="B13964" s="8">
        <v>6.5510803350434044</v>
      </c>
      <c r="C13964" s="8">
        <v>5.4380793089231956</v>
      </c>
    </row>
    <row r="13965" spans="1:3" x14ac:dyDescent="0.25">
      <c r="A13965" s="3">
        <v>20.184546440673881</v>
      </c>
      <c r="B13965">
        <v>4.990432586778736</v>
      </c>
      <c r="C13965">
        <v>3.6888794541139363</v>
      </c>
    </row>
    <row r="13966" spans="1:3" x14ac:dyDescent="0.25">
      <c r="A13966" s="3">
        <v>19.719292269758025</v>
      </c>
      <c r="B13966">
        <v>4.7874917430000004</v>
      </c>
      <c r="C13966">
        <v>3.091042453</v>
      </c>
    </row>
    <row r="13967" spans="1:3" x14ac:dyDescent="0.25">
      <c r="A13967" s="3">
        <v>20.123189455653517</v>
      </c>
      <c r="B13967">
        <v>5.4806389233419912</v>
      </c>
      <c r="C13967">
        <v>3.0910424533583161</v>
      </c>
    </row>
    <row r="13968" spans="1:3" x14ac:dyDescent="0.25">
      <c r="A13968" s="3">
        <v>20.360234224388144</v>
      </c>
      <c r="B13968">
        <v>5.6167710976665717</v>
      </c>
      <c r="C13968">
        <v>2.9444389791664403</v>
      </c>
    </row>
    <row r="13969" spans="1:3" x14ac:dyDescent="0.25">
      <c r="A13969" s="3">
        <v>21.133424112621626</v>
      </c>
      <c r="B13969" s="8">
        <v>6.5510803350434044</v>
      </c>
      <c r="C13969" s="8">
        <v>5.4380793089231956</v>
      </c>
    </row>
    <row r="13970" spans="1:3" ht="15.75" thickBot="1" x14ac:dyDescent="0.3">
      <c r="A13970" s="7">
        <v>19.985088661080542</v>
      </c>
      <c r="B13970">
        <v>4.7874917427820458</v>
      </c>
      <c r="C13970">
        <v>3.4812400893356918</v>
      </c>
    </row>
    <row r="13973" spans="1:3" ht="15.75" thickBot="1" x14ac:dyDescent="0.3"/>
    <row r="13974" spans="1:3" x14ac:dyDescent="0.25">
      <c r="A13974" s="1" t="s">
        <v>841</v>
      </c>
    </row>
    <row r="13975" spans="1:3" x14ac:dyDescent="0.25">
      <c r="A13975" s="2">
        <v>20.478688773840432</v>
      </c>
      <c r="B13975" s="5">
        <v>5.2983173670000001</v>
      </c>
      <c r="C13975" s="5">
        <v>2.9957322739999999</v>
      </c>
    </row>
    <row r="13976" spans="1:3" x14ac:dyDescent="0.25">
      <c r="A13976" s="3">
        <v>21.133424112621626</v>
      </c>
      <c r="B13976" s="8">
        <v>6.5510803350434044</v>
      </c>
      <c r="C13976" s="8">
        <v>5.4380793089231956</v>
      </c>
    </row>
    <row r="13977" spans="1:3" x14ac:dyDescent="0.25">
      <c r="A13977" s="3">
        <v>20.097550585664155</v>
      </c>
      <c r="B13977">
        <v>5.0751738152338266</v>
      </c>
      <c r="C13977">
        <v>3.6109179126442243</v>
      </c>
    </row>
    <row r="13978" spans="1:3" x14ac:dyDescent="0.25">
      <c r="A13978" s="3">
        <v>20.837197681154464</v>
      </c>
      <c r="B13978">
        <v>5.9914645471079817</v>
      </c>
      <c r="C13978">
        <v>4.6821312271242199</v>
      </c>
    </row>
    <row r="13979" spans="1:3" x14ac:dyDescent="0.25">
      <c r="A13979" s="3">
        <v>19.18195119767131</v>
      </c>
      <c r="B13979">
        <v>4.5747109785033828</v>
      </c>
      <c r="C13979">
        <v>3.6375861597263857</v>
      </c>
    </row>
    <row r="13980" spans="1:3" x14ac:dyDescent="0.25">
      <c r="A13980" s="3">
        <v>19.929145492307978</v>
      </c>
      <c r="B13980">
        <v>5.0106352940962555</v>
      </c>
      <c r="C13980">
        <v>2.9957322735539909</v>
      </c>
    </row>
    <row r="13981" spans="1:3" x14ac:dyDescent="0.25">
      <c r="A13981" s="3">
        <v>19.719292269758025</v>
      </c>
      <c r="B13981">
        <v>4.7874917430000004</v>
      </c>
      <c r="C13981">
        <v>3.091042453</v>
      </c>
    </row>
    <row r="13982" spans="1:3" x14ac:dyDescent="0.25">
      <c r="A13982" s="3">
        <v>21.133424112621626</v>
      </c>
      <c r="B13982" s="8">
        <v>6.5510803350434044</v>
      </c>
      <c r="C13982" s="8">
        <v>5.4380793089231956</v>
      </c>
    </row>
    <row r="13983" spans="1:3" x14ac:dyDescent="0.25">
      <c r="A13983" s="3">
        <v>19.719292269758025</v>
      </c>
      <c r="B13983">
        <v>4.7874917430000004</v>
      </c>
      <c r="C13983">
        <v>3.091042453</v>
      </c>
    </row>
    <row r="13984" spans="1:3" x14ac:dyDescent="0.25">
      <c r="A13984" s="3">
        <v>19.985088661080542</v>
      </c>
      <c r="B13984">
        <v>4.7874917427820458</v>
      </c>
      <c r="C13984">
        <v>3.4812400893356918</v>
      </c>
    </row>
    <row r="13985" spans="1:3" x14ac:dyDescent="0.25">
      <c r="A13985" s="3">
        <v>19.985088661080542</v>
      </c>
      <c r="B13985">
        <v>4.7874917427820458</v>
      </c>
      <c r="C13985">
        <v>3.4812400893356918</v>
      </c>
    </row>
    <row r="13986" spans="1:3" x14ac:dyDescent="0.25">
      <c r="A13986" s="3">
        <v>20.027089777859604</v>
      </c>
      <c r="B13986">
        <v>4.9416424226093039</v>
      </c>
      <c r="C13986">
        <v>3.1135153092103742</v>
      </c>
    </row>
    <row r="13987" spans="1:3" ht="15.75" thickBot="1" x14ac:dyDescent="0.3">
      <c r="A13987" s="7">
        <v>20.837197681154464</v>
      </c>
      <c r="B13987">
        <v>5.9914645471079817</v>
      </c>
      <c r="C13987">
        <v>4.6821312271242199</v>
      </c>
    </row>
    <row r="13990" spans="1:3" ht="15.75" thickBot="1" x14ac:dyDescent="0.3"/>
    <row r="13991" spans="1:3" x14ac:dyDescent="0.25">
      <c r="A13991" s="1" t="s">
        <v>842</v>
      </c>
    </row>
    <row r="13992" spans="1:3" x14ac:dyDescent="0.25">
      <c r="A13992" s="2">
        <v>19.719292269758025</v>
      </c>
      <c r="B13992">
        <v>4.7874917430000004</v>
      </c>
      <c r="C13992">
        <v>3.091042453</v>
      </c>
    </row>
    <row r="13993" spans="1:3" x14ac:dyDescent="0.25">
      <c r="A13993" s="3">
        <v>20.184546440673881</v>
      </c>
      <c r="B13993">
        <v>4.990432586778736</v>
      </c>
      <c r="C13993">
        <v>3.6888794541139363</v>
      </c>
    </row>
    <row r="13994" spans="1:3" x14ac:dyDescent="0.25">
      <c r="A13994" s="3">
        <v>20.123189455653517</v>
      </c>
      <c r="B13994">
        <v>5.4806389233419912</v>
      </c>
      <c r="C13994">
        <v>3.0910424533583161</v>
      </c>
    </row>
    <row r="13995" spans="1:3" x14ac:dyDescent="0.25">
      <c r="A13995" s="3">
        <v>20.027089777859604</v>
      </c>
      <c r="B13995">
        <v>4.9416424226093039</v>
      </c>
      <c r="C13995">
        <v>3.1135153092103742</v>
      </c>
    </row>
    <row r="13996" spans="1:3" x14ac:dyDescent="0.25">
      <c r="A13996" s="3">
        <v>19.985088661080542</v>
      </c>
      <c r="B13996">
        <v>4.7874917427820458</v>
      </c>
      <c r="C13996">
        <v>3.4812400893356918</v>
      </c>
    </row>
    <row r="13997" spans="1:3" x14ac:dyDescent="0.25">
      <c r="A13997" s="3">
        <v>20.360234224388144</v>
      </c>
      <c r="B13997">
        <v>5.6167710976665717</v>
      </c>
      <c r="C13997">
        <v>2.9444389791664403</v>
      </c>
    </row>
    <row r="13998" spans="1:3" x14ac:dyDescent="0.25">
      <c r="A13998" s="3">
        <v>20.360234224388144</v>
      </c>
      <c r="B13998">
        <v>5.6167710976665717</v>
      </c>
      <c r="C13998">
        <v>2.9444389791664403</v>
      </c>
    </row>
    <row r="13999" spans="1:3" x14ac:dyDescent="0.25">
      <c r="A13999" s="3">
        <v>20.123189455653517</v>
      </c>
      <c r="B13999">
        <v>5.4806389233419912</v>
      </c>
      <c r="C13999">
        <v>3.0910424533583161</v>
      </c>
    </row>
    <row r="14000" spans="1:3" x14ac:dyDescent="0.25">
      <c r="A14000" s="3">
        <v>20.097550585664155</v>
      </c>
      <c r="B14000">
        <v>5.0751738152338266</v>
      </c>
      <c r="C14000">
        <v>3.6109179126442243</v>
      </c>
    </row>
    <row r="14001" spans="1:3" x14ac:dyDescent="0.25">
      <c r="A14001" s="3">
        <v>20.837197681154464</v>
      </c>
      <c r="B14001">
        <v>5.9914645471079817</v>
      </c>
      <c r="C14001">
        <v>4.6821312271242199</v>
      </c>
    </row>
    <row r="14002" spans="1:3" x14ac:dyDescent="0.25">
      <c r="A14002" s="3">
        <v>20.360234224388144</v>
      </c>
      <c r="B14002">
        <v>5.6167710976665717</v>
      </c>
      <c r="C14002">
        <v>2.9444389791664403</v>
      </c>
    </row>
    <row r="14003" spans="1:3" x14ac:dyDescent="0.25">
      <c r="A14003" s="3">
        <v>20.097550585664155</v>
      </c>
      <c r="B14003">
        <v>5.0751738152338266</v>
      </c>
      <c r="C14003">
        <v>3.6109179126442243</v>
      </c>
    </row>
    <row r="14004" spans="1:3" ht="15.75" thickBot="1" x14ac:dyDescent="0.3">
      <c r="A14004" s="7">
        <v>20.184546440673881</v>
      </c>
      <c r="B14004">
        <v>4.990432586778736</v>
      </c>
      <c r="C14004">
        <v>3.6888794541139363</v>
      </c>
    </row>
    <row r="14007" spans="1:3" ht="15.75" thickBot="1" x14ac:dyDescent="0.3"/>
    <row r="14008" spans="1:3" x14ac:dyDescent="0.25">
      <c r="A14008" s="1" t="s">
        <v>843</v>
      </c>
    </row>
    <row r="14009" spans="1:3" x14ac:dyDescent="0.25">
      <c r="A14009" s="2">
        <v>19.985088661080542</v>
      </c>
      <c r="B14009">
        <v>4.7874917427820458</v>
      </c>
      <c r="C14009">
        <v>3.4812400893356918</v>
      </c>
    </row>
    <row r="14010" spans="1:3" x14ac:dyDescent="0.25">
      <c r="A14010" s="3">
        <v>20.478688773840432</v>
      </c>
      <c r="B14010" s="5">
        <v>5.2983173670000001</v>
      </c>
      <c r="C14010" s="5">
        <v>2.9957322739999999</v>
      </c>
    </row>
    <row r="14011" spans="1:3" x14ac:dyDescent="0.25">
      <c r="A14011" s="3">
        <v>20.097550585664155</v>
      </c>
      <c r="B14011">
        <v>5.0751738152338266</v>
      </c>
      <c r="C14011">
        <v>3.6109179126442243</v>
      </c>
    </row>
    <row r="14012" spans="1:3" x14ac:dyDescent="0.25">
      <c r="A14012" s="3">
        <v>20.163448315399307</v>
      </c>
      <c r="B14012">
        <v>5.5373342670185366</v>
      </c>
      <c r="C14012">
        <v>4.7004803657924166</v>
      </c>
    </row>
    <row r="14013" spans="1:3" x14ac:dyDescent="0.25">
      <c r="A14013" s="3">
        <v>20.163448315399307</v>
      </c>
      <c r="B14013">
        <v>5.5373342670185366</v>
      </c>
      <c r="C14013">
        <v>4.7004803657924166</v>
      </c>
    </row>
    <row r="14014" spans="1:3" x14ac:dyDescent="0.25">
      <c r="A14014" s="3">
        <v>20.123189455653517</v>
      </c>
      <c r="B14014">
        <v>5.4806389233419912</v>
      </c>
      <c r="C14014">
        <v>3.0910424533583161</v>
      </c>
    </row>
    <row r="14015" spans="1:3" x14ac:dyDescent="0.25">
      <c r="A14015" s="3">
        <v>20.184546440673881</v>
      </c>
      <c r="B14015">
        <v>4.990432586778736</v>
      </c>
      <c r="C14015">
        <v>3.6888794541139363</v>
      </c>
    </row>
    <row r="14016" spans="1:3" x14ac:dyDescent="0.25">
      <c r="A14016" s="3">
        <v>20.360234224388144</v>
      </c>
      <c r="B14016">
        <v>5.6167710976665717</v>
      </c>
      <c r="C14016">
        <v>2.9444389791664403</v>
      </c>
    </row>
    <row r="14017" spans="1:3" x14ac:dyDescent="0.25">
      <c r="A14017" s="3">
        <v>19.985088661080542</v>
      </c>
      <c r="B14017">
        <v>4.7874917427820458</v>
      </c>
      <c r="C14017">
        <v>3.4812400893356918</v>
      </c>
    </row>
    <row r="14018" spans="1:3" x14ac:dyDescent="0.25">
      <c r="A14018" s="3">
        <v>19.929145492307978</v>
      </c>
      <c r="B14018">
        <v>5.0106352940962555</v>
      </c>
      <c r="C14018">
        <v>2.9957322735539909</v>
      </c>
    </row>
    <row r="14019" spans="1:3" x14ac:dyDescent="0.25">
      <c r="A14019" s="3">
        <v>20.360234224388144</v>
      </c>
      <c r="B14019">
        <v>5.6167710976665717</v>
      </c>
      <c r="C14019">
        <v>2.9444389791664403</v>
      </c>
    </row>
    <row r="14020" spans="1:3" x14ac:dyDescent="0.25">
      <c r="A14020" s="3">
        <v>20.027089777859604</v>
      </c>
      <c r="B14020">
        <v>4.9416424226093039</v>
      </c>
      <c r="C14020">
        <v>3.1135153092103742</v>
      </c>
    </row>
    <row r="14021" spans="1:3" ht="15.75" thickBot="1" x14ac:dyDescent="0.3">
      <c r="A14021" s="7">
        <v>19.719292269758025</v>
      </c>
      <c r="B14021">
        <v>4.7874917430000004</v>
      </c>
      <c r="C14021">
        <v>3.091042453</v>
      </c>
    </row>
    <row r="14024" spans="1:3" ht="15.75" thickBot="1" x14ac:dyDescent="0.3"/>
    <row r="14025" spans="1:3" x14ac:dyDescent="0.25">
      <c r="A14025" s="1" t="s">
        <v>844</v>
      </c>
    </row>
    <row r="14026" spans="1:3" x14ac:dyDescent="0.25">
      <c r="A14026" s="2">
        <v>20.184546440673881</v>
      </c>
      <c r="B14026">
        <v>4.990432586778736</v>
      </c>
      <c r="C14026">
        <v>3.6888794541139363</v>
      </c>
    </row>
    <row r="14027" spans="1:3" x14ac:dyDescent="0.25">
      <c r="A14027" s="3">
        <v>19.929145492307978</v>
      </c>
      <c r="B14027">
        <v>5.0106352940962555</v>
      </c>
      <c r="C14027">
        <v>2.9957322735539909</v>
      </c>
    </row>
    <row r="14028" spans="1:3" x14ac:dyDescent="0.25">
      <c r="A14028" s="3">
        <v>20.027089777859604</v>
      </c>
      <c r="B14028">
        <v>4.9416424226093039</v>
      </c>
      <c r="C14028">
        <v>3.1135153092103742</v>
      </c>
    </row>
    <row r="14029" spans="1:3" x14ac:dyDescent="0.25">
      <c r="A14029" s="3">
        <v>20.163448315399307</v>
      </c>
      <c r="B14029">
        <v>5.5373342670185366</v>
      </c>
      <c r="C14029">
        <v>4.7004803657924166</v>
      </c>
    </row>
    <row r="14030" spans="1:3" x14ac:dyDescent="0.25">
      <c r="A14030" s="3">
        <v>20.360234224388144</v>
      </c>
      <c r="B14030">
        <v>5.6167710976665717</v>
      </c>
      <c r="C14030">
        <v>2.9444389791664403</v>
      </c>
    </row>
    <row r="14031" spans="1:3" x14ac:dyDescent="0.25">
      <c r="A14031" s="3">
        <v>20.478688773840432</v>
      </c>
      <c r="B14031" s="5">
        <v>5.2983173670000001</v>
      </c>
      <c r="C14031" s="5">
        <v>2.9957322739999999</v>
      </c>
    </row>
    <row r="14032" spans="1:3" x14ac:dyDescent="0.25">
      <c r="A14032" s="3">
        <v>20.027089777859604</v>
      </c>
      <c r="B14032">
        <v>4.9416424226093039</v>
      </c>
      <c r="C14032">
        <v>3.1135153092103742</v>
      </c>
    </row>
    <row r="14033" spans="1:3" x14ac:dyDescent="0.25">
      <c r="A14033" s="3">
        <v>20.123189455653517</v>
      </c>
      <c r="B14033">
        <v>5.4806389233419912</v>
      </c>
      <c r="C14033">
        <v>3.0910424533583161</v>
      </c>
    </row>
    <row r="14034" spans="1:3" x14ac:dyDescent="0.25">
      <c r="A14034" s="3">
        <v>20.837197681154464</v>
      </c>
      <c r="B14034">
        <v>5.9914645471079817</v>
      </c>
      <c r="C14034">
        <v>4.6821312271242199</v>
      </c>
    </row>
    <row r="14035" spans="1:3" x14ac:dyDescent="0.25">
      <c r="A14035" s="3">
        <v>20.163448315399307</v>
      </c>
      <c r="B14035">
        <v>5.5373342670185366</v>
      </c>
      <c r="C14035">
        <v>4.7004803657924166</v>
      </c>
    </row>
    <row r="14036" spans="1:3" x14ac:dyDescent="0.25">
      <c r="A14036" s="3">
        <v>20.027089777859604</v>
      </c>
      <c r="B14036">
        <v>4.9416424226093039</v>
      </c>
      <c r="C14036">
        <v>3.1135153092103742</v>
      </c>
    </row>
    <row r="14037" spans="1:3" x14ac:dyDescent="0.25">
      <c r="A14037" s="3">
        <v>20.478688773840432</v>
      </c>
      <c r="B14037" s="5">
        <v>5.2983173670000001</v>
      </c>
      <c r="C14037" s="5">
        <v>2.9957322739999999</v>
      </c>
    </row>
    <row r="14038" spans="1:3" ht="15.75" thickBot="1" x14ac:dyDescent="0.3">
      <c r="A14038" s="7">
        <v>20.360234224388144</v>
      </c>
      <c r="B14038">
        <v>5.6167710976665717</v>
      </c>
      <c r="C14038">
        <v>2.9444389791664403</v>
      </c>
    </row>
    <row r="14041" spans="1:3" ht="15.75" thickBot="1" x14ac:dyDescent="0.3"/>
    <row r="14042" spans="1:3" x14ac:dyDescent="0.25">
      <c r="A14042" s="1" t="s">
        <v>845</v>
      </c>
    </row>
    <row r="14043" spans="1:3" x14ac:dyDescent="0.25">
      <c r="A14043" s="2">
        <v>20.163448315399307</v>
      </c>
      <c r="B14043">
        <v>5.5373342670185366</v>
      </c>
      <c r="C14043">
        <v>4.7004803657924166</v>
      </c>
    </row>
    <row r="14044" spans="1:3" x14ac:dyDescent="0.25">
      <c r="A14044" s="3">
        <v>19.929145492307978</v>
      </c>
      <c r="B14044">
        <v>5.0106352940962555</v>
      </c>
      <c r="C14044">
        <v>2.9957322735539909</v>
      </c>
    </row>
    <row r="14045" spans="1:3" x14ac:dyDescent="0.25">
      <c r="A14045" s="3">
        <v>20.360234224388144</v>
      </c>
      <c r="B14045">
        <v>5.6167710976665717</v>
      </c>
      <c r="C14045">
        <v>2.9444389791664403</v>
      </c>
    </row>
    <row r="14046" spans="1:3" x14ac:dyDescent="0.25">
      <c r="A14046" s="3">
        <v>19.719292269758025</v>
      </c>
      <c r="B14046">
        <v>4.7874917430000004</v>
      </c>
      <c r="C14046">
        <v>3.091042453</v>
      </c>
    </row>
    <row r="14047" spans="1:3" x14ac:dyDescent="0.25">
      <c r="A14047" s="3">
        <v>20.097550585664155</v>
      </c>
      <c r="B14047">
        <v>5.0751738152338266</v>
      </c>
      <c r="C14047">
        <v>3.6109179126442243</v>
      </c>
    </row>
    <row r="14048" spans="1:3" x14ac:dyDescent="0.25">
      <c r="A14048" s="3">
        <v>20.097550585664155</v>
      </c>
      <c r="B14048">
        <v>5.0751738152338266</v>
      </c>
      <c r="C14048">
        <v>3.6109179126442243</v>
      </c>
    </row>
    <row r="14049" spans="1:3" x14ac:dyDescent="0.25">
      <c r="A14049" s="3">
        <v>20.097550585664155</v>
      </c>
      <c r="B14049">
        <v>5.0751738152338266</v>
      </c>
      <c r="C14049">
        <v>3.6109179126442243</v>
      </c>
    </row>
    <row r="14050" spans="1:3" x14ac:dyDescent="0.25">
      <c r="A14050" s="3">
        <v>20.478688773840432</v>
      </c>
      <c r="B14050" s="5">
        <v>5.2983173670000001</v>
      </c>
      <c r="C14050" s="5">
        <v>2.9957322739999999</v>
      </c>
    </row>
    <row r="14051" spans="1:3" x14ac:dyDescent="0.25">
      <c r="A14051" s="3">
        <v>19.18195119767131</v>
      </c>
      <c r="B14051">
        <v>4.5747109785033828</v>
      </c>
      <c r="C14051">
        <v>3.6375861597263857</v>
      </c>
    </row>
    <row r="14052" spans="1:3" x14ac:dyDescent="0.25">
      <c r="A14052" s="3">
        <v>20.837197681154464</v>
      </c>
      <c r="B14052">
        <v>5.9914645471079817</v>
      </c>
      <c r="C14052">
        <v>4.6821312271242199</v>
      </c>
    </row>
    <row r="14053" spans="1:3" x14ac:dyDescent="0.25">
      <c r="A14053" s="3">
        <v>19.985088661080542</v>
      </c>
      <c r="B14053">
        <v>4.7874917427820458</v>
      </c>
      <c r="C14053">
        <v>3.4812400893356918</v>
      </c>
    </row>
    <row r="14054" spans="1:3" x14ac:dyDescent="0.25">
      <c r="A14054" s="3">
        <v>20.027089777859604</v>
      </c>
      <c r="B14054">
        <v>4.9416424226093039</v>
      </c>
      <c r="C14054">
        <v>3.1135153092103742</v>
      </c>
    </row>
    <row r="14055" spans="1:3" ht="15.75" thickBot="1" x14ac:dyDescent="0.3">
      <c r="A14055" s="7">
        <v>20.163448315399307</v>
      </c>
      <c r="B14055">
        <v>5.5373342670185366</v>
      </c>
      <c r="C14055">
        <v>4.7004803657924166</v>
      </c>
    </row>
    <row r="14058" spans="1:3" ht="15.75" thickBot="1" x14ac:dyDescent="0.3"/>
    <row r="14059" spans="1:3" x14ac:dyDescent="0.25">
      <c r="A14059" s="1" t="s">
        <v>846</v>
      </c>
    </row>
    <row r="14060" spans="1:3" x14ac:dyDescent="0.25">
      <c r="A14060" s="2">
        <v>19.929145492307978</v>
      </c>
      <c r="B14060">
        <v>5.0106352940962555</v>
      </c>
      <c r="C14060">
        <v>2.9957322735539909</v>
      </c>
    </row>
    <row r="14061" spans="1:3" x14ac:dyDescent="0.25">
      <c r="A14061" s="3">
        <v>21.133424112621626</v>
      </c>
      <c r="B14061" s="8">
        <v>6.5510803350434044</v>
      </c>
      <c r="C14061" s="8">
        <v>5.4380793089231956</v>
      </c>
    </row>
    <row r="14062" spans="1:3" x14ac:dyDescent="0.25">
      <c r="A14062" s="3">
        <v>20.097550585664155</v>
      </c>
      <c r="B14062">
        <v>5.0751738152338266</v>
      </c>
      <c r="C14062">
        <v>3.6109179126442243</v>
      </c>
    </row>
    <row r="14063" spans="1:3" x14ac:dyDescent="0.25">
      <c r="A14063" s="3">
        <v>20.184546440673881</v>
      </c>
      <c r="B14063">
        <v>4.990432586778736</v>
      </c>
      <c r="C14063">
        <v>3.6888794541139363</v>
      </c>
    </row>
    <row r="14064" spans="1:3" x14ac:dyDescent="0.25">
      <c r="A14064" s="3">
        <v>19.985088661080542</v>
      </c>
      <c r="B14064">
        <v>4.7874917427820458</v>
      </c>
      <c r="C14064">
        <v>3.4812400893356918</v>
      </c>
    </row>
    <row r="14065" spans="1:3" x14ac:dyDescent="0.25">
      <c r="A14065" s="3">
        <v>20.123189455653517</v>
      </c>
      <c r="B14065">
        <v>5.4806389233419912</v>
      </c>
      <c r="C14065">
        <v>3.0910424533583161</v>
      </c>
    </row>
    <row r="14066" spans="1:3" x14ac:dyDescent="0.25">
      <c r="A14066" s="3">
        <v>20.163448315399307</v>
      </c>
      <c r="B14066">
        <v>5.5373342670185366</v>
      </c>
      <c r="C14066">
        <v>4.7004803657924166</v>
      </c>
    </row>
    <row r="14067" spans="1:3" x14ac:dyDescent="0.25">
      <c r="A14067" s="3">
        <v>21.133424112621626</v>
      </c>
      <c r="B14067" s="8">
        <v>6.5510803350434044</v>
      </c>
      <c r="C14067" s="8">
        <v>5.4380793089231956</v>
      </c>
    </row>
    <row r="14068" spans="1:3" x14ac:dyDescent="0.25">
      <c r="A14068" s="3">
        <v>19.929145492307978</v>
      </c>
      <c r="B14068">
        <v>5.0106352940962555</v>
      </c>
      <c r="C14068">
        <v>2.9957322735539909</v>
      </c>
    </row>
    <row r="14069" spans="1:3" x14ac:dyDescent="0.25">
      <c r="A14069" s="3">
        <v>21.133424112621626</v>
      </c>
      <c r="B14069" s="8">
        <v>6.5510803350434044</v>
      </c>
      <c r="C14069" s="8">
        <v>5.4380793089231956</v>
      </c>
    </row>
    <row r="14070" spans="1:3" x14ac:dyDescent="0.25">
      <c r="A14070" s="3">
        <v>19.18195119767131</v>
      </c>
      <c r="B14070">
        <v>4.5747109785033828</v>
      </c>
      <c r="C14070">
        <v>3.6375861597263857</v>
      </c>
    </row>
    <row r="14071" spans="1:3" x14ac:dyDescent="0.25">
      <c r="A14071" s="3">
        <v>20.027089777859604</v>
      </c>
      <c r="B14071">
        <v>4.9416424226093039</v>
      </c>
      <c r="C14071">
        <v>3.1135153092103742</v>
      </c>
    </row>
    <row r="14072" spans="1:3" ht="15.75" thickBot="1" x14ac:dyDescent="0.3">
      <c r="A14072" s="7">
        <v>19.985088661080542</v>
      </c>
      <c r="B14072">
        <v>4.7874917427820458</v>
      </c>
      <c r="C14072">
        <v>3.4812400893356918</v>
      </c>
    </row>
    <row r="14075" spans="1:3" ht="15.75" thickBot="1" x14ac:dyDescent="0.3"/>
    <row r="14076" spans="1:3" x14ac:dyDescent="0.25">
      <c r="A14076" s="1" t="s">
        <v>847</v>
      </c>
    </row>
    <row r="14077" spans="1:3" x14ac:dyDescent="0.25">
      <c r="A14077" s="2">
        <v>19.719292269758025</v>
      </c>
      <c r="B14077">
        <v>4.7874917430000004</v>
      </c>
      <c r="C14077">
        <v>3.091042453</v>
      </c>
    </row>
    <row r="14078" spans="1:3" x14ac:dyDescent="0.25">
      <c r="A14078" s="3">
        <v>20.837197681154464</v>
      </c>
      <c r="B14078">
        <v>5.9914645471079817</v>
      </c>
      <c r="C14078">
        <v>4.6821312271242199</v>
      </c>
    </row>
    <row r="14079" spans="1:3" x14ac:dyDescent="0.25">
      <c r="A14079" s="3">
        <v>20.163448315399307</v>
      </c>
      <c r="B14079">
        <v>5.5373342670185366</v>
      </c>
      <c r="C14079">
        <v>4.7004803657924166</v>
      </c>
    </row>
    <row r="14080" spans="1:3" x14ac:dyDescent="0.25">
      <c r="A14080" s="3">
        <v>19.929145492307978</v>
      </c>
      <c r="B14080">
        <v>5.0106352940962555</v>
      </c>
      <c r="C14080">
        <v>2.9957322735539909</v>
      </c>
    </row>
    <row r="14081" spans="1:3" x14ac:dyDescent="0.25">
      <c r="A14081" s="3">
        <v>21.133424112621626</v>
      </c>
      <c r="B14081" s="8">
        <v>6.5510803350434044</v>
      </c>
      <c r="C14081" s="8">
        <v>5.4380793089231956</v>
      </c>
    </row>
    <row r="14082" spans="1:3" x14ac:dyDescent="0.25">
      <c r="A14082" s="3">
        <v>19.929145492307978</v>
      </c>
      <c r="B14082">
        <v>5.0106352940962555</v>
      </c>
      <c r="C14082">
        <v>2.9957322735539909</v>
      </c>
    </row>
    <row r="14083" spans="1:3" x14ac:dyDescent="0.25">
      <c r="A14083" s="3">
        <v>20.837197681154464</v>
      </c>
      <c r="B14083">
        <v>5.9914645471079817</v>
      </c>
      <c r="C14083">
        <v>4.6821312271242199</v>
      </c>
    </row>
    <row r="14084" spans="1:3" x14ac:dyDescent="0.25">
      <c r="A14084" s="3">
        <v>19.18195119767131</v>
      </c>
      <c r="B14084">
        <v>4.5747109785033828</v>
      </c>
      <c r="C14084">
        <v>3.6375861597263857</v>
      </c>
    </row>
    <row r="14085" spans="1:3" x14ac:dyDescent="0.25">
      <c r="A14085" s="3">
        <v>20.478688773840432</v>
      </c>
      <c r="B14085" s="5">
        <v>5.2983173670000001</v>
      </c>
      <c r="C14085" s="5">
        <v>2.9957322739999999</v>
      </c>
    </row>
    <row r="14086" spans="1:3" x14ac:dyDescent="0.25">
      <c r="A14086" s="3">
        <v>20.097550585664155</v>
      </c>
      <c r="B14086">
        <v>5.0751738152338266</v>
      </c>
      <c r="C14086">
        <v>3.6109179126442243</v>
      </c>
    </row>
    <row r="14087" spans="1:3" x14ac:dyDescent="0.25">
      <c r="A14087" s="3">
        <v>19.985088661080542</v>
      </c>
      <c r="B14087">
        <v>4.7874917427820458</v>
      </c>
      <c r="C14087">
        <v>3.4812400893356918</v>
      </c>
    </row>
    <row r="14088" spans="1:3" x14ac:dyDescent="0.25">
      <c r="A14088" s="3">
        <v>19.929145492307978</v>
      </c>
      <c r="B14088">
        <v>5.0106352940962555</v>
      </c>
      <c r="C14088">
        <v>2.9957322735539909</v>
      </c>
    </row>
    <row r="14089" spans="1:3" ht="15.75" thickBot="1" x14ac:dyDescent="0.3">
      <c r="A14089" s="7">
        <v>19.985088661080542</v>
      </c>
      <c r="B14089">
        <v>4.7874917427820458</v>
      </c>
      <c r="C14089">
        <v>3.4812400893356918</v>
      </c>
    </row>
    <row r="14092" spans="1:3" ht="15.75" thickBot="1" x14ac:dyDescent="0.3"/>
    <row r="14093" spans="1:3" x14ac:dyDescent="0.25">
      <c r="A14093" s="1" t="s">
        <v>848</v>
      </c>
    </row>
    <row r="14094" spans="1:3" x14ac:dyDescent="0.25">
      <c r="A14094" s="2">
        <v>20.478688773840432</v>
      </c>
      <c r="B14094" s="5">
        <v>5.2983173670000001</v>
      </c>
      <c r="C14094" s="5">
        <v>2.9957322739999999</v>
      </c>
    </row>
    <row r="14095" spans="1:3" x14ac:dyDescent="0.25">
      <c r="A14095" s="3">
        <v>19.18195119767131</v>
      </c>
      <c r="B14095">
        <v>4.5747109785033828</v>
      </c>
      <c r="C14095">
        <v>3.6375861597263857</v>
      </c>
    </row>
    <row r="14096" spans="1:3" x14ac:dyDescent="0.25">
      <c r="A14096" s="3">
        <v>19.985088661080542</v>
      </c>
      <c r="B14096">
        <v>4.7874917427820458</v>
      </c>
      <c r="C14096">
        <v>3.4812400893356918</v>
      </c>
    </row>
    <row r="14097" spans="1:3" x14ac:dyDescent="0.25">
      <c r="A14097" s="3">
        <v>21.133424112621626</v>
      </c>
      <c r="B14097" s="8">
        <v>6.5510803350434044</v>
      </c>
      <c r="C14097" s="8">
        <v>5.4380793089231956</v>
      </c>
    </row>
    <row r="14098" spans="1:3" x14ac:dyDescent="0.25">
      <c r="A14098" s="3">
        <v>20.163448315399307</v>
      </c>
      <c r="B14098">
        <v>5.5373342670185366</v>
      </c>
      <c r="C14098">
        <v>4.7004803657924166</v>
      </c>
    </row>
    <row r="14099" spans="1:3" x14ac:dyDescent="0.25">
      <c r="A14099" s="3">
        <v>20.123189455653517</v>
      </c>
      <c r="B14099">
        <v>5.4806389233419912</v>
      </c>
      <c r="C14099">
        <v>3.0910424533583161</v>
      </c>
    </row>
    <row r="14100" spans="1:3" x14ac:dyDescent="0.25">
      <c r="A14100" s="3">
        <v>20.837197681154464</v>
      </c>
      <c r="B14100">
        <v>5.9914645471079817</v>
      </c>
      <c r="C14100">
        <v>4.6821312271242199</v>
      </c>
    </row>
    <row r="14101" spans="1:3" x14ac:dyDescent="0.25">
      <c r="A14101" s="3">
        <v>20.097550585664155</v>
      </c>
      <c r="B14101">
        <v>5.0751738152338266</v>
      </c>
      <c r="C14101">
        <v>3.6109179126442243</v>
      </c>
    </row>
    <row r="14102" spans="1:3" x14ac:dyDescent="0.25">
      <c r="A14102" s="3">
        <v>20.360234224388144</v>
      </c>
      <c r="B14102">
        <v>5.6167710976665717</v>
      </c>
      <c r="C14102">
        <v>2.9444389791664403</v>
      </c>
    </row>
    <row r="14103" spans="1:3" x14ac:dyDescent="0.25">
      <c r="A14103" s="3">
        <v>19.18195119767131</v>
      </c>
      <c r="B14103">
        <v>4.5747109785033828</v>
      </c>
      <c r="C14103">
        <v>3.6375861597263857</v>
      </c>
    </row>
    <row r="14104" spans="1:3" x14ac:dyDescent="0.25">
      <c r="A14104" s="3">
        <v>19.929145492307978</v>
      </c>
      <c r="B14104">
        <v>5.0106352940962555</v>
      </c>
      <c r="C14104">
        <v>2.9957322735539909</v>
      </c>
    </row>
    <row r="14105" spans="1:3" x14ac:dyDescent="0.25">
      <c r="A14105" s="3">
        <v>20.163448315399307</v>
      </c>
      <c r="B14105">
        <v>5.5373342670185366</v>
      </c>
      <c r="C14105">
        <v>4.7004803657924166</v>
      </c>
    </row>
    <row r="14106" spans="1:3" ht="15.75" thickBot="1" x14ac:dyDescent="0.3">
      <c r="A14106" s="7">
        <v>20.123189455653517</v>
      </c>
      <c r="B14106">
        <v>5.4806389233419912</v>
      </c>
      <c r="C14106">
        <v>3.0910424533583161</v>
      </c>
    </row>
    <row r="14108" spans="1:3" ht="15.75" thickBot="1" x14ac:dyDescent="0.3"/>
    <row r="14109" spans="1:3" x14ac:dyDescent="0.25">
      <c r="A14109" s="1" t="s">
        <v>849</v>
      </c>
    </row>
    <row r="14110" spans="1:3" x14ac:dyDescent="0.25">
      <c r="A14110" s="2">
        <v>19.929145492307978</v>
      </c>
      <c r="B14110">
        <v>5.0106352940962555</v>
      </c>
      <c r="C14110">
        <v>2.9957322735539909</v>
      </c>
    </row>
    <row r="14111" spans="1:3" x14ac:dyDescent="0.25">
      <c r="A14111" s="3">
        <v>20.837197681154464</v>
      </c>
      <c r="B14111">
        <v>5.9914645471079817</v>
      </c>
      <c r="C14111">
        <v>4.6821312271242199</v>
      </c>
    </row>
    <row r="14112" spans="1:3" x14ac:dyDescent="0.25">
      <c r="A14112" s="3">
        <v>20.837197681154464</v>
      </c>
      <c r="B14112">
        <v>5.9914645471079817</v>
      </c>
      <c r="C14112">
        <v>4.6821312271242199</v>
      </c>
    </row>
    <row r="14113" spans="1:3" x14ac:dyDescent="0.25">
      <c r="A14113" s="3">
        <v>19.929145492307978</v>
      </c>
      <c r="B14113">
        <v>5.0106352940962555</v>
      </c>
      <c r="C14113">
        <v>2.9957322735539909</v>
      </c>
    </row>
    <row r="14114" spans="1:3" x14ac:dyDescent="0.25">
      <c r="A14114" s="3">
        <v>20.837197681154464</v>
      </c>
      <c r="B14114">
        <v>5.9914645471079817</v>
      </c>
      <c r="C14114">
        <v>4.6821312271242199</v>
      </c>
    </row>
    <row r="14115" spans="1:3" x14ac:dyDescent="0.25">
      <c r="A14115" s="3">
        <v>20.027089777859604</v>
      </c>
      <c r="B14115">
        <v>4.9416424226093039</v>
      </c>
      <c r="C14115">
        <v>3.1135153092103742</v>
      </c>
    </row>
    <row r="14116" spans="1:3" x14ac:dyDescent="0.25">
      <c r="A14116" s="3">
        <v>21.133424112621626</v>
      </c>
      <c r="B14116" s="8">
        <v>6.5510803350434044</v>
      </c>
      <c r="C14116" s="8">
        <v>5.4380793089231956</v>
      </c>
    </row>
    <row r="14117" spans="1:3" x14ac:dyDescent="0.25">
      <c r="A14117" s="3">
        <v>19.929145492307978</v>
      </c>
      <c r="B14117">
        <v>5.0106352940962555</v>
      </c>
      <c r="C14117">
        <v>2.9957322735539909</v>
      </c>
    </row>
    <row r="14118" spans="1:3" x14ac:dyDescent="0.25">
      <c r="A14118" s="3">
        <v>21.133424112621626</v>
      </c>
      <c r="B14118" s="8">
        <v>6.5510803350434044</v>
      </c>
      <c r="C14118" s="8">
        <v>5.4380793089231956</v>
      </c>
    </row>
    <row r="14119" spans="1:3" x14ac:dyDescent="0.25">
      <c r="A14119" s="3">
        <v>20.163448315399307</v>
      </c>
      <c r="B14119">
        <v>5.5373342670185366</v>
      </c>
      <c r="C14119">
        <v>4.7004803657924166</v>
      </c>
    </row>
    <row r="14120" spans="1:3" x14ac:dyDescent="0.25">
      <c r="A14120" s="3">
        <v>19.719292269758025</v>
      </c>
      <c r="B14120">
        <v>4.7874917430000004</v>
      </c>
      <c r="C14120">
        <v>3.091042453</v>
      </c>
    </row>
    <row r="14121" spans="1:3" x14ac:dyDescent="0.25">
      <c r="A14121" s="3">
        <v>21.133424112621626</v>
      </c>
      <c r="B14121" s="8">
        <v>6.5510803350434044</v>
      </c>
      <c r="C14121" s="8">
        <v>5.4380793089231956</v>
      </c>
    </row>
    <row r="14122" spans="1:3" ht="15.75" thickBot="1" x14ac:dyDescent="0.3">
      <c r="A14122" s="7">
        <v>19.985088661080542</v>
      </c>
      <c r="B14122">
        <v>4.7874917427820458</v>
      </c>
      <c r="C14122">
        <v>3.4812400893356918</v>
      </c>
    </row>
    <row r="14125" spans="1:3" ht="15.75" thickBot="1" x14ac:dyDescent="0.3"/>
    <row r="14126" spans="1:3" x14ac:dyDescent="0.25">
      <c r="A14126" s="1" t="s">
        <v>850</v>
      </c>
    </row>
    <row r="14127" spans="1:3" x14ac:dyDescent="0.25">
      <c r="A14127" s="2">
        <v>20.184546440673881</v>
      </c>
      <c r="B14127">
        <v>4.990432586778736</v>
      </c>
      <c r="C14127">
        <v>3.6888794541139363</v>
      </c>
    </row>
    <row r="14128" spans="1:3" x14ac:dyDescent="0.25">
      <c r="A14128" s="3">
        <v>20.027089777859604</v>
      </c>
      <c r="B14128">
        <v>4.9416424226093039</v>
      </c>
      <c r="C14128">
        <v>3.1135153092103742</v>
      </c>
    </row>
    <row r="14129" spans="1:3" x14ac:dyDescent="0.25">
      <c r="A14129" s="3">
        <v>20.097550585664155</v>
      </c>
      <c r="B14129">
        <v>5.0751738152338266</v>
      </c>
      <c r="C14129">
        <v>3.6109179126442243</v>
      </c>
    </row>
    <row r="14130" spans="1:3" x14ac:dyDescent="0.25">
      <c r="A14130" s="3">
        <v>21.133424112621626</v>
      </c>
      <c r="B14130" s="8">
        <v>6.5510803350434044</v>
      </c>
      <c r="C14130" s="8">
        <v>5.4380793089231956</v>
      </c>
    </row>
    <row r="14131" spans="1:3" x14ac:dyDescent="0.25">
      <c r="A14131" s="3">
        <v>20.027089777859604</v>
      </c>
      <c r="B14131">
        <v>4.9416424226093039</v>
      </c>
      <c r="C14131">
        <v>3.1135153092103742</v>
      </c>
    </row>
    <row r="14132" spans="1:3" x14ac:dyDescent="0.25">
      <c r="A14132" s="3">
        <v>19.929145492307978</v>
      </c>
      <c r="B14132">
        <v>5.0106352940962555</v>
      </c>
      <c r="C14132">
        <v>2.9957322735539909</v>
      </c>
    </row>
    <row r="14133" spans="1:3" x14ac:dyDescent="0.25">
      <c r="A14133" s="3">
        <v>20.163448315399307</v>
      </c>
      <c r="B14133">
        <v>5.5373342670185366</v>
      </c>
      <c r="C14133">
        <v>4.7004803657924166</v>
      </c>
    </row>
    <row r="14134" spans="1:3" x14ac:dyDescent="0.25">
      <c r="A14134" s="3">
        <v>19.719292269758025</v>
      </c>
      <c r="B14134">
        <v>4.7874917430000004</v>
      </c>
      <c r="C14134">
        <v>3.091042453</v>
      </c>
    </row>
    <row r="14135" spans="1:3" x14ac:dyDescent="0.25">
      <c r="A14135" s="3">
        <v>20.163448315399307</v>
      </c>
      <c r="B14135">
        <v>5.5373342670185366</v>
      </c>
      <c r="C14135">
        <v>4.7004803657924166</v>
      </c>
    </row>
    <row r="14136" spans="1:3" x14ac:dyDescent="0.25">
      <c r="A14136" s="3">
        <v>20.123189455653517</v>
      </c>
      <c r="B14136">
        <v>5.4806389233419912</v>
      </c>
      <c r="C14136">
        <v>3.0910424533583161</v>
      </c>
    </row>
    <row r="14137" spans="1:3" x14ac:dyDescent="0.25">
      <c r="A14137" s="3">
        <v>20.360234224388144</v>
      </c>
      <c r="B14137">
        <v>5.6167710976665717</v>
      </c>
      <c r="C14137">
        <v>2.9444389791664403</v>
      </c>
    </row>
    <row r="14138" spans="1:3" x14ac:dyDescent="0.25">
      <c r="A14138" s="3">
        <v>20.097550585664155</v>
      </c>
      <c r="B14138">
        <v>5.0751738152338266</v>
      </c>
      <c r="C14138">
        <v>3.6109179126442243</v>
      </c>
    </row>
    <row r="14139" spans="1:3" ht="15.75" thickBot="1" x14ac:dyDescent="0.3">
      <c r="A14139" s="7">
        <v>20.163448315399307</v>
      </c>
      <c r="B14139">
        <v>5.5373342670185366</v>
      </c>
      <c r="C14139">
        <v>4.7004803657924166</v>
      </c>
    </row>
    <row r="14142" spans="1:3" ht="15.75" thickBot="1" x14ac:dyDescent="0.3"/>
    <row r="14143" spans="1:3" x14ac:dyDescent="0.25">
      <c r="A14143" s="1" t="s">
        <v>851</v>
      </c>
    </row>
    <row r="14144" spans="1:3" x14ac:dyDescent="0.25">
      <c r="A14144" s="2">
        <v>20.184546440673881</v>
      </c>
      <c r="B14144">
        <v>4.990432586778736</v>
      </c>
      <c r="C14144">
        <v>3.6888794541139363</v>
      </c>
    </row>
    <row r="14145" spans="1:3" x14ac:dyDescent="0.25">
      <c r="A14145" s="3">
        <v>19.985088661080542</v>
      </c>
      <c r="B14145">
        <v>4.7874917427820458</v>
      </c>
      <c r="C14145">
        <v>3.4812400893356918</v>
      </c>
    </row>
    <row r="14146" spans="1:3" x14ac:dyDescent="0.25">
      <c r="A14146" s="3">
        <v>19.985088661080542</v>
      </c>
      <c r="B14146">
        <v>4.7874917427820458</v>
      </c>
      <c r="C14146">
        <v>3.4812400893356918</v>
      </c>
    </row>
    <row r="14147" spans="1:3" x14ac:dyDescent="0.25">
      <c r="A14147" s="3">
        <v>19.719292269758025</v>
      </c>
      <c r="B14147">
        <v>4.7874917430000004</v>
      </c>
      <c r="C14147">
        <v>3.091042453</v>
      </c>
    </row>
    <row r="14148" spans="1:3" x14ac:dyDescent="0.25">
      <c r="A14148" s="3">
        <v>21.133424112621626</v>
      </c>
      <c r="B14148" s="8">
        <v>6.5510803350434044</v>
      </c>
      <c r="C14148" s="8">
        <v>5.4380793089231956</v>
      </c>
    </row>
    <row r="14149" spans="1:3" x14ac:dyDescent="0.25">
      <c r="A14149" s="3">
        <v>20.478688773840432</v>
      </c>
      <c r="B14149" s="5">
        <v>5.2983173670000001</v>
      </c>
      <c r="C14149" s="5">
        <v>2.9957322739999999</v>
      </c>
    </row>
    <row r="14150" spans="1:3" x14ac:dyDescent="0.25">
      <c r="A14150" s="3">
        <v>19.18195119767131</v>
      </c>
      <c r="B14150">
        <v>4.5747109785033828</v>
      </c>
      <c r="C14150">
        <v>3.6375861597263857</v>
      </c>
    </row>
    <row r="14151" spans="1:3" x14ac:dyDescent="0.25">
      <c r="A14151" s="3">
        <v>20.184546440673881</v>
      </c>
      <c r="B14151">
        <v>4.990432586778736</v>
      </c>
      <c r="C14151">
        <v>3.6888794541139363</v>
      </c>
    </row>
    <row r="14152" spans="1:3" x14ac:dyDescent="0.25">
      <c r="A14152" s="3">
        <v>21.133424112621626</v>
      </c>
      <c r="B14152" s="8">
        <v>6.5510803350434044</v>
      </c>
      <c r="C14152" s="8">
        <v>5.4380793089231956</v>
      </c>
    </row>
    <row r="14153" spans="1:3" x14ac:dyDescent="0.25">
      <c r="A14153" s="3">
        <v>20.163448315399307</v>
      </c>
      <c r="B14153">
        <v>5.5373342670185366</v>
      </c>
      <c r="C14153">
        <v>4.7004803657924166</v>
      </c>
    </row>
    <row r="14154" spans="1:3" x14ac:dyDescent="0.25">
      <c r="A14154" s="3">
        <v>20.123189455653517</v>
      </c>
      <c r="B14154">
        <v>5.4806389233419912</v>
      </c>
      <c r="C14154">
        <v>3.0910424533583161</v>
      </c>
    </row>
    <row r="14155" spans="1:3" x14ac:dyDescent="0.25">
      <c r="A14155" s="3">
        <v>19.719292269758025</v>
      </c>
      <c r="B14155">
        <v>4.7874917430000004</v>
      </c>
      <c r="C14155">
        <v>3.091042453</v>
      </c>
    </row>
    <row r="14156" spans="1:3" ht="15.75" thickBot="1" x14ac:dyDescent="0.3">
      <c r="A14156" s="7">
        <v>19.985088661080542</v>
      </c>
      <c r="B14156">
        <v>4.7874917427820458</v>
      </c>
      <c r="C14156">
        <v>3.4812400893356918</v>
      </c>
    </row>
    <row r="14159" spans="1:3" ht="15.75" thickBot="1" x14ac:dyDescent="0.3"/>
    <row r="14160" spans="1:3" x14ac:dyDescent="0.25">
      <c r="A14160" s="1" t="s">
        <v>852</v>
      </c>
    </row>
    <row r="14161" spans="1:3" x14ac:dyDescent="0.25">
      <c r="A14161" s="2">
        <v>20.184546440673881</v>
      </c>
      <c r="B14161">
        <v>4.990432586778736</v>
      </c>
      <c r="C14161">
        <v>3.6888794541139363</v>
      </c>
    </row>
    <row r="14162" spans="1:3" x14ac:dyDescent="0.25">
      <c r="A14162" s="3">
        <v>20.027089777859604</v>
      </c>
      <c r="B14162">
        <v>4.9416424226093039</v>
      </c>
      <c r="C14162">
        <v>3.1135153092103742</v>
      </c>
    </row>
    <row r="14163" spans="1:3" x14ac:dyDescent="0.25">
      <c r="A14163" s="3">
        <v>19.929145492307978</v>
      </c>
      <c r="B14163">
        <v>5.0106352940962555</v>
      </c>
      <c r="C14163">
        <v>2.9957322735539909</v>
      </c>
    </row>
    <row r="14164" spans="1:3" x14ac:dyDescent="0.25">
      <c r="A14164" s="3">
        <v>19.719292269758025</v>
      </c>
      <c r="B14164">
        <v>4.7874917430000004</v>
      </c>
      <c r="C14164">
        <v>3.091042453</v>
      </c>
    </row>
    <row r="14165" spans="1:3" x14ac:dyDescent="0.25">
      <c r="A14165" s="3">
        <v>19.18195119767131</v>
      </c>
      <c r="B14165">
        <v>4.5747109785033828</v>
      </c>
      <c r="C14165">
        <v>3.6375861597263857</v>
      </c>
    </row>
    <row r="14166" spans="1:3" x14ac:dyDescent="0.25">
      <c r="A14166" s="3">
        <v>19.929145492307978</v>
      </c>
      <c r="B14166">
        <v>5.0106352940962555</v>
      </c>
      <c r="C14166">
        <v>2.9957322735539909</v>
      </c>
    </row>
    <row r="14167" spans="1:3" x14ac:dyDescent="0.25">
      <c r="A14167" s="3">
        <v>20.478688773840432</v>
      </c>
      <c r="B14167" s="5">
        <v>5.2983173670000001</v>
      </c>
      <c r="C14167" s="5">
        <v>2.9957322739999999</v>
      </c>
    </row>
    <row r="14168" spans="1:3" x14ac:dyDescent="0.25">
      <c r="A14168" s="3">
        <v>20.123189455653517</v>
      </c>
      <c r="B14168">
        <v>5.4806389233419912</v>
      </c>
      <c r="C14168">
        <v>3.0910424533583161</v>
      </c>
    </row>
    <row r="14169" spans="1:3" x14ac:dyDescent="0.25">
      <c r="A14169" s="3">
        <v>20.123189455653517</v>
      </c>
      <c r="B14169">
        <v>5.4806389233419912</v>
      </c>
      <c r="C14169">
        <v>3.0910424533583161</v>
      </c>
    </row>
    <row r="14170" spans="1:3" x14ac:dyDescent="0.25">
      <c r="A14170" s="3">
        <v>21.133424112621626</v>
      </c>
      <c r="B14170" s="8">
        <v>6.5510803350434044</v>
      </c>
      <c r="C14170" s="8">
        <v>5.4380793089231956</v>
      </c>
    </row>
    <row r="14171" spans="1:3" x14ac:dyDescent="0.25">
      <c r="A14171" s="3">
        <v>20.027089777859604</v>
      </c>
      <c r="B14171">
        <v>4.9416424226093039</v>
      </c>
      <c r="C14171">
        <v>3.1135153092103742</v>
      </c>
    </row>
    <row r="14172" spans="1:3" x14ac:dyDescent="0.25">
      <c r="A14172" s="3">
        <v>19.985088661080542</v>
      </c>
      <c r="B14172">
        <v>4.7874917427820458</v>
      </c>
      <c r="C14172">
        <v>3.4812400893356918</v>
      </c>
    </row>
    <row r="14173" spans="1:3" ht="15.75" thickBot="1" x14ac:dyDescent="0.3">
      <c r="A14173" s="7">
        <v>20.837197681154464</v>
      </c>
      <c r="B14173">
        <v>5.9914645471079817</v>
      </c>
      <c r="C14173">
        <v>4.6821312271242199</v>
      </c>
    </row>
    <row r="14176" spans="1:3" ht="15.75" thickBot="1" x14ac:dyDescent="0.3"/>
    <row r="14177" spans="1:3" x14ac:dyDescent="0.25">
      <c r="A14177" s="1" t="s">
        <v>853</v>
      </c>
    </row>
    <row r="14178" spans="1:3" x14ac:dyDescent="0.25">
      <c r="A14178" s="2">
        <v>19.18195119767131</v>
      </c>
      <c r="B14178">
        <v>4.5747109785033828</v>
      </c>
      <c r="C14178">
        <v>3.6375861597263857</v>
      </c>
    </row>
    <row r="14179" spans="1:3" x14ac:dyDescent="0.25">
      <c r="A14179" s="3">
        <v>19.929145492307978</v>
      </c>
      <c r="B14179">
        <v>5.0106352940962555</v>
      </c>
      <c r="C14179">
        <v>2.9957322735539909</v>
      </c>
    </row>
    <row r="14180" spans="1:3" x14ac:dyDescent="0.25">
      <c r="A14180" s="3">
        <v>19.985088661080542</v>
      </c>
      <c r="B14180">
        <v>4.7874917427820458</v>
      </c>
      <c r="C14180">
        <v>3.4812400893356918</v>
      </c>
    </row>
    <row r="14181" spans="1:3" x14ac:dyDescent="0.25">
      <c r="A14181" s="3">
        <v>20.360234224388144</v>
      </c>
      <c r="B14181">
        <v>5.6167710976665717</v>
      </c>
      <c r="C14181">
        <v>2.9444389791664403</v>
      </c>
    </row>
    <row r="14182" spans="1:3" x14ac:dyDescent="0.25">
      <c r="A14182" s="3">
        <v>20.123189455653517</v>
      </c>
      <c r="B14182">
        <v>5.4806389233419912</v>
      </c>
      <c r="C14182">
        <v>3.0910424533583161</v>
      </c>
    </row>
    <row r="14183" spans="1:3" x14ac:dyDescent="0.25">
      <c r="A14183" s="3">
        <v>20.360234224388144</v>
      </c>
      <c r="B14183">
        <v>5.6167710976665717</v>
      </c>
      <c r="C14183">
        <v>2.9444389791664403</v>
      </c>
    </row>
    <row r="14184" spans="1:3" x14ac:dyDescent="0.25">
      <c r="A14184" s="3">
        <v>20.027089777859604</v>
      </c>
      <c r="B14184">
        <v>4.9416424226093039</v>
      </c>
      <c r="C14184">
        <v>3.1135153092103742</v>
      </c>
    </row>
    <row r="14185" spans="1:3" x14ac:dyDescent="0.25">
      <c r="A14185" s="3">
        <v>20.163448315399307</v>
      </c>
      <c r="B14185">
        <v>5.5373342670185366</v>
      </c>
      <c r="C14185">
        <v>4.7004803657924166</v>
      </c>
    </row>
    <row r="14186" spans="1:3" x14ac:dyDescent="0.25">
      <c r="A14186" s="3">
        <v>21.133424112621626</v>
      </c>
      <c r="B14186" s="8">
        <v>6.5510803350434044</v>
      </c>
      <c r="C14186" s="8">
        <v>5.4380793089231956</v>
      </c>
    </row>
    <row r="14187" spans="1:3" x14ac:dyDescent="0.25">
      <c r="A14187" s="3">
        <v>19.929145492307978</v>
      </c>
      <c r="B14187">
        <v>5.0106352940962555</v>
      </c>
      <c r="C14187">
        <v>2.9957322735539909</v>
      </c>
    </row>
    <row r="14188" spans="1:3" x14ac:dyDescent="0.25">
      <c r="A14188" s="3">
        <v>20.360234224388144</v>
      </c>
      <c r="B14188">
        <v>5.6167710976665717</v>
      </c>
      <c r="C14188">
        <v>2.9444389791664403</v>
      </c>
    </row>
    <row r="14189" spans="1:3" x14ac:dyDescent="0.25">
      <c r="A14189" s="3">
        <v>20.184546440673881</v>
      </c>
      <c r="B14189">
        <v>4.990432586778736</v>
      </c>
      <c r="C14189">
        <v>3.6888794541139363</v>
      </c>
    </row>
    <row r="14190" spans="1:3" ht="15.75" thickBot="1" x14ac:dyDescent="0.3">
      <c r="A14190" s="7">
        <v>20.163448315399307</v>
      </c>
      <c r="B14190">
        <v>5.5373342670185366</v>
      </c>
      <c r="C14190">
        <v>4.7004803657924166</v>
      </c>
    </row>
    <row r="14193" spans="1:3" ht="15.75" thickBot="1" x14ac:dyDescent="0.3"/>
    <row r="14194" spans="1:3" x14ac:dyDescent="0.25">
      <c r="A14194" s="1" t="s">
        <v>854</v>
      </c>
    </row>
    <row r="14195" spans="1:3" x14ac:dyDescent="0.25">
      <c r="A14195" s="2">
        <v>20.097550585664155</v>
      </c>
      <c r="B14195">
        <v>5.0751738152338266</v>
      </c>
      <c r="C14195">
        <v>3.6109179126442243</v>
      </c>
    </row>
    <row r="14196" spans="1:3" x14ac:dyDescent="0.25">
      <c r="A14196" s="3">
        <v>21.133424112621626</v>
      </c>
      <c r="B14196" s="8">
        <v>6.5510803350434044</v>
      </c>
      <c r="C14196" s="8">
        <v>5.4380793089231956</v>
      </c>
    </row>
    <row r="14197" spans="1:3" x14ac:dyDescent="0.25">
      <c r="A14197" s="3">
        <v>20.184546440673881</v>
      </c>
      <c r="B14197">
        <v>4.990432586778736</v>
      </c>
      <c r="C14197">
        <v>3.6888794541139363</v>
      </c>
    </row>
    <row r="14198" spans="1:3" x14ac:dyDescent="0.25">
      <c r="A14198" s="3">
        <v>19.985088661080542</v>
      </c>
      <c r="B14198">
        <v>4.7874917427820458</v>
      </c>
      <c r="C14198">
        <v>3.4812400893356918</v>
      </c>
    </row>
    <row r="14199" spans="1:3" x14ac:dyDescent="0.25">
      <c r="A14199" s="3">
        <v>20.163448315399307</v>
      </c>
      <c r="B14199">
        <v>5.5373342670185366</v>
      </c>
      <c r="C14199">
        <v>4.7004803657924166</v>
      </c>
    </row>
    <row r="14200" spans="1:3" x14ac:dyDescent="0.25">
      <c r="A14200" s="3">
        <v>19.18195119767131</v>
      </c>
      <c r="B14200">
        <v>4.5747109785033828</v>
      </c>
      <c r="C14200">
        <v>3.6375861597263857</v>
      </c>
    </row>
    <row r="14201" spans="1:3" x14ac:dyDescent="0.25">
      <c r="A14201" s="3">
        <v>21.133424112621626</v>
      </c>
      <c r="B14201" s="8">
        <v>6.5510803350434044</v>
      </c>
      <c r="C14201" s="8">
        <v>5.4380793089231956</v>
      </c>
    </row>
    <row r="14202" spans="1:3" x14ac:dyDescent="0.25">
      <c r="A14202" s="3">
        <v>20.097550585664155</v>
      </c>
      <c r="B14202">
        <v>5.0751738152338266</v>
      </c>
      <c r="C14202">
        <v>3.6109179126442243</v>
      </c>
    </row>
    <row r="14203" spans="1:3" x14ac:dyDescent="0.25">
      <c r="A14203" s="3">
        <v>20.478688773840432</v>
      </c>
      <c r="B14203" s="5">
        <v>5.2983173670000001</v>
      </c>
      <c r="C14203" s="5">
        <v>2.9957322739999999</v>
      </c>
    </row>
    <row r="14204" spans="1:3" x14ac:dyDescent="0.25">
      <c r="A14204" s="3">
        <v>19.985088661080542</v>
      </c>
      <c r="B14204">
        <v>4.7874917427820458</v>
      </c>
      <c r="C14204">
        <v>3.4812400893356918</v>
      </c>
    </row>
    <row r="14205" spans="1:3" x14ac:dyDescent="0.25">
      <c r="A14205" s="3">
        <v>19.719292269758025</v>
      </c>
      <c r="B14205">
        <v>4.7874917430000004</v>
      </c>
      <c r="C14205">
        <v>3.091042453</v>
      </c>
    </row>
    <row r="14206" spans="1:3" x14ac:dyDescent="0.25">
      <c r="A14206" s="3">
        <v>19.719292269758025</v>
      </c>
      <c r="B14206">
        <v>4.7874917430000004</v>
      </c>
      <c r="C14206">
        <v>3.091042453</v>
      </c>
    </row>
    <row r="14207" spans="1:3" ht="15.75" thickBot="1" x14ac:dyDescent="0.3">
      <c r="A14207" s="7">
        <v>20.027089777859604</v>
      </c>
      <c r="B14207">
        <v>4.9416424226093039</v>
      </c>
      <c r="C14207">
        <v>3.1135153092103742</v>
      </c>
    </row>
    <row r="14210" spans="1:3" ht="15.75" thickBot="1" x14ac:dyDescent="0.3"/>
    <row r="14211" spans="1:3" x14ac:dyDescent="0.25">
      <c r="A14211" s="1" t="s">
        <v>855</v>
      </c>
    </row>
    <row r="14212" spans="1:3" x14ac:dyDescent="0.25">
      <c r="A14212" s="2">
        <v>19.929145492307978</v>
      </c>
      <c r="B14212">
        <v>5.0106352940962555</v>
      </c>
      <c r="C14212">
        <v>2.9957322735539909</v>
      </c>
    </row>
    <row r="14213" spans="1:3" x14ac:dyDescent="0.25">
      <c r="A14213" s="3">
        <v>20.163448315399307</v>
      </c>
      <c r="B14213">
        <v>5.5373342670185366</v>
      </c>
      <c r="C14213">
        <v>4.7004803657924166</v>
      </c>
    </row>
    <row r="14214" spans="1:3" x14ac:dyDescent="0.25">
      <c r="A14214" s="3">
        <v>19.18195119767131</v>
      </c>
      <c r="B14214">
        <v>4.5747109785033828</v>
      </c>
      <c r="C14214">
        <v>3.6375861597263857</v>
      </c>
    </row>
    <row r="14215" spans="1:3" x14ac:dyDescent="0.25">
      <c r="A14215" s="3">
        <v>19.929145492307978</v>
      </c>
      <c r="B14215">
        <v>5.0106352940962555</v>
      </c>
      <c r="C14215">
        <v>2.9957322735539909</v>
      </c>
    </row>
    <row r="14216" spans="1:3" x14ac:dyDescent="0.25">
      <c r="A14216" s="3">
        <v>19.18195119767131</v>
      </c>
      <c r="B14216">
        <v>4.5747109785033828</v>
      </c>
      <c r="C14216">
        <v>3.6375861597263857</v>
      </c>
    </row>
    <row r="14217" spans="1:3" x14ac:dyDescent="0.25">
      <c r="A14217" s="3">
        <v>20.360234224388144</v>
      </c>
      <c r="B14217">
        <v>5.6167710976665717</v>
      </c>
      <c r="C14217">
        <v>2.9444389791664403</v>
      </c>
    </row>
    <row r="14218" spans="1:3" x14ac:dyDescent="0.25">
      <c r="A14218" s="3">
        <v>21.133424112621626</v>
      </c>
      <c r="B14218" s="8">
        <v>6.5510803350434044</v>
      </c>
      <c r="C14218" s="8">
        <v>5.4380793089231956</v>
      </c>
    </row>
    <row r="14219" spans="1:3" x14ac:dyDescent="0.25">
      <c r="A14219" s="3">
        <v>19.719292269758025</v>
      </c>
      <c r="B14219">
        <v>4.7874917430000004</v>
      </c>
      <c r="C14219">
        <v>3.091042453</v>
      </c>
    </row>
    <row r="14220" spans="1:3" x14ac:dyDescent="0.25">
      <c r="A14220" s="3">
        <v>20.360234224388144</v>
      </c>
      <c r="B14220">
        <v>5.6167710976665717</v>
      </c>
      <c r="C14220">
        <v>2.9444389791664403</v>
      </c>
    </row>
    <row r="14221" spans="1:3" x14ac:dyDescent="0.25">
      <c r="A14221" s="3">
        <v>19.985088661080542</v>
      </c>
      <c r="B14221">
        <v>4.7874917427820458</v>
      </c>
      <c r="C14221">
        <v>3.4812400893356918</v>
      </c>
    </row>
    <row r="14222" spans="1:3" x14ac:dyDescent="0.25">
      <c r="A14222" s="3">
        <v>20.184546440673881</v>
      </c>
      <c r="B14222">
        <v>4.990432586778736</v>
      </c>
      <c r="C14222">
        <v>3.6888794541139363</v>
      </c>
    </row>
    <row r="14223" spans="1:3" x14ac:dyDescent="0.25">
      <c r="A14223" s="3">
        <v>19.929145492307978</v>
      </c>
      <c r="B14223">
        <v>5.0106352940962555</v>
      </c>
      <c r="C14223">
        <v>2.9957322735539909</v>
      </c>
    </row>
    <row r="14224" spans="1:3" ht="15.75" thickBot="1" x14ac:dyDescent="0.3">
      <c r="A14224" s="7">
        <v>19.929145492307978</v>
      </c>
      <c r="B14224">
        <v>5.0106352940962555</v>
      </c>
      <c r="C14224">
        <v>2.9957322735539909</v>
      </c>
    </row>
    <row r="14227" spans="1:3" ht="15.75" thickBot="1" x14ac:dyDescent="0.3"/>
    <row r="14228" spans="1:3" x14ac:dyDescent="0.25">
      <c r="A14228" s="1" t="s">
        <v>856</v>
      </c>
    </row>
    <row r="14229" spans="1:3" x14ac:dyDescent="0.25">
      <c r="A14229" s="2">
        <v>20.478688773840432</v>
      </c>
      <c r="B14229" s="5">
        <v>5.2983173670000001</v>
      </c>
      <c r="C14229" s="5">
        <v>2.9957322739999999</v>
      </c>
    </row>
    <row r="14230" spans="1:3" x14ac:dyDescent="0.25">
      <c r="A14230" s="3">
        <v>20.027089777859604</v>
      </c>
      <c r="B14230">
        <v>4.9416424226093039</v>
      </c>
      <c r="C14230">
        <v>3.1135153092103742</v>
      </c>
    </row>
    <row r="14231" spans="1:3" x14ac:dyDescent="0.25">
      <c r="A14231" s="3">
        <v>20.837197681154464</v>
      </c>
      <c r="B14231">
        <v>5.9914645471079817</v>
      </c>
      <c r="C14231">
        <v>4.6821312271242199</v>
      </c>
    </row>
    <row r="14232" spans="1:3" x14ac:dyDescent="0.25">
      <c r="A14232" s="3">
        <v>20.837197681154464</v>
      </c>
      <c r="B14232">
        <v>5.9914645471079817</v>
      </c>
      <c r="C14232">
        <v>4.6821312271242199</v>
      </c>
    </row>
    <row r="14233" spans="1:3" x14ac:dyDescent="0.25">
      <c r="A14233" s="3">
        <v>20.360234224388144</v>
      </c>
      <c r="B14233">
        <v>5.6167710976665717</v>
      </c>
      <c r="C14233">
        <v>2.9444389791664403</v>
      </c>
    </row>
    <row r="14234" spans="1:3" x14ac:dyDescent="0.25">
      <c r="A14234" s="3">
        <v>20.837197681154464</v>
      </c>
      <c r="B14234">
        <v>5.9914645471079817</v>
      </c>
      <c r="C14234">
        <v>4.6821312271242199</v>
      </c>
    </row>
    <row r="14235" spans="1:3" x14ac:dyDescent="0.25">
      <c r="A14235" s="3">
        <v>19.18195119767131</v>
      </c>
      <c r="B14235">
        <v>4.5747109785033828</v>
      </c>
      <c r="C14235">
        <v>3.6375861597263857</v>
      </c>
    </row>
    <row r="14236" spans="1:3" x14ac:dyDescent="0.25">
      <c r="A14236" s="3">
        <v>20.360234224388144</v>
      </c>
      <c r="B14236">
        <v>5.6167710976665717</v>
      </c>
      <c r="C14236">
        <v>2.9444389791664403</v>
      </c>
    </row>
    <row r="14237" spans="1:3" x14ac:dyDescent="0.25">
      <c r="A14237" s="3">
        <v>20.163448315399307</v>
      </c>
      <c r="B14237">
        <v>5.5373342670185366</v>
      </c>
      <c r="C14237">
        <v>4.7004803657924166</v>
      </c>
    </row>
    <row r="14238" spans="1:3" x14ac:dyDescent="0.25">
      <c r="A14238" s="3">
        <v>20.163448315399307</v>
      </c>
      <c r="B14238">
        <v>5.5373342670185366</v>
      </c>
      <c r="C14238">
        <v>4.7004803657924166</v>
      </c>
    </row>
    <row r="14239" spans="1:3" x14ac:dyDescent="0.25">
      <c r="A14239" s="3">
        <v>20.837197681154464</v>
      </c>
      <c r="B14239">
        <v>5.9914645471079817</v>
      </c>
      <c r="C14239">
        <v>4.6821312271242199</v>
      </c>
    </row>
    <row r="14240" spans="1:3" x14ac:dyDescent="0.25">
      <c r="A14240" s="3">
        <v>21.133424112621626</v>
      </c>
      <c r="B14240" s="8">
        <v>6.5510803350434044</v>
      </c>
      <c r="C14240" s="8">
        <v>5.4380793089231956</v>
      </c>
    </row>
    <row r="14241" spans="1:3" ht="15.75" thickBot="1" x14ac:dyDescent="0.3">
      <c r="A14241" s="7">
        <v>19.719292269758025</v>
      </c>
      <c r="B14241">
        <v>4.7874917430000004</v>
      </c>
      <c r="C14241">
        <v>3.091042453</v>
      </c>
    </row>
    <row r="14244" spans="1:3" ht="15.75" thickBot="1" x14ac:dyDescent="0.3"/>
    <row r="14245" spans="1:3" x14ac:dyDescent="0.25">
      <c r="A14245" s="1" t="s">
        <v>857</v>
      </c>
    </row>
    <row r="14246" spans="1:3" x14ac:dyDescent="0.25">
      <c r="A14246" s="2">
        <v>20.184546440673881</v>
      </c>
      <c r="B14246">
        <v>4.990432586778736</v>
      </c>
      <c r="C14246">
        <v>3.6888794541139363</v>
      </c>
    </row>
    <row r="14247" spans="1:3" x14ac:dyDescent="0.25">
      <c r="A14247" s="3">
        <v>19.929145492307978</v>
      </c>
      <c r="B14247">
        <v>5.0106352940962555</v>
      </c>
      <c r="C14247">
        <v>2.9957322735539909</v>
      </c>
    </row>
    <row r="14248" spans="1:3" x14ac:dyDescent="0.25">
      <c r="A14248" s="3">
        <v>20.360234224388144</v>
      </c>
      <c r="B14248">
        <v>5.6167710976665717</v>
      </c>
      <c r="C14248">
        <v>2.9444389791664403</v>
      </c>
    </row>
    <row r="14249" spans="1:3" x14ac:dyDescent="0.25">
      <c r="A14249" s="3">
        <v>20.097550585664155</v>
      </c>
      <c r="B14249">
        <v>5.0751738152338266</v>
      </c>
      <c r="C14249">
        <v>3.6109179126442243</v>
      </c>
    </row>
    <row r="14250" spans="1:3" x14ac:dyDescent="0.25">
      <c r="A14250" s="3">
        <v>19.719292269758025</v>
      </c>
      <c r="B14250">
        <v>4.7874917430000004</v>
      </c>
      <c r="C14250">
        <v>3.091042453</v>
      </c>
    </row>
    <row r="14251" spans="1:3" x14ac:dyDescent="0.25">
      <c r="A14251" s="3">
        <v>20.027089777859604</v>
      </c>
      <c r="B14251">
        <v>4.9416424226093039</v>
      </c>
      <c r="C14251">
        <v>3.1135153092103742</v>
      </c>
    </row>
    <row r="14252" spans="1:3" x14ac:dyDescent="0.25">
      <c r="A14252" s="3">
        <v>20.837197681154464</v>
      </c>
      <c r="B14252">
        <v>5.9914645471079817</v>
      </c>
      <c r="C14252">
        <v>4.6821312271242199</v>
      </c>
    </row>
    <row r="14253" spans="1:3" x14ac:dyDescent="0.25">
      <c r="A14253" s="3">
        <v>19.929145492307978</v>
      </c>
      <c r="B14253">
        <v>5.0106352940962555</v>
      </c>
      <c r="C14253">
        <v>2.9957322735539909</v>
      </c>
    </row>
    <row r="14254" spans="1:3" x14ac:dyDescent="0.25">
      <c r="A14254" s="3">
        <v>19.929145492307978</v>
      </c>
      <c r="B14254">
        <v>5.0106352940962555</v>
      </c>
      <c r="C14254">
        <v>2.9957322735539909</v>
      </c>
    </row>
    <row r="14255" spans="1:3" x14ac:dyDescent="0.25">
      <c r="A14255" s="3">
        <v>19.929145492307978</v>
      </c>
      <c r="B14255">
        <v>5.0106352940962555</v>
      </c>
      <c r="C14255">
        <v>2.9957322735539909</v>
      </c>
    </row>
    <row r="14256" spans="1:3" x14ac:dyDescent="0.25">
      <c r="A14256" s="3">
        <v>19.929145492307978</v>
      </c>
      <c r="B14256">
        <v>5.0106352940962555</v>
      </c>
      <c r="C14256">
        <v>2.9957322735539909</v>
      </c>
    </row>
    <row r="14257" spans="1:3" x14ac:dyDescent="0.25">
      <c r="A14257" s="3">
        <v>20.163448315399307</v>
      </c>
      <c r="B14257">
        <v>5.5373342670185366</v>
      </c>
      <c r="C14257">
        <v>4.7004803657924166</v>
      </c>
    </row>
    <row r="14258" spans="1:3" ht="15.75" thickBot="1" x14ac:dyDescent="0.3">
      <c r="A14258" s="7">
        <v>19.985088661080542</v>
      </c>
      <c r="B14258">
        <v>4.7874917427820458</v>
      </c>
      <c r="C14258">
        <v>3.4812400893356918</v>
      </c>
    </row>
    <row r="14261" spans="1:3" ht="15.75" thickBot="1" x14ac:dyDescent="0.3"/>
    <row r="14262" spans="1:3" x14ac:dyDescent="0.25">
      <c r="A14262" s="1" t="s">
        <v>858</v>
      </c>
    </row>
    <row r="14263" spans="1:3" x14ac:dyDescent="0.25">
      <c r="A14263" s="2">
        <v>20.360234224388144</v>
      </c>
      <c r="B14263">
        <v>5.6167710976665717</v>
      </c>
      <c r="C14263">
        <v>2.9444389791664403</v>
      </c>
    </row>
    <row r="14264" spans="1:3" x14ac:dyDescent="0.25">
      <c r="A14264" s="3">
        <v>20.163448315399307</v>
      </c>
      <c r="B14264">
        <v>5.5373342670185366</v>
      </c>
      <c r="C14264">
        <v>4.7004803657924166</v>
      </c>
    </row>
    <row r="14265" spans="1:3" x14ac:dyDescent="0.25">
      <c r="A14265" s="3">
        <v>19.929145492307978</v>
      </c>
      <c r="B14265">
        <v>5.0106352940962555</v>
      </c>
      <c r="C14265">
        <v>2.9957322735539909</v>
      </c>
    </row>
    <row r="14266" spans="1:3" x14ac:dyDescent="0.25">
      <c r="A14266" s="3">
        <v>20.027089777859604</v>
      </c>
      <c r="B14266">
        <v>4.9416424226093039</v>
      </c>
      <c r="C14266">
        <v>3.1135153092103742</v>
      </c>
    </row>
    <row r="14267" spans="1:3" x14ac:dyDescent="0.25">
      <c r="A14267" s="3">
        <v>20.097550585664155</v>
      </c>
      <c r="B14267">
        <v>5.0751738152338266</v>
      </c>
      <c r="C14267">
        <v>3.6109179126442243</v>
      </c>
    </row>
    <row r="14268" spans="1:3" x14ac:dyDescent="0.25">
      <c r="A14268" s="3">
        <v>20.123189455653517</v>
      </c>
      <c r="B14268">
        <v>5.4806389233419912</v>
      </c>
      <c r="C14268">
        <v>3.0910424533583161</v>
      </c>
    </row>
    <row r="14269" spans="1:3" x14ac:dyDescent="0.25">
      <c r="A14269" s="3">
        <v>19.985088661080542</v>
      </c>
      <c r="B14269">
        <v>4.7874917427820458</v>
      </c>
      <c r="C14269">
        <v>3.4812400893356918</v>
      </c>
    </row>
    <row r="14270" spans="1:3" x14ac:dyDescent="0.25">
      <c r="A14270" s="3">
        <v>20.163448315399307</v>
      </c>
      <c r="B14270">
        <v>5.5373342670185366</v>
      </c>
      <c r="C14270">
        <v>4.7004803657924166</v>
      </c>
    </row>
    <row r="14271" spans="1:3" x14ac:dyDescent="0.25">
      <c r="A14271" s="3">
        <v>20.163448315399307</v>
      </c>
      <c r="B14271">
        <v>5.5373342670185366</v>
      </c>
      <c r="C14271">
        <v>4.7004803657924166</v>
      </c>
    </row>
    <row r="14272" spans="1:3" x14ac:dyDescent="0.25">
      <c r="A14272" s="3">
        <v>20.184546440673881</v>
      </c>
      <c r="B14272">
        <v>4.990432586778736</v>
      </c>
      <c r="C14272">
        <v>3.6888794541139363</v>
      </c>
    </row>
    <row r="14273" spans="1:3" x14ac:dyDescent="0.25">
      <c r="A14273" s="3">
        <v>20.097550585664155</v>
      </c>
      <c r="B14273">
        <v>5.0751738152338266</v>
      </c>
      <c r="C14273">
        <v>3.6109179126442243</v>
      </c>
    </row>
    <row r="14274" spans="1:3" x14ac:dyDescent="0.25">
      <c r="A14274" s="3">
        <v>20.027089777859604</v>
      </c>
      <c r="B14274">
        <v>4.9416424226093039</v>
      </c>
      <c r="C14274">
        <v>3.1135153092103742</v>
      </c>
    </row>
    <row r="14275" spans="1:3" ht="15.75" thickBot="1" x14ac:dyDescent="0.3">
      <c r="A14275" s="7">
        <v>19.985088661080542</v>
      </c>
      <c r="B14275">
        <v>4.7874917427820458</v>
      </c>
      <c r="C14275">
        <v>3.4812400893356918</v>
      </c>
    </row>
    <row r="14278" spans="1:3" ht="15.75" thickBot="1" x14ac:dyDescent="0.3"/>
    <row r="14279" spans="1:3" x14ac:dyDescent="0.25">
      <c r="A14279" s="1" t="s">
        <v>859</v>
      </c>
    </row>
    <row r="14280" spans="1:3" x14ac:dyDescent="0.25">
      <c r="A14280" s="2">
        <v>19.985088661080542</v>
      </c>
      <c r="B14280">
        <v>4.7874917427820458</v>
      </c>
      <c r="C14280">
        <v>3.4812400893356918</v>
      </c>
    </row>
    <row r="14281" spans="1:3" x14ac:dyDescent="0.25">
      <c r="A14281" s="3">
        <v>19.18195119767131</v>
      </c>
      <c r="B14281">
        <v>4.5747109785033828</v>
      </c>
      <c r="C14281">
        <v>3.6375861597263857</v>
      </c>
    </row>
    <row r="14282" spans="1:3" x14ac:dyDescent="0.25">
      <c r="A14282" s="3">
        <v>19.719292269758025</v>
      </c>
      <c r="B14282">
        <v>4.7874917430000004</v>
      </c>
      <c r="C14282">
        <v>3.091042453</v>
      </c>
    </row>
    <row r="14283" spans="1:3" x14ac:dyDescent="0.25">
      <c r="A14283" s="3">
        <v>20.478688773840432</v>
      </c>
      <c r="B14283" s="5">
        <v>5.2983173670000001</v>
      </c>
      <c r="C14283" s="5">
        <v>2.9957322739999999</v>
      </c>
    </row>
    <row r="14284" spans="1:3" x14ac:dyDescent="0.25">
      <c r="A14284" s="3">
        <v>20.184546440673881</v>
      </c>
      <c r="B14284">
        <v>4.990432586778736</v>
      </c>
      <c r="C14284">
        <v>3.6888794541139363</v>
      </c>
    </row>
    <row r="14285" spans="1:3" x14ac:dyDescent="0.25">
      <c r="A14285" s="3">
        <v>20.163448315399307</v>
      </c>
      <c r="B14285">
        <v>5.5373342670185366</v>
      </c>
      <c r="C14285">
        <v>4.7004803657924166</v>
      </c>
    </row>
    <row r="14286" spans="1:3" x14ac:dyDescent="0.25">
      <c r="A14286" s="3">
        <v>20.027089777859604</v>
      </c>
      <c r="B14286">
        <v>4.9416424226093039</v>
      </c>
      <c r="C14286">
        <v>3.1135153092103742</v>
      </c>
    </row>
    <row r="14287" spans="1:3" x14ac:dyDescent="0.25">
      <c r="A14287" s="3">
        <v>19.719292269758025</v>
      </c>
      <c r="B14287" s="8">
        <v>4.7874917427820458</v>
      </c>
      <c r="C14287" s="8">
        <v>3.0910424533583161</v>
      </c>
    </row>
    <row r="14288" spans="1:3" x14ac:dyDescent="0.25">
      <c r="A14288" s="3">
        <v>19.929145492307978</v>
      </c>
      <c r="B14288">
        <v>5.0106352940962555</v>
      </c>
      <c r="C14288">
        <v>2.9957322735539909</v>
      </c>
    </row>
    <row r="14289" spans="1:3" x14ac:dyDescent="0.25">
      <c r="A14289" s="3">
        <v>20.478688773840432</v>
      </c>
      <c r="B14289" s="5">
        <v>5.2983173670000001</v>
      </c>
      <c r="C14289" s="5">
        <v>2.9957322739999999</v>
      </c>
    </row>
    <row r="14290" spans="1:3" x14ac:dyDescent="0.25">
      <c r="A14290" s="3">
        <v>20.360234224388144</v>
      </c>
      <c r="B14290">
        <v>5.6167710976665717</v>
      </c>
      <c r="C14290">
        <v>2.9444389791664403</v>
      </c>
    </row>
    <row r="14291" spans="1:3" x14ac:dyDescent="0.25">
      <c r="A14291" s="3">
        <v>20.837197681154464</v>
      </c>
      <c r="B14291">
        <v>5.9914645471079817</v>
      </c>
      <c r="C14291">
        <v>4.6821312271242199</v>
      </c>
    </row>
    <row r="14292" spans="1:3" ht="15.75" thickBot="1" x14ac:dyDescent="0.3">
      <c r="A14292" s="7">
        <v>20.123189455653517</v>
      </c>
      <c r="B14292">
        <v>5.4806389233419912</v>
      </c>
      <c r="C14292">
        <v>3.0910424533583161</v>
      </c>
    </row>
    <row r="14295" spans="1:3" ht="15.75" thickBot="1" x14ac:dyDescent="0.3"/>
    <row r="14296" spans="1:3" x14ac:dyDescent="0.25">
      <c r="A14296" s="1" t="s">
        <v>860</v>
      </c>
    </row>
    <row r="14297" spans="1:3" x14ac:dyDescent="0.25">
      <c r="A14297" s="2">
        <v>20.123189455653517</v>
      </c>
      <c r="B14297">
        <v>5.4806389233419912</v>
      </c>
      <c r="C14297">
        <v>3.0910424533583161</v>
      </c>
    </row>
    <row r="14298" spans="1:3" x14ac:dyDescent="0.25">
      <c r="A14298" s="3">
        <v>20.478688773840432</v>
      </c>
      <c r="B14298" s="5">
        <v>5.2983173670000001</v>
      </c>
      <c r="C14298" s="5">
        <v>2.9957322739999999</v>
      </c>
    </row>
    <row r="14299" spans="1:3" x14ac:dyDescent="0.25">
      <c r="A14299" s="3">
        <v>19.985088661080542</v>
      </c>
      <c r="B14299">
        <v>4.7874917427820458</v>
      </c>
      <c r="C14299">
        <v>3.4812400893356918</v>
      </c>
    </row>
    <row r="14300" spans="1:3" x14ac:dyDescent="0.25">
      <c r="A14300" s="3">
        <v>20.360234224388144</v>
      </c>
      <c r="B14300">
        <v>5.6167710976665717</v>
      </c>
      <c r="C14300">
        <v>2.9444389791664403</v>
      </c>
    </row>
    <row r="14301" spans="1:3" x14ac:dyDescent="0.25">
      <c r="A14301" s="3">
        <v>19.929145492307978</v>
      </c>
      <c r="B14301">
        <v>5.0106352940962555</v>
      </c>
      <c r="C14301">
        <v>2.9957322735539909</v>
      </c>
    </row>
    <row r="14302" spans="1:3" x14ac:dyDescent="0.25">
      <c r="A14302" s="3">
        <v>20.163448315399307</v>
      </c>
      <c r="B14302">
        <v>5.5373342670185366</v>
      </c>
      <c r="C14302">
        <v>4.7004803657924166</v>
      </c>
    </row>
    <row r="14303" spans="1:3" x14ac:dyDescent="0.25">
      <c r="A14303" s="3">
        <v>20.027089777859604</v>
      </c>
      <c r="B14303">
        <v>4.9416424226093039</v>
      </c>
      <c r="C14303">
        <v>3.1135153092103742</v>
      </c>
    </row>
    <row r="14304" spans="1:3" x14ac:dyDescent="0.25">
      <c r="A14304" s="3">
        <v>20.163448315399307</v>
      </c>
      <c r="B14304">
        <v>5.5373342670185366</v>
      </c>
      <c r="C14304">
        <v>4.7004803657924166</v>
      </c>
    </row>
    <row r="14305" spans="1:3" x14ac:dyDescent="0.25">
      <c r="A14305" s="3">
        <v>20.027089777859604</v>
      </c>
      <c r="B14305">
        <v>4.9416424226093039</v>
      </c>
      <c r="C14305">
        <v>3.1135153092103742</v>
      </c>
    </row>
    <row r="14306" spans="1:3" x14ac:dyDescent="0.25">
      <c r="A14306" s="3">
        <v>20.184546440673881</v>
      </c>
      <c r="B14306">
        <v>4.990432586778736</v>
      </c>
      <c r="C14306">
        <v>3.6888794541139363</v>
      </c>
    </row>
    <row r="14307" spans="1:3" x14ac:dyDescent="0.25">
      <c r="A14307" s="3">
        <v>19.18195119767131</v>
      </c>
      <c r="B14307">
        <v>4.5747109785033828</v>
      </c>
      <c r="C14307">
        <v>3.6375861597263857</v>
      </c>
    </row>
    <row r="14308" spans="1:3" x14ac:dyDescent="0.25">
      <c r="A14308" s="3">
        <v>20.027089777859604</v>
      </c>
      <c r="B14308">
        <v>4.9416424226093039</v>
      </c>
      <c r="C14308">
        <v>3.1135153092103742</v>
      </c>
    </row>
    <row r="14309" spans="1:3" ht="15.75" thickBot="1" x14ac:dyDescent="0.3">
      <c r="A14309" s="7">
        <v>20.184546440673881</v>
      </c>
      <c r="B14309">
        <v>4.990432586778736</v>
      </c>
      <c r="C14309">
        <v>3.6888794541139363</v>
      </c>
    </row>
    <row r="14312" spans="1:3" ht="15.75" thickBot="1" x14ac:dyDescent="0.3"/>
    <row r="14313" spans="1:3" x14ac:dyDescent="0.25">
      <c r="A14313" s="1" t="s">
        <v>861</v>
      </c>
    </row>
    <row r="14314" spans="1:3" x14ac:dyDescent="0.25">
      <c r="A14314" s="2">
        <v>20.097550585664155</v>
      </c>
      <c r="B14314">
        <v>5.0751738152338266</v>
      </c>
      <c r="C14314">
        <v>3.6109179126442243</v>
      </c>
    </row>
    <row r="14315" spans="1:3" x14ac:dyDescent="0.25">
      <c r="A14315" s="3">
        <v>19.929145492307978</v>
      </c>
      <c r="B14315">
        <v>5.0106352940962555</v>
      </c>
      <c r="C14315">
        <v>2.9957322735539909</v>
      </c>
    </row>
    <row r="14316" spans="1:3" x14ac:dyDescent="0.25">
      <c r="A14316" s="3">
        <v>20.123189455653517</v>
      </c>
      <c r="B14316">
        <v>5.4806389233419912</v>
      </c>
      <c r="C14316">
        <v>3.0910424533583161</v>
      </c>
    </row>
    <row r="14317" spans="1:3" x14ac:dyDescent="0.25">
      <c r="A14317" s="3">
        <v>19.18195119767131</v>
      </c>
      <c r="B14317">
        <v>4.5747109785033828</v>
      </c>
      <c r="C14317">
        <v>3.6375861597263857</v>
      </c>
    </row>
    <row r="14318" spans="1:3" x14ac:dyDescent="0.25">
      <c r="A14318" s="3">
        <v>19.929145492307978</v>
      </c>
      <c r="B14318">
        <v>5.0106352940962555</v>
      </c>
      <c r="C14318">
        <v>2.9957322735539909</v>
      </c>
    </row>
    <row r="14319" spans="1:3" x14ac:dyDescent="0.25">
      <c r="A14319" s="3">
        <v>20.478688773840432</v>
      </c>
      <c r="B14319" s="5">
        <v>5.2983173670000001</v>
      </c>
      <c r="C14319" s="5">
        <v>2.9957322739999999</v>
      </c>
    </row>
    <row r="14320" spans="1:3" x14ac:dyDescent="0.25">
      <c r="A14320" s="3">
        <v>19.929145492307978</v>
      </c>
      <c r="B14320">
        <v>5.0106352940962555</v>
      </c>
      <c r="C14320">
        <v>2.9957322735539909</v>
      </c>
    </row>
    <row r="14321" spans="1:3" x14ac:dyDescent="0.25">
      <c r="A14321" s="3">
        <v>20.360234224388144</v>
      </c>
      <c r="B14321">
        <v>5.6167710976665717</v>
      </c>
      <c r="C14321">
        <v>2.9444389791664403</v>
      </c>
    </row>
    <row r="14322" spans="1:3" x14ac:dyDescent="0.25">
      <c r="A14322" s="3">
        <v>20.478688773840432</v>
      </c>
      <c r="B14322" s="5">
        <v>5.2983173670000001</v>
      </c>
      <c r="C14322" s="5">
        <v>2.9957322739999999</v>
      </c>
    </row>
    <row r="14323" spans="1:3" x14ac:dyDescent="0.25">
      <c r="A14323" s="3">
        <v>20.360234224388144</v>
      </c>
      <c r="B14323">
        <v>5.6167710976665717</v>
      </c>
      <c r="C14323">
        <v>2.9444389791664403</v>
      </c>
    </row>
    <row r="14324" spans="1:3" x14ac:dyDescent="0.25">
      <c r="A14324" s="3">
        <v>20.123189455653517</v>
      </c>
      <c r="B14324">
        <v>5.4806389233419912</v>
      </c>
      <c r="C14324">
        <v>3.0910424533583161</v>
      </c>
    </row>
    <row r="14325" spans="1:3" x14ac:dyDescent="0.25">
      <c r="A14325" s="3">
        <v>19.929145492307978</v>
      </c>
      <c r="B14325">
        <v>5.0106352940962555</v>
      </c>
      <c r="C14325">
        <v>2.9957322735539909</v>
      </c>
    </row>
    <row r="14326" spans="1:3" ht="15.75" thickBot="1" x14ac:dyDescent="0.3">
      <c r="A14326" s="7">
        <v>20.360234224388144</v>
      </c>
      <c r="B14326">
        <v>5.6167710976665717</v>
      </c>
      <c r="C14326">
        <v>2.9444389791664403</v>
      </c>
    </row>
    <row r="14329" spans="1:3" ht="15.75" thickBot="1" x14ac:dyDescent="0.3"/>
    <row r="14330" spans="1:3" x14ac:dyDescent="0.25">
      <c r="A14330" s="1" t="s">
        <v>862</v>
      </c>
    </row>
    <row r="14331" spans="1:3" x14ac:dyDescent="0.25">
      <c r="A14331" s="2">
        <v>20.478688773840432</v>
      </c>
      <c r="B14331" s="5">
        <v>5.2983173670000001</v>
      </c>
      <c r="C14331" s="5">
        <v>2.9957322739999999</v>
      </c>
    </row>
    <row r="14332" spans="1:3" x14ac:dyDescent="0.25">
      <c r="A14332" s="3">
        <v>20.027089777859604</v>
      </c>
      <c r="B14332">
        <v>4.9416424226093039</v>
      </c>
      <c r="C14332">
        <v>3.1135153092103742</v>
      </c>
    </row>
    <row r="14333" spans="1:3" x14ac:dyDescent="0.25">
      <c r="A14333" s="3">
        <v>21.133424112621626</v>
      </c>
      <c r="B14333" s="8">
        <v>6.5510803350434044</v>
      </c>
      <c r="C14333" s="8">
        <v>5.4380793089231956</v>
      </c>
    </row>
    <row r="14334" spans="1:3" x14ac:dyDescent="0.25">
      <c r="A14334" s="3">
        <v>19.18195119767131</v>
      </c>
      <c r="B14334">
        <v>4.5747109785033828</v>
      </c>
      <c r="C14334">
        <v>3.6375861597263857</v>
      </c>
    </row>
    <row r="14335" spans="1:3" x14ac:dyDescent="0.25">
      <c r="A14335" s="3">
        <v>20.478688773840432</v>
      </c>
      <c r="B14335" s="5">
        <v>5.2983173670000001</v>
      </c>
      <c r="C14335" s="5">
        <v>2.9957322739999999</v>
      </c>
    </row>
    <row r="14336" spans="1:3" x14ac:dyDescent="0.25">
      <c r="A14336" s="3">
        <v>21.133424112621626</v>
      </c>
      <c r="B14336" s="8">
        <v>6.5510803350434044</v>
      </c>
      <c r="C14336" s="8">
        <v>5.4380793089231956</v>
      </c>
    </row>
    <row r="14337" spans="1:3" x14ac:dyDescent="0.25">
      <c r="A14337" s="3">
        <v>20.837197681154464</v>
      </c>
      <c r="B14337">
        <v>5.9914645471079817</v>
      </c>
      <c r="C14337">
        <v>4.6821312271242199</v>
      </c>
    </row>
    <row r="14338" spans="1:3" x14ac:dyDescent="0.25">
      <c r="A14338" s="3">
        <v>20.123189455653517</v>
      </c>
      <c r="B14338">
        <v>5.4806389233419912</v>
      </c>
      <c r="C14338">
        <v>3.0910424533583161</v>
      </c>
    </row>
    <row r="14339" spans="1:3" x14ac:dyDescent="0.25">
      <c r="A14339" s="3">
        <v>20.027089777859604</v>
      </c>
      <c r="B14339">
        <v>4.9416424226093039</v>
      </c>
      <c r="C14339">
        <v>3.1135153092103742</v>
      </c>
    </row>
    <row r="14340" spans="1:3" x14ac:dyDescent="0.25">
      <c r="A14340" s="3">
        <v>20.360234224388144</v>
      </c>
      <c r="B14340">
        <v>5.6167710976665717</v>
      </c>
      <c r="C14340">
        <v>2.9444389791664403</v>
      </c>
    </row>
    <row r="14341" spans="1:3" x14ac:dyDescent="0.25">
      <c r="A14341" s="3">
        <v>20.837197681154464</v>
      </c>
      <c r="B14341">
        <v>5.9914645471079817</v>
      </c>
      <c r="C14341">
        <v>4.6821312271242199</v>
      </c>
    </row>
    <row r="14342" spans="1:3" x14ac:dyDescent="0.25">
      <c r="A14342" s="3">
        <v>20.097550585664155</v>
      </c>
      <c r="B14342">
        <v>5.0751738152338266</v>
      </c>
      <c r="C14342">
        <v>3.6109179126442243</v>
      </c>
    </row>
    <row r="14343" spans="1:3" ht="15.75" thickBot="1" x14ac:dyDescent="0.3">
      <c r="A14343" s="7">
        <v>19.719292269758025</v>
      </c>
      <c r="B14343">
        <v>4.7874917430000004</v>
      </c>
      <c r="C14343">
        <v>3.091042453</v>
      </c>
    </row>
    <row r="14346" spans="1:3" ht="15.75" thickBot="1" x14ac:dyDescent="0.3"/>
    <row r="14347" spans="1:3" x14ac:dyDescent="0.25">
      <c r="A14347" s="1" t="s">
        <v>863</v>
      </c>
    </row>
    <row r="14348" spans="1:3" x14ac:dyDescent="0.25">
      <c r="A14348" s="2">
        <v>20.027089777859604</v>
      </c>
      <c r="B14348">
        <v>4.9416424226093039</v>
      </c>
      <c r="C14348">
        <v>3.1135153092103742</v>
      </c>
    </row>
    <row r="14349" spans="1:3" x14ac:dyDescent="0.25">
      <c r="A14349" s="3">
        <v>20.163448315399307</v>
      </c>
      <c r="B14349">
        <v>5.5373342670185366</v>
      </c>
      <c r="C14349">
        <v>4.7004803657924166</v>
      </c>
    </row>
    <row r="14350" spans="1:3" x14ac:dyDescent="0.25">
      <c r="A14350" s="3">
        <v>20.123189455653517</v>
      </c>
      <c r="B14350">
        <v>5.4806389233419912</v>
      </c>
      <c r="C14350">
        <v>3.0910424533583161</v>
      </c>
    </row>
    <row r="14351" spans="1:3" x14ac:dyDescent="0.25">
      <c r="A14351" s="3">
        <v>20.184546440673881</v>
      </c>
      <c r="B14351">
        <v>4.990432586778736</v>
      </c>
      <c r="C14351">
        <v>3.6888794541139363</v>
      </c>
    </row>
    <row r="14352" spans="1:3" x14ac:dyDescent="0.25">
      <c r="A14352" s="3">
        <v>19.985088661080542</v>
      </c>
      <c r="B14352">
        <v>4.7874917427820458</v>
      </c>
      <c r="C14352">
        <v>3.4812400893356918</v>
      </c>
    </row>
    <row r="14353" spans="1:3" x14ac:dyDescent="0.25">
      <c r="A14353" s="3">
        <v>20.184546440673881</v>
      </c>
      <c r="B14353">
        <v>4.990432586778736</v>
      </c>
      <c r="C14353">
        <v>3.6888794541139363</v>
      </c>
    </row>
    <row r="14354" spans="1:3" x14ac:dyDescent="0.25">
      <c r="A14354" s="3">
        <v>19.719292269758025</v>
      </c>
      <c r="B14354">
        <v>4.7874917430000004</v>
      </c>
      <c r="C14354">
        <v>3.091042453</v>
      </c>
    </row>
    <row r="14355" spans="1:3" x14ac:dyDescent="0.25">
      <c r="A14355" s="3">
        <v>20.097550585664155</v>
      </c>
      <c r="B14355">
        <v>5.0751738152338266</v>
      </c>
      <c r="C14355">
        <v>3.6109179126442243</v>
      </c>
    </row>
    <row r="14356" spans="1:3" x14ac:dyDescent="0.25">
      <c r="A14356" s="3">
        <v>20.097550585664155</v>
      </c>
      <c r="B14356">
        <v>5.0751738152338266</v>
      </c>
      <c r="C14356">
        <v>3.6109179126442243</v>
      </c>
    </row>
    <row r="14357" spans="1:3" x14ac:dyDescent="0.25">
      <c r="A14357" s="3">
        <v>20.184546440673881</v>
      </c>
      <c r="B14357">
        <v>4.990432586778736</v>
      </c>
      <c r="C14357">
        <v>3.6888794541139363</v>
      </c>
    </row>
    <row r="14358" spans="1:3" x14ac:dyDescent="0.25">
      <c r="A14358" s="3">
        <v>20.184546440673881</v>
      </c>
      <c r="B14358">
        <v>4.990432586778736</v>
      </c>
      <c r="C14358">
        <v>3.6888794541139363</v>
      </c>
    </row>
    <row r="14359" spans="1:3" x14ac:dyDescent="0.25">
      <c r="A14359" s="3">
        <v>20.837197681154464</v>
      </c>
      <c r="B14359">
        <v>5.9914645471079817</v>
      </c>
      <c r="C14359">
        <v>4.6821312271242199</v>
      </c>
    </row>
    <row r="14360" spans="1:3" ht="15.75" thickBot="1" x14ac:dyDescent="0.3">
      <c r="A14360" s="7">
        <v>19.985088661080542</v>
      </c>
      <c r="B14360">
        <v>4.7874917427820458</v>
      </c>
      <c r="C14360">
        <v>3.4812400893356918</v>
      </c>
    </row>
    <row r="14363" spans="1:3" ht="15.75" thickBot="1" x14ac:dyDescent="0.3"/>
    <row r="14364" spans="1:3" x14ac:dyDescent="0.25">
      <c r="A14364" s="1" t="s">
        <v>864</v>
      </c>
    </row>
    <row r="14365" spans="1:3" x14ac:dyDescent="0.25">
      <c r="A14365" s="2">
        <v>21.133424112621626</v>
      </c>
      <c r="B14365" s="8">
        <v>6.5510803350434044</v>
      </c>
      <c r="C14365" s="8">
        <v>5.4380793089231956</v>
      </c>
    </row>
    <row r="14366" spans="1:3" x14ac:dyDescent="0.25">
      <c r="A14366" s="3">
        <v>20.027089777859604</v>
      </c>
      <c r="B14366">
        <v>4.9416424226093039</v>
      </c>
      <c r="C14366">
        <v>3.1135153092103742</v>
      </c>
    </row>
    <row r="14367" spans="1:3" x14ac:dyDescent="0.25">
      <c r="A14367" s="3">
        <v>20.123189455653517</v>
      </c>
      <c r="B14367">
        <v>5.4806389233419912</v>
      </c>
      <c r="C14367">
        <v>3.0910424533583161</v>
      </c>
    </row>
    <row r="14368" spans="1:3" x14ac:dyDescent="0.25">
      <c r="A14368" s="3">
        <v>20.360234224388144</v>
      </c>
      <c r="B14368">
        <v>5.6167710976665717</v>
      </c>
      <c r="C14368">
        <v>2.9444389791664403</v>
      </c>
    </row>
    <row r="14369" spans="1:3" x14ac:dyDescent="0.25">
      <c r="A14369" s="3">
        <v>20.184546440673881</v>
      </c>
      <c r="B14369">
        <v>4.990432586778736</v>
      </c>
      <c r="C14369">
        <v>3.6888794541139363</v>
      </c>
    </row>
    <row r="14370" spans="1:3" x14ac:dyDescent="0.25">
      <c r="A14370" s="3">
        <v>20.478688773840432</v>
      </c>
      <c r="B14370" s="5">
        <v>5.2983173670000001</v>
      </c>
      <c r="C14370" s="5">
        <v>2.9957322739999999</v>
      </c>
    </row>
    <row r="14371" spans="1:3" x14ac:dyDescent="0.25">
      <c r="A14371" s="3">
        <v>19.18195119767131</v>
      </c>
      <c r="B14371">
        <v>4.5747109785033828</v>
      </c>
      <c r="C14371">
        <v>3.6375861597263857</v>
      </c>
    </row>
    <row r="14372" spans="1:3" x14ac:dyDescent="0.25">
      <c r="A14372" s="3">
        <v>19.18195119767131</v>
      </c>
      <c r="B14372">
        <v>4.5747109785033828</v>
      </c>
      <c r="C14372">
        <v>3.6375861597263857</v>
      </c>
    </row>
    <row r="14373" spans="1:3" x14ac:dyDescent="0.25">
      <c r="A14373" s="3">
        <v>20.123189455653517</v>
      </c>
      <c r="B14373">
        <v>5.4806389233419912</v>
      </c>
      <c r="C14373">
        <v>3.0910424533583161</v>
      </c>
    </row>
    <row r="14374" spans="1:3" x14ac:dyDescent="0.25">
      <c r="A14374" s="3">
        <v>20.027089777859604</v>
      </c>
      <c r="B14374">
        <v>4.9416424226093039</v>
      </c>
      <c r="C14374">
        <v>3.1135153092103742</v>
      </c>
    </row>
    <row r="14375" spans="1:3" x14ac:dyDescent="0.25">
      <c r="A14375" s="3">
        <v>19.719292269758025</v>
      </c>
      <c r="B14375">
        <v>4.7874917430000004</v>
      </c>
      <c r="C14375">
        <v>3.091042453</v>
      </c>
    </row>
    <row r="14376" spans="1:3" x14ac:dyDescent="0.25">
      <c r="A14376" s="3">
        <v>20.123189455653517</v>
      </c>
      <c r="B14376">
        <v>5.4806389233419912</v>
      </c>
      <c r="C14376">
        <v>3.0910424533583161</v>
      </c>
    </row>
    <row r="14377" spans="1:3" ht="15.75" thickBot="1" x14ac:dyDescent="0.3">
      <c r="A14377" s="7">
        <v>19.929145492307978</v>
      </c>
      <c r="B14377">
        <v>5.0106352940962555</v>
      </c>
      <c r="C14377">
        <v>2.9957322735539909</v>
      </c>
    </row>
    <row r="14380" spans="1:3" ht="15.75" thickBot="1" x14ac:dyDescent="0.3"/>
    <row r="14381" spans="1:3" x14ac:dyDescent="0.25">
      <c r="A14381" s="1" t="s">
        <v>865</v>
      </c>
    </row>
    <row r="14382" spans="1:3" x14ac:dyDescent="0.25">
      <c r="A14382" s="2">
        <v>20.097550585664155</v>
      </c>
      <c r="B14382">
        <v>5.0751738152338266</v>
      </c>
      <c r="C14382">
        <v>3.6109179126442243</v>
      </c>
    </row>
    <row r="14383" spans="1:3" x14ac:dyDescent="0.25">
      <c r="A14383" s="3">
        <v>19.719292269758025</v>
      </c>
      <c r="B14383">
        <v>4.7874917430000004</v>
      </c>
      <c r="C14383">
        <v>3.091042453</v>
      </c>
    </row>
    <row r="14384" spans="1:3" x14ac:dyDescent="0.25">
      <c r="A14384" s="3">
        <v>20.123189455653517</v>
      </c>
      <c r="B14384">
        <v>5.4806389233419912</v>
      </c>
      <c r="C14384">
        <v>3.0910424533583161</v>
      </c>
    </row>
    <row r="14385" spans="1:3" x14ac:dyDescent="0.25">
      <c r="A14385" s="3">
        <v>20.027089777859604</v>
      </c>
      <c r="B14385">
        <v>4.9416424226093039</v>
      </c>
      <c r="C14385">
        <v>3.1135153092103742</v>
      </c>
    </row>
    <row r="14386" spans="1:3" x14ac:dyDescent="0.25">
      <c r="A14386" s="3">
        <v>20.837197681154464</v>
      </c>
      <c r="B14386">
        <v>5.9914645471079817</v>
      </c>
      <c r="C14386">
        <v>4.6821312271242199</v>
      </c>
    </row>
    <row r="14387" spans="1:3" x14ac:dyDescent="0.25">
      <c r="A14387" s="3">
        <v>20.184546440673881</v>
      </c>
      <c r="B14387" s="8">
        <v>4.990432586778736</v>
      </c>
      <c r="C14387" s="8">
        <v>3.6888794541139363</v>
      </c>
    </row>
    <row r="14388" spans="1:3" x14ac:dyDescent="0.25">
      <c r="A14388" s="3">
        <v>19.719292269758025</v>
      </c>
      <c r="B14388">
        <v>4.7874917430000004</v>
      </c>
      <c r="C14388">
        <v>3.091042453</v>
      </c>
    </row>
    <row r="14389" spans="1:3" x14ac:dyDescent="0.25">
      <c r="A14389" s="3">
        <v>20.163448315399307</v>
      </c>
      <c r="B14389">
        <v>5.5373342670185366</v>
      </c>
      <c r="C14389">
        <v>4.7004803657924166</v>
      </c>
    </row>
    <row r="14390" spans="1:3" x14ac:dyDescent="0.25">
      <c r="A14390" s="3">
        <v>21.133424112621626</v>
      </c>
      <c r="B14390" s="8">
        <v>6.5510803350434044</v>
      </c>
      <c r="C14390" s="8">
        <v>5.4380793089231956</v>
      </c>
    </row>
    <row r="14391" spans="1:3" x14ac:dyDescent="0.25">
      <c r="A14391" s="3">
        <v>20.478688773840432</v>
      </c>
      <c r="B14391" s="5">
        <v>5.2983173670000001</v>
      </c>
      <c r="C14391" s="5">
        <v>2.9957322739999999</v>
      </c>
    </row>
    <row r="14392" spans="1:3" x14ac:dyDescent="0.25">
      <c r="A14392" s="3">
        <v>20.123189455653517</v>
      </c>
      <c r="B14392">
        <v>5.4806389233419912</v>
      </c>
      <c r="C14392">
        <v>3.0910424533583161</v>
      </c>
    </row>
    <row r="14393" spans="1:3" x14ac:dyDescent="0.25">
      <c r="A14393" s="3">
        <v>20.184546440673881</v>
      </c>
      <c r="B14393">
        <v>4.990432586778736</v>
      </c>
      <c r="C14393">
        <v>3.6888794541139363</v>
      </c>
    </row>
    <row r="14394" spans="1:3" ht="15.75" thickBot="1" x14ac:dyDescent="0.3">
      <c r="A14394" s="7">
        <v>20.837197681154464</v>
      </c>
      <c r="B14394">
        <v>5.9914645471079817</v>
      </c>
      <c r="C14394">
        <v>4.6821312271242199</v>
      </c>
    </row>
    <row r="14397" spans="1:3" ht="15.75" thickBot="1" x14ac:dyDescent="0.3"/>
    <row r="14398" spans="1:3" x14ac:dyDescent="0.25">
      <c r="A14398" s="1" t="s">
        <v>866</v>
      </c>
    </row>
    <row r="14399" spans="1:3" x14ac:dyDescent="0.25">
      <c r="A14399" s="2">
        <v>20.184546440673881</v>
      </c>
      <c r="B14399">
        <v>4.990432586778736</v>
      </c>
      <c r="C14399">
        <v>3.6888794541139363</v>
      </c>
    </row>
    <row r="14400" spans="1:3" x14ac:dyDescent="0.25">
      <c r="A14400" s="3">
        <v>20.027089777859604</v>
      </c>
      <c r="B14400">
        <v>4.9416424226093039</v>
      </c>
      <c r="C14400">
        <v>3.1135153092103742</v>
      </c>
    </row>
    <row r="14401" spans="1:3" x14ac:dyDescent="0.25">
      <c r="A14401" s="3">
        <v>19.929145492307978</v>
      </c>
      <c r="B14401" s="8">
        <v>5.0106352940962555</v>
      </c>
      <c r="C14401" s="8">
        <v>2.9957322735539909</v>
      </c>
    </row>
    <row r="14402" spans="1:3" x14ac:dyDescent="0.25">
      <c r="A14402" s="3">
        <v>20.097550585664155</v>
      </c>
      <c r="B14402">
        <v>5.0751738152338266</v>
      </c>
      <c r="C14402">
        <v>3.6109179126442243</v>
      </c>
    </row>
    <row r="14403" spans="1:3" x14ac:dyDescent="0.25">
      <c r="A14403" s="3">
        <v>20.360234224388144</v>
      </c>
      <c r="B14403" s="8">
        <v>5.6167710976665717</v>
      </c>
      <c r="C14403" s="8">
        <v>2.9444389791664403</v>
      </c>
    </row>
    <row r="14404" spans="1:3" x14ac:dyDescent="0.25">
      <c r="A14404" s="3">
        <v>20.837197681154464</v>
      </c>
      <c r="B14404">
        <v>5.9914645471079817</v>
      </c>
      <c r="C14404">
        <v>4.6821312271242199</v>
      </c>
    </row>
    <row r="14405" spans="1:3" x14ac:dyDescent="0.25">
      <c r="A14405" s="3">
        <v>19.18195119767131</v>
      </c>
      <c r="B14405">
        <v>4.5747109785033828</v>
      </c>
      <c r="C14405">
        <v>3.6375861597263857</v>
      </c>
    </row>
    <row r="14406" spans="1:3" x14ac:dyDescent="0.25">
      <c r="A14406" s="3">
        <v>20.123189455653517</v>
      </c>
      <c r="B14406">
        <v>5.4806389233419912</v>
      </c>
      <c r="C14406">
        <v>3.0910424533583161</v>
      </c>
    </row>
    <row r="14407" spans="1:3" x14ac:dyDescent="0.25">
      <c r="A14407" s="3">
        <v>20.097550585664155</v>
      </c>
      <c r="B14407">
        <v>5.0751738152338266</v>
      </c>
      <c r="C14407">
        <v>3.6109179126442243</v>
      </c>
    </row>
    <row r="14408" spans="1:3" x14ac:dyDescent="0.25">
      <c r="A14408" s="3">
        <v>19.719292269758025</v>
      </c>
      <c r="B14408">
        <v>4.7874917430000004</v>
      </c>
      <c r="C14408">
        <v>3.091042453</v>
      </c>
    </row>
    <row r="14409" spans="1:3" x14ac:dyDescent="0.25">
      <c r="A14409" s="3">
        <v>20.027089777859604</v>
      </c>
      <c r="B14409">
        <v>4.9416424226093039</v>
      </c>
      <c r="C14409">
        <v>3.1135153092103742</v>
      </c>
    </row>
    <row r="14410" spans="1:3" x14ac:dyDescent="0.25">
      <c r="A14410" s="3">
        <v>19.719292269758025</v>
      </c>
      <c r="B14410">
        <v>4.7874917430000004</v>
      </c>
      <c r="C14410">
        <v>3.091042453</v>
      </c>
    </row>
    <row r="14411" spans="1:3" ht="15.75" thickBot="1" x14ac:dyDescent="0.3">
      <c r="A14411" s="7">
        <v>19.985088661080542</v>
      </c>
      <c r="B14411">
        <v>4.7874917427820458</v>
      </c>
      <c r="C14411">
        <v>3.4812400893356918</v>
      </c>
    </row>
    <row r="14414" spans="1:3" ht="15.75" thickBot="1" x14ac:dyDescent="0.3"/>
    <row r="14415" spans="1:3" x14ac:dyDescent="0.25">
      <c r="A14415" s="1" t="s">
        <v>867</v>
      </c>
    </row>
    <row r="14416" spans="1:3" x14ac:dyDescent="0.25">
      <c r="A14416" s="2">
        <v>20.097550585664155</v>
      </c>
      <c r="B14416">
        <v>5.0751738152338266</v>
      </c>
      <c r="C14416">
        <v>3.6109179126442243</v>
      </c>
    </row>
    <row r="14417" spans="1:3" x14ac:dyDescent="0.25">
      <c r="A14417" s="3">
        <v>19.719292269758025</v>
      </c>
      <c r="B14417">
        <v>4.7874917430000004</v>
      </c>
      <c r="C14417">
        <v>3.091042453</v>
      </c>
    </row>
    <row r="14418" spans="1:3" x14ac:dyDescent="0.25">
      <c r="A14418" s="3">
        <v>19.18195119767131</v>
      </c>
      <c r="B14418">
        <v>4.5747109785033828</v>
      </c>
      <c r="C14418">
        <v>3.6375861597263857</v>
      </c>
    </row>
    <row r="14419" spans="1:3" x14ac:dyDescent="0.25">
      <c r="A14419" s="3">
        <v>19.929145492307978</v>
      </c>
      <c r="B14419">
        <v>5.0106352940962555</v>
      </c>
      <c r="C14419">
        <v>2.9957322735539909</v>
      </c>
    </row>
    <row r="14420" spans="1:3" x14ac:dyDescent="0.25">
      <c r="A14420" s="3">
        <v>20.184546440673881</v>
      </c>
      <c r="B14420">
        <v>4.990432586778736</v>
      </c>
      <c r="C14420">
        <v>3.6888794541139363</v>
      </c>
    </row>
    <row r="14421" spans="1:3" x14ac:dyDescent="0.25">
      <c r="A14421" s="3">
        <v>20.097550585664155</v>
      </c>
      <c r="B14421">
        <v>5.0751738152338266</v>
      </c>
      <c r="C14421">
        <v>3.6109179126442243</v>
      </c>
    </row>
    <row r="14422" spans="1:3" x14ac:dyDescent="0.25">
      <c r="A14422" s="3">
        <v>20.097550585664155</v>
      </c>
      <c r="B14422">
        <v>5.0751738152338266</v>
      </c>
      <c r="C14422">
        <v>3.6109179126442243</v>
      </c>
    </row>
    <row r="14423" spans="1:3" x14ac:dyDescent="0.25">
      <c r="A14423" s="3">
        <v>19.929145492307999</v>
      </c>
      <c r="B14423">
        <v>5.0106352940962555</v>
      </c>
      <c r="C14423">
        <v>2.9957322735539909</v>
      </c>
    </row>
    <row r="14424" spans="1:3" x14ac:dyDescent="0.25">
      <c r="A14424" s="3">
        <v>20.478688773840432</v>
      </c>
      <c r="B14424" s="5">
        <v>5.2983173670000001</v>
      </c>
      <c r="C14424" s="5">
        <v>2.9957322739999999</v>
      </c>
    </row>
    <row r="14425" spans="1:3" x14ac:dyDescent="0.25">
      <c r="A14425" s="3">
        <v>20.163448315399307</v>
      </c>
      <c r="B14425">
        <v>5.5373342670185366</v>
      </c>
      <c r="C14425">
        <v>4.7004803657924166</v>
      </c>
    </row>
    <row r="14426" spans="1:3" x14ac:dyDescent="0.25">
      <c r="A14426" s="3">
        <v>20.184546440673881</v>
      </c>
      <c r="B14426">
        <v>4.990432586778736</v>
      </c>
      <c r="C14426">
        <v>3.6888794541139363</v>
      </c>
    </row>
    <row r="14427" spans="1:3" x14ac:dyDescent="0.25">
      <c r="A14427" s="3">
        <v>20.027089777859604</v>
      </c>
      <c r="B14427">
        <v>4.9416424226093039</v>
      </c>
      <c r="C14427">
        <v>3.1135153092103742</v>
      </c>
    </row>
    <row r="14428" spans="1:3" ht="15.75" thickBot="1" x14ac:dyDescent="0.3">
      <c r="A14428" s="7">
        <v>20.027089777859604</v>
      </c>
      <c r="B14428">
        <v>4.9416424226093039</v>
      </c>
      <c r="C14428">
        <v>3.1135153092103742</v>
      </c>
    </row>
    <row r="14431" spans="1:3" ht="15.75" thickBot="1" x14ac:dyDescent="0.3"/>
    <row r="14432" spans="1:3" x14ac:dyDescent="0.25">
      <c r="A14432" s="1" t="s">
        <v>868</v>
      </c>
    </row>
    <row r="14433" spans="1:3" x14ac:dyDescent="0.25">
      <c r="A14433" s="2">
        <v>20.163448315399307</v>
      </c>
      <c r="B14433">
        <v>5.5373342670185366</v>
      </c>
      <c r="C14433">
        <v>4.7004803657924166</v>
      </c>
    </row>
    <row r="14434" spans="1:3" x14ac:dyDescent="0.25">
      <c r="A14434" s="3">
        <v>20.837197681154464</v>
      </c>
      <c r="B14434">
        <v>5.9914645471079817</v>
      </c>
      <c r="C14434">
        <v>4.6821312271242199</v>
      </c>
    </row>
    <row r="14435" spans="1:3" x14ac:dyDescent="0.25">
      <c r="A14435" s="3">
        <v>21.133424112621626</v>
      </c>
      <c r="B14435" s="8">
        <v>6.5510803350434044</v>
      </c>
      <c r="C14435" s="8">
        <v>5.4380793089231956</v>
      </c>
    </row>
    <row r="14436" spans="1:3" x14ac:dyDescent="0.25">
      <c r="A14436" s="3">
        <v>20.837197681154464</v>
      </c>
      <c r="B14436">
        <v>5.9914645471079817</v>
      </c>
      <c r="C14436">
        <v>4.6821312271242199</v>
      </c>
    </row>
    <row r="14437" spans="1:3" x14ac:dyDescent="0.25">
      <c r="A14437" s="3">
        <v>19.929145492307978</v>
      </c>
      <c r="B14437">
        <v>5.0106352940962555</v>
      </c>
      <c r="C14437">
        <v>2.9957322735539909</v>
      </c>
    </row>
    <row r="14438" spans="1:3" x14ac:dyDescent="0.25">
      <c r="A14438" s="3">
        <v>20.027089777859604</v>
      </c>
      <c r="B14438">
        <v>4.9416424226093039</v>
      </c>
      <c r="C14438">
        <v>3.1135153092103742</v>
      </c>
    </row>
    <row r="14439" spans="1:3" x14ac:dyDescent="0.25">
      <c r="A14439" s="3">
        <v>20.184546440673881</v>
      </c>
      <c r="B14439">
        <v>4.990432586778736</v>
      </c>
      <c r="C14439">
        <v>3.6888794541139363</v>
      </c>
    </row>
    <row r="14440" spans="1:3" x14ac:dyDescent="0.25">
      <c r="A14440" s="3">
        <v>19.18195119767131</v>
      </c>
      <c r="B14440">
        <v>4.5747109785033828</v>
      </c>
      <c r="C14440">
        <v>3.6375861597263857</v>
      </c>
    </row>
    <row r="14441" spans="1:3" x14ac:dyDescent="0.25">
      <c r="A14441" s="3">
        <v>20.027089777859604</v>
      </c>
      <c r="B14441">
        <v>4.9416424226093039</v>
      </c>
      <c r="C14441">
        <v>3.1135153092103742</v>
      </c>
    </row>
    <row r="14442" spans="1:3" x14ac:dyDescent="0.25">
      <c r="A14442" s="3">
        <v>19.18195119767131</v>
      </c>
      <c r="B14442">
        <v>4.5747109785033828</v>
      </c>
      <c r="C14442">
        <v>3.6375861597263857</v>
      </c>
    </row>
    <row r="14443" spans="1:3" x14ac:dyDescent="0.25">
      <c r="A14443" s="3">
        <v>20.123189455653517</v>
      </c>
      <c r="B14443">
        <v>5.4806389233419912</v>
      </c>
      <c r="C14443">
        <v>3.0910424533583161</v>
      </c>
    </row>
    <row r="14444" spans="1:3" x14ac:dyDescent="0.25">
      <c r="A14444" s="3">
        <v>19.985088661080542</v>
      </c>
      <c r="B14444">
        <v>4.7874917427820458</v>
      </c>
      <c r="C14444">
        <v>3.4812400893356918</v>
      </c>
    </row>
    <row r="14445" spans="1:3" ht="15.75" thickBot="1" x14ac:dyDescent="0.3">
      <c r="A14445" s="7">
        <v>20.184546440673881</v>
      </c>
      <c r="B14445">
        <v>4.990432586778736</v>
      </c>
      <c r="C14445">
        <v>3.6888794541139363</v>
      </c>
    </row>
    <row r="14448" spans="1:3" ht="15.75" thickBot="1" x14ac:dyDescent="0.3"/>
    <row r="14449" spans="1:3" x14ac:dyDescent="0.25">
      <c r="A14449" s="1" t="s">
        <v>869</v>
      </c>
    </row>
    <row r="14450" spans="1:3" x14ac:dyDescent="0.25">
      <c r="A14450" s="2">
        <v>20.478688773840432</v>
      </c>
      <c r="B14450" s="5">
        <v>5.2983173670000001</v>
      </c>
      <c r="C14450" s="5">
        <v>2.9957322739999999</v>
      </c>
    </row>
    <row r="14451" spans="1:3" x14ac:dyDescent="0.25">
      <c r="A14451" s="3">
        <v>20.837197681154464</v>
      </c>
      <c r="B14451">
        <v>5.9914645471079817</v>
      </c>
      <c r="C14451">
        <v>4.6821312271242199</v>
      </c>
    </row>
    <row r="14452" spans="1:3" x14ac:dyDescent="0.25">
      <c r="A14452" s="3">
        <v>20.360234224388144</v>
      </c>
      <c r="B14452">
        <v>5.6167710976665717</v>
      </c>
      <c r="C14452">
        <v>2.9444389791664403</v>
      </c>
    </row>
    <row r="14453" spans="1:3" x14ac:dyDescent="0.25">
      <c r="A14453" s="3">
        <v>19.929145492307978</v>
      </c>
      <c r="B14453">
        <v>5.0106352940962555</v>
      </c>
      <c r="C14453">
        <v>2.9957322735539909</v>
      </c>
    </row>
    <row r="14454" spans="1:3" x14ac:dyDescent="0.25">
      <c r="A14454" s="3">
        <v>20.097550585664155</v>
      </c>
      <c r="B14454">
        <v>5.0751738152338266</v>
      </c>
      <c r="C14454">
        <v>3.6109179126442243</v>
      </c>
    </row>
    <row r="14455" spans="1:3" x14ac:dyDescent="0.25">
      <c r="A14455" s="3">
        <v>19.985088661080542</v>
      </c>
      <c r="B14455">
        <v>4.7874917427820458</v>
      </c>
      <c r="C14455">
        <v>3.4812400893356918</v>
      </c>
    </row>
    <row r="14456" spans="1:3" x14ac:dyDescent="0.25">
      <c r="A14456" s="3">
        <v>21.133424112621626</v>
      </c>
      <c r="B14456" s="8">
        <v>6.5510803350434044</v>
      </c>
      <c r="C14456" s="8">
        <v>5.4380793089231956</v>
      </c>
    </row>
    <row r="14457" spans="1:3" x14ac:dyDescent="0.25">
      <c r="A14457" s="3">
        <v>19.929145492307978</v>
      </c>
      <c r="B14457">
        <v>5.0106352940962555</v>
      </c>
      <c r="C14457">
        <v>2.9957322735539909</v>
      </c>
    </row>
    <row r="14458" spans="1:3" x14ac:dyDescent="0.25">
      <c r="A14458" s="3">
        <v>19.18195119767131</v>
      </c>
      <c r="B14458">
        <v>4.5747109785033828</v>
      </c>
      <c r="C14458">
        <v>3.6375861597263857</v>
      </c>
    </row>
    <row r="14459" spans="1:3" x14ac:dyDescent="0.25">
      <c r="A14459" s="3">
        <v>20.184546440673881</v>
      </c>
      <c r="B14459">
        <v>4.990432586778736</v>
      </c>
      <c r="C14459">
        <v>3.6888794541139363</v>
      </c>
    </row>
    <row r="14460" spans="1:3" x14ac:dyDescent="0.25">
      <c r="A14460" s="3">
        <v>19.719292269758025</v>
      </c>
      <c r="B14460">
        <v>4.7874917430000004</v>
      </c>
      <c r="C14460">
        <v>3.091042453</v>
      </c>
    </row>
    <row r="14461" spans="1:3" x14ac:dyDescent="0.25">
      <c r="A14461" s="3">
        <v>20.837197681154464</v>
      </c>
      <c r="B14461">
        <v>5.9914645471079817</v>
      </c>
      <c r="C14461">
        <v>4.6821312271242199</v>
      </c>
    </row>
    <row r="14462" spans="1:3" ht="15.75" thickBot="1" x14ac:dyDescent="0.3">
      <c r="A14462" s="7">
        <v>19.719292269758025</v>
      </c>
      <c r="B14462" s="8">
        <v>4.7874917427820458</v>
      </c>
      <c r="C14462" s="8">
        <v>3.0910424533583161</v>
      </c>
    </row>
    <row r="14465" spans="1:3" ht="15.75" thickBot="1" x14ac:dyDescent="0.3"/>
    <row r="14466" spans="1:3" x14ac:dyDescent="0.25">
      <c r="A14466" s="1" t="s">
        <v>870</v>
      </c>
    </row>
    <row r="14467" spans="1:3" x14ac:dyDescent="0.25">
      <c r="A14467" s="2">
        <v>19.719292269758025</v>
      </c>
      <c r="B14467">
        <v>4.7874917430000004</v>
      </c>
      <c r="C14467">
        <v>3.091042453</v>
      </c>
    </row>
    <row r="14468" spans="1:3" x14ac:dyDescent="0.25">
      <c r="A14468" s="3">
        <v>19.985088661080542</v>
      </c>
      <c r="B14468">
        <v>4.7874917427820458</v>
      </c>
      <c r="C14468">
        <v>3.4812400893356918</v>
      </c>
    </row>
    <row r="14469" spans="1:3" x14ac:dyDescent="0.25">
      <c r="A14469" s="3">
        <v>19.719292269758025</v>
      </c>
      <c r="B14469">
        <v>4.7874917430000004</v>
      </c>
      <c r="C14469">
        <v>3.091042453</v>
      </c>
    </row>
    <row r="14470" spans="1:3" x14ac:dyDescent="0.25">
      <c r="A14470" s="3">
        <v>20.097550585664155</v>
      </c>
      <c r="B14470">
        <v>5.0751738152338266</v>
      </c>
      <c r="C14470">
        <v>3.6109179126442243</v>
      </c>
    </row>
    <row r="14471" spans="1:3" x14ac:dyDescent="0.25">
      <c r="A14471" s="3">
        <v>20.123189455653517</v>
      </c>
      <c r="B14471">
        <v>5.4806389233419912</v>
      </c>
      <c r="C14471">
        <v>3.0910424533583161</v>
      </c>
    </row>
    <row r="14472" spans="1:3" x14ac:dyDescent="0.25">
      <c r="A14472" s="3">
        <v>19.719292269758025</v>
      </c>
      <c r="B14472">
        <v>4.7874917430000004</v>
      </c>
      <c r="C14472">
        <v>3.091042453</v>
      </c>
    </row>
    <row r="14473" spans="1:3" x14ac:dyDescent="0.25">
      <c r="A14473" s="3">
        <v>19.18195119767131</v>
      </c>
      <c r="B14473">
        <v>4.5747109785033828</v>
      </c>
      <c r="C14473">
        <v>3.6375861597263857</v>
      </c>
    </row>
    <row r="14474" spans="1:3" x14ac:dyDescent="0.25">
      <c r="A14474" s="3">
        <v>19.719292269758025</v>
      </c>
      <c r="B14474">
        <v>4.7874917430000004</v>
      </c>
      <c r="C14474">
        <v>3.091042453</v>
      </c>
    </row>
    <row r="14475" spans="1:3" x14ac:dyDescent="0.25">
      <c r="A14475" s="3">
        <v>19.929145492307978</v>
      </c>
      <c r="B14475">
        <v>5.0106352940962555</v>
      </c>
      <c r="C14475">
        <v>2.9957322735539909</v>
      </c>
    </row>
    <row r="14476" spans="1:3" x14ac:dyDescent="0.25">
      <c r="A14476" s="3">
        <v>20.184546440673881</v>
      </c>
      <c r="B14476">
        <v>4.990432586778736</v>
      </c>
      <c r="C14476">
        <v>3.6888794541139363</v>
      </c>
    </row>
    <row r="14477" spans="1:3" x14ac:dyDescent="0.25">
      <c r="A14477" s="3">
        <v>20.478688773840432</v>
      </c>
      <c r="B14477" s="5">
        <v>5.2983173670000001</v>
      </c>
      <c r="C14477" s="5">
        <v>2.9957322739999999</v>
      </c>
    </row>
    <row r="14478" spans="1:3" x14ac:dyDescent="0.25">
      <c r="A14478" s="3">
        <v>20.123189455653517</v>
      </c>
      <c r="B14478">
        <v>5.4806389233419912</v>
      </c>
      <c r="C14478">
        <v>3.0910424533583161</v>
      </c>
    </row>
    <row r="14479" spans="1:3" ht="15.75" thickBot="1" x14ac:dyDescent="0.3">
      <c r="A14479" s="7">
        <v>19.18195119767131</v>
      </c>
      <c r="B14479">
        <v>4.5747109785033828</v>
      </c>
      <c r="C14479">
        <v>3.6375861597263857</v>
      </c>
    </row>
    <row r="14482" spans="1:3" ht="15.75" thickBot="1" x14ac:dyDescent="0.3"/>
    <row r="14483" spans="1:3" x14ac:dyDescent="0.25">
      <c r="A14483" s="1" t="s">
        <v>871</v>
      </c>
    </row>
    <row r="14484" spans="1:3" x14ac:dyDescent="0.25">
      <c r="A14484" s="2">
        <v>20.163448315399307</v>
      </c>
      <c r="B14484">
        <v>5.5373342670185366</v>
      </c>
      <c r="C14484">
        <v>4.7004803657924166</v>
      </c>
    </row>
    <row r="14485" spans="1:3" x14ac:dyDescent="0.25">
      <c r="A14485" s="3">
        <v>20.837197681154464</v>
      </c>
      <c r="B14485">
        <v>5.9914645471079817</v>
      </c>
      <c r="C14485">
        <v>4.6821312271242199</v>
      </c>
    </row>
    <row r="14486" spans="1:3" x14ac:dyDescent="0.25">
      <c r="A14486" s="3">
        <v>20.360234224388144</v>
      </c>
      <c r="B14486">
        <v>5.6167710976665717</v>
      </c>
      <c r="C14486">
        <v>2.9444389791664403</v>
      </c>
    </row>
    <row r="14487" spans="1:3" x14ac:dyDescent="0.25">
      <c r="A14487" s="3">
        <v>19.985088661080542</v>
      </c>
      <c r="B14487">
        <v>4.7874917427820458</v>
      </c>
      <c r="C14487">
        <v>3.4812400893356918</v>
      </c>
    </row>
    <row r="14488" spans="1:3" x14ac:dyDescent="0.25">
      <c r="A14488" s="3">
        <v>19.985088661080542</v>
      </c>
      <c r="B14488">
        <v>4.7874917427820458</v>
      </c>
      <c r="C14488">
        <v>3.4812400893356918</v>
      </c>
    </row>
    <row r="14489" spans="1:3" x14ac:dyDescent="0.25">
      <c r="A14489" s="3">
        <v>19.985088661080542</v>
      </c>
      <c r="B14489">
        <v>4.7874917427820458</v>
      </c>
      <c r="C14489">
        <v>3.4812400893356918</v>
      </c>
    </row>
    <row r="14490" spans="1:3" x14ac:dyDescent="0.25">
      <c r="A14490" s="3">
        <v>19.719292269758025</v>
      </c>
      <c r="B14490">
        <v>4.7874917430000004</v>
      </c>
      <c r="C14490">
        <v>3.091042453</v>
      </c>
    </row>
    <row r="14491" spans="1:3" x14ac:dyDescent="0.25">
      <c r="A14491" s="3">
        <v>19.985088661080542</v>
      </c>
      <c r="B14491">
        <v>4.7874917427820458</v>
      </c>
      <c r="C14491">
        <v>3.4812400893356918</v>
      </c>
    </row>
    <row r="14492" spans="1:3" x14ac:dyDescent="0.25">
      <c r="A14492" s="3">
        <v>20.360234224388144</v>
      </c>
      <c r="B14492">
        <v>5.6167710976665717</v>
      </c>
      <c r="C14492">
        <v>2.9444389791664403</v>
      </c>
    </row>
    <row r="14493" spans="1:3" x14ac:dyDescent="0.25">
      <c r="A14493" s="3">
        <v>20.360234224388144</v>
      </c>
      <c r="B14493">
        <v>5.6167710976665717</v>
      </c>
      <c r="C14493">
        <v>2.9444389791664403</v>
      </c>
    </row>
    <row r="14494" spans="1:3" x14ac:dyDescent="0.25">
      <c r="A14494" s="3">
        <v>19.985088661080542</v>
      </c>
      <c r="B14494">
        <v>4.7874917427820458</v>
      </c>
      <c r="C14494">
        <v>3.4812400893356918</v>
      </c>
    </row>
    <row r="14495" spans="1:3" x14ac:dyDescent="0.25">
      <c r="A14495" s="3">
        <v>19.985088661080542</v>
      </c>
      <c r="B14495">
        <v>4.7874917427820458</v>
      </c>
      <c r="C14495">
        <v>3.4812400893356918</v>
      </c>
    </row>
    <row r="14496" spans="1:3" ht="15.75" thickBot="1" x14ac:dyDescent="0.3">
      <c r="A14496" s="7">
        <v>20.027089777859604</v>
      </c>
      <c r="B14496">
        <v>4.9416424226093039</v>
      </c>
      <c r="C14496">
        <v>3.1135153092103742</v>
      </c>
    </row>
    <row r="14499" spans="1:3" ht="15.75" thickBot="1" x14ac:dyDescent="0.3"/>
    <row r="14500" spans="1:3" x14ac:dyDescent="0.25">
      <c r="A14500" s="1" t="s">
        <v>872</v>
      </c>
    </row>
    <row r="14501" spans="1:3" x14ac:dyDescent="0.25">
      <c r="A14501" s="2">
        <v>20.027089777859604</v>
      </c>
      <c r="B14501">
        <v>4.9416424226093039</v>
      </c>
      <c r="C14501">
        <v>3.1135153092103742</v>
      </c>
    </row>
    <row r="14502" spans="1:3" x14ac:dyDescent="0.25">
      <c r="A14502" s="3">
        <v>20.097550585664155</v>
      </c>
      <c r="B14502">
        <v>5.0751738152338266</v>
      </c>
      <c r="C14502">
        <v>3.6109179126442243</v>
      </c>
    </row>
    <row r="14503" spans="1:3" x14ac:dyDescent="0.25">
      <c r="A14503" s="3">
        <v>20.837197681154464</v>
      </c>
      <c r="B14503">
        <v>5.9914645471079817</v>
      </c>
      <c r="C14503">
        <v>4.6821312271242199</v>
      </c>
    </row>
    <row r="14504" spans="1:3" x14ac:dyDescent="0.25">
      <c r="A14504" s="3">
        <v>20.163448315399307</v>
      </c>
      <c r="B14504">
        <v>5.5373342670185366</v>
      </c>
      <c r="C14504">
        <v>4.7004803657924166</v>
      </c>
    </row>
    <row r="14505" spans="1:3" x14ac:dyDescent="0.25">
      <c r="A14505" s="3">
        <v>20.163448315399307</v>
      </c>
      <c r="B14505">
        <v>5.5373342670185366</v>
      </c>
      <c r="C14505">
        <v>4.7004803657924166</v>
      </c>
    </row>
    <row r="14506" spans="1:3" x14ac:dyDescent="0.25">
      <c r="A14506" s="3">
        <v>20.360234224388144</v>
      </c>
      <c r="B14506">
        <v>5.6167710976665717</v>
      </c>
      <c r="C14506">
        <v>2.9444389791664403</v>
      </c>
    </row>
    <row r="14507" spans="1:3" x14ac:dyDescent="0.25">
      <c r="A14507" s="3">
        <v>19.18195119767131</v>
      </c>
      <c r="B14507">
        <v>4.5747109785033828</v>
      </c>
      <c r="C14507">
        <v>3.6375861597263857</v>
      </c>
    </row>
    <row r="14508" spans="1:3" x14ac:dyDescent="0.25">
      <c r="A14508" s="3">
        <v>20.478688773840432</v>
      </c>
      <c r="B14508" s="5">
        <v>5.2983173670000001</v>
      </c>
      <c r="C14508" s="5">
        <v>2.9957322739999999</v>
      </c>
    </row>
    <row r="14509" spans="1:3" x14ac:dyDescent="0.25">
      <c r="A14509" s="3">
        <v>20.478688773840432</v>
      </c>
      <c r="B14509" s="5">
        <v>5.2983173670000001</v>
      </c>
      <c r="C14509" s="5">
        <v>2.9957322739999999</v>
      </c>
    </row>
    <row r="14510" spans="1:3" x14ac:dyDescent="0.25">
      <c r="A14510" s="3">
        <v>20.360234224388144</v>
      </c>
      <c r="B14510">
        <v>5.6167710976665717</v>
      </c>
      <c r="C14510">
        <v>2.9444389791664403</v>
      </c>
    </row>
    <row r="14511" spans="1:3" x14ac:dyDescent="0.25">
      <c r="A14511" s="3">
        <v>20.478688773840432</v>
      </c>
      <c r="B14511" s="5">
        <v>5.2983173670000001</v>
      </c>
      <c r="C14511" s="5">
        <v>2.9957322739999999</v>
      </c>
    </row>
    <row r="14512" spans="1:3" x14ac:dyDescent="0.25">
      <c r="A14512" s="3">
        <v>20.097550585664155</v>
      </c>
      <c r="B14512">
        <v>5.0751738152338266</v>
      </c>
      <c r="C14512">
        <v>3.6109179126442243</v>
      </c>
    </row>
    <row r="14513" spans="1:3" ht="15.75" thickBot="1" x14ac:dyDescent="0.3">
      <c r="A14513" s="7">
        <v>19.18195119767131</v>
      </c>
      <c r="B14513">
        <v>4.5747109785033828</v>
      </c>
      <c r="C14513">
        <v>3.6375861597263857</v>
      </c>
    </row>
    <row r="14516" spans="1:3" ht="15.75" thickBot="1" x14ac:dyDescent="0.3"/>
    <row r="14517" spans="1:3" x14ac:dyDescent="0.25">
      <c r="A14517" s="1" t="s">
        <v>873</v>
      </c>
    </row>
    <row r="14518" spans="1:3" x14ac:dyDescent="0.25">
      <c r="A14518" s="2">
        <v>20.123189455653517</v>
      </c>
      <c r="B14518">
        <v>5.4806389233419912</v>
      </c>
      <c r="C14518">
        <v>3.0910424533583161</v>
      </c>
    </row>
    <row r="14519" spans="1:3" x14ac:dyDescent="0.25">
      <c r="A14519" s="3">
        <v>20.478688773840432</v>
      </c>
      <c r="B14519" s="5">
        <v>5.2983173670000001</v>
      </c>
      <c r="C14519" s="5">
        <v>2.9957322739999999</v>
      </c>
    </row>
    <row r="14520" spans="1:3" x14ac:dyDescent="0.25">
      <c r="A14520" s="3">
        <v>20.123189455653517</v>
      </c>
      <c r="B14520">
        <v>5.4806389233419912</v>
      </c>
      <c r="C14520">
        <v>3.0910424533583161</v>
      </c>
    </row>
    <row r="14521" spans="1:3" x14ac:dyDescent="0.25">
      <c r="A14521" s="3">
        <v>20.478688773840432</v>
      </c>
      <c r="B14521" s="5">
        <v>5.2983173670000001</v>
      </c>
      <c r="C14521" s="5">
        <v>2.9957322739999999</v>
      </c>
    </row>
    <row r="14522" spans="1:3" x14ac:dyDescent="0.25">
      <c r="A14522" s="3">
        <v>20.027089777859604</v>
      </c>
      <c r="B14522">
        <v>4.9416424226093039</v>
      </c>
      <c r="C14522">
        <v>3.1135153092103742</v>
      </c>
    </row>
    <row r="14523" spans="1:3" x14ac:dyDescent="0.25">
      <c r="A14523" s="3">
        <v>20.360234224388144</v>
      </c>
      <c r="B14523">
        <v>5.6167710976665717</v>
      </c>
      <c r="C14523">
        <v>2.9444389791664403</v>
      </c>
    </row>
    <row r="14524" spans="1:3" x14ac:dyDescent="0.25">
      <c r="A14524" s="3">
        <v>19.719292269758025</v>
      </c>
      <c r="B14524">
        <v>4.7874917430000004</v>
      </c>
      <c r="C14524">
        <v>3.091042453</v>
      </c>
    </row>
    <row r="14525" spans="1:3" x14ac:dyDescent="0.25">
      <c r="A14525" s="3">
        <v>20.123189455653517</v>
      </c>
      <c r="B14525">
        <v>5.4806389233419912</v>
      </c>
      <c r="C14525">
        <v>3.0910424533583161</v>
      </c>
    </row>
    <row r="14526" spans="1:3" x14ac:dyDescent="0.25">
      <c r="A14526" s="3">
        <v>19.929145492307978</v>
      </c>
      <c r="B14526">
        <v>5.0106352940962555</v>
      </c>
      <c r="C14526">
        <v>2.9957322735539909</v>
      </c>
    </row>
    <row r="14527" spans="1:3" x14ac:dyDescent="0.25">
      <c r="A14527" s="3">
        <v>19.985088661080542</v>
      </c>
      <c r="B14527">
        <v>4.7874917427820458</v>
      </c>
      <c r="C14527">
        <v>3.4812400893356918</v>
      </c>
    </row>
    <row r="14528" spans="1:3" x14ac:dyDescent="0.25">
      <c r="A14528" s="3">
        <v>20.123189455653517</v>
      </c>
      <c r="B14528">
        <v>5.4806389233419912</v>
      </c>
      <c r="C14528">
        <v>3.0910424533583161</v>
      </c>
    </row>
    <row r="14529" spans="1:3" x14ac:dyDescent="0.25">
      <c r="A14529" s="3">
        <v>21.133424112621626</v>
      </c>
      <c r="B14529" s="8">
        <v>6.5510803350434044</v>
      </c>
      <c r="C14529" s="8">
        <v>5.4380793089231956</v>
      </c>
    </row>
    <row r="14530" spans="1:3" ht="15.75" thickBot="1" x14ac:dyDescent="0.3">
      <c r="A14530" s="7">
        <v>20.123189455653517</v>
      </c>
      <c r="B14530">
        <v>5.4806389233419912</v>
      </c>
      <c r="C14530">
        <v>3.0910424533583161</v>
      </c>
    </row>
    <row r="14533" spans="1:3" ht="15.75" thickBot="1" x14ac:dyDescent="0.3"/>
    <row r="14534" spans="1:3" x14ac:dyDescent="0.25">
      <c r="A14534" s="1" t="s">
        <v>874</v>
      </c>
    </row>
    <row r="14535" spans="1:3" x14ac:dyDescent="0.25">
      <c r="A14535" s="2">
        <v>19.985088661080542</v>
      </c>
      <c r="B14535">
        <v>4.7874917427820458</v>
      </c>
      <c r="C14535">
        <v>3.4812400893356918</v>
      </c>
    </row>
    <row r="14536" spans="1:3" x14ac:dyDescent="0.25">
      <c r="A14536" s="3">
        <v>20.360234224388144</v>
      </c>
      <c r="B14536">
        <v>5.6167710976665717</v>
      </c>
      <c r="C14536">
        <v>2.9444389791664403</v>
      </c>
    </row>
    <row r="14537" spans="1:3" x14ac:dyDescent="0.25">
      <c r="A14537" s="3">
        <v>21.133424112621626</v>
      </c>
      <c r="B14537" s="8">
        <v>6.5510803350434044</v>
      </c>
      <c r="C14537" s="8">
        <v>5.4380793089231956</v>
      </c>
    </row>
    <row r="14538" spans="1:3" x14ac:dyDescent="0.25">
      <c r="A14538" s="3">
        <v>19.18195119767131</v>
      </c>
      <c r="B14538">
        <v>4.5747109785033828</v>
      </c>
      <c r="C14538">
        <v>3.6375861597263857</v>
      </c>
    </row>
    <row r="14539" spans="1:3" x14ac:dyDescent="0.25">
      <c r="A14539" s="3">
        <v>20.097550585664155</v>
      </c>
      <c r="B14539">
        <v>5.0751738152338266</v>
      </c>
      <c r="C14539">
        <v>3.6109179126442243</v>
      </c>
    </row>
    <row r="14540" spans="1:3" x14ac:dyDescent="0.25">
      <c r="A14540" s="3">
        <v>20.478688773840432</v>
      </c>
      <c r="B14540" s="5">
        <v>5.2983173670000001</v>
      </c>
      <c r="C14540" s="5">
        <v>2.9957322739999999</v>
      </c>
    </row>
    <row r="14541" spans="1:3" x14ac:dyDescent="0.25">
      <c r="A14541" s="3">
        <v>20.837197681154464</v>
      </c>
      <c r="B14541">
        <v>5.9914645471079817</v>
      </c>
      <c r="C14541">
        <v>4.6821312271242199</v>
      </c>
    </row>
    <row r="14542" spans="1:3" x14ac:dyDescent="0.25">
      <c r="A14542" s="3">
        <v>20.360234224388144</v>
      </c>
      <c r="B14542">
        <v>5.6167710976665717</v>
      </c>
      <c r="C14542">
        <v>2.9444389791664403</v>
      </c>
    </row>
    <row r="14543" spans="1:3" x14ac:dyDescent="0.25">
      <c r="A14543" s="3">
        <v>20.163448315399307</v>
      </c>
      <c r="B14543">
        <v>5.5373342670185366</v>
      </c>
      <c r="C14543">
        <v>4.7004803657924166</v>
      </c>
    </row>
    <row r="14544" spans="1:3" x14ac:dyDescent="0.25">
      <c r="A14544" s="3">
        <v>19.929145492307978</v>
      </c>
      <c r="B14544">
        <v>5.0106352940962555</v>
      </c>
      <c r="C14544">
        <v>2.9957322735539909</v>
      </c>
    </row>
    <row r="14545" spans="1:3" x14ac:dyDescent="0.25">
      <c r="A14545" s="3">
        <v>20.184546440673881</v>
      </c>
      <c r="B14545">
        <v>4.990432586778736</v>
      </c>
      <c r="C14545">
        <v>3.6888794541139363</v>
      </c>
    </row>
    <row r="14546" spans="1:3" x14ac:dyDescent="0.25">
      <c r="A14546" s="3">
        <v>20.360234224388144</v>
      </c>
      <c r="B14546">
        <v>5.6167710976665717</v>
      </c>
      <c r="C14546">
        <v>2.9444389791664403</v>
      </c>
    </row>
    <row r="14547" spans="1:3" ht="15.75" thickBot="1" x14ac:dyDescent="0.3">
      <c r="A14547" s="7">
        <v>20.478688773840432</v>
      </c>
      <c r="B14547" s="5">
        <v>5.2983173670000001</v>
      </c>
      <c r="C14547" s="5">
        <v>2.9957322739999999</v>
      </c>
    </row>
    <row r="14550" spans="1:3" ht="15.75" thickBot="1" x14ac:dyDescent="0.3"/>
    <row r="14551" spans="1:3" x14ac:dyDescent="0.25">
      <c r="A14551" s="1" t="s">
        <v>875</v>
      </c>
    </row>
    <row r="14552" spans="1:3" x14ac:dyDescent="0.25">
      <c r="A14552" s="2">
        <v>19.985088661080542</v>
      </c>
      <c r="B14552">
        <v>4.7874917427820458</v>
      </c>
      <c r="C14552">
        <v>3.4812400893356918</v>
      </c>
    </row>
    <row r="14553" spans="1:3" x14ac:dyDescent="0.25">
      <c r="A14553" s="3">
        <v>19.985088661080542</v>
      </c>
      <c r="B14553">
        <v>4.7874917427820458</v>
      </c>
      <c r="C14553">
        <v>3.4812400893356918</v>
      </c>
    </row>
    <row r="14554" spans="1:3" x14ac:dyDescent="0.25">
      <c r="A14554" s="3">
        <v>21.133424112621626</v>
      </c>
      <c r="B14554" s="8">
        <v>6.5510803350434044</v>
      </c>
      <c r="C14554" s="8">
        <v>5.4380793089231956</v>
      </c>
    </row>
    <row r="14555" spans="1:3" x14ac:dyDescent="0.25">
      <c r="A14555" s="3">
        <v>19.18195119767131</v>
      </c>
      <c r="B14555">
        <v>4.5747109785033828</v>
      </c>
      <c r="C14555">
        <v>3.6375861597263857</v>
      </c>
    </row>
    <row r="14556" spans="1:3" x14ac:dyDescent="0.25">
      <c r="A14556" s="3">
        <v>20.027089777859604</v>
      </c>
      <c r="B14556">
        <v>4.9416424226093039</v>
      </c>
      <c r="C14556">
        <v>3.1135153092103742</v>
      </c>
    </row>
    <row r="14557" spans="1:3" x14ac:dyDescent="0.25">
      <c r="A14557" s="3">
        <v>19.929145492307978</v>
      </c>
      <c r="B14557">
        <v>5.0106352940962555</v>
      </c>
      <c r="C14557">
        <v>2.9957322735539909</v>
      </c>
    </row>
    <row r="14558" spans="1:3" x14ac:dyDescent="0.25">
      <c r="A14558" s="3">
        <v>20.360234224388144</v>
      </c>
      <c r="B14558">
        <v>5.6167710976665717</v>
      </c>
      <c r="C14558">
        <v>2.9444389791664403</v>
      </c>
    </row>
    <row r="14559" spans="1:3" x14ac:dyDescent="0.25">
      <c r="A14559" s="3">
        <v>20.478688773840432</v>
      </c>
      <c r="B14559" s="5">
        <v>5.2983173670000001</v>
      </c>
      <c r="C14559" s="5">
        <v>2.9957322739999999</v>
      </c>
    </row>
    <row r="14560" spans="1:3" x14ac:dyDescent="0.25">
      <c r="A14560" s="3">
        <v>20.478688773840432</v>
      </c>
      <c r="B14560" s="5">
        <v>5.2983173670000001</v>
      </c>
      <c r="C14560" s="5">
        <v>2.9957322739999999</v>
      </c>
    </row>
    <row r="14561" spans="1:3" x14ac:dyDescent="0.25">
      <c r="A14561" s="3">
        <v>20.027089777859604</v>
      </c>
      <c r="B14561">
        <v>4.9416424226093039</v>
      </c>
      <c r="C14561">
        <v>3.1135153092103742</v>
      </c>
    </row>
    <row r="14562" spans="1:3" x14ac:dyDescent="0.25">
      <c r="A14562" s="3">
        <v>19.719292269758025</v>
      </c>
      <c r="B14562">
        <v>4.7874917430000004</v>
      </c>
      <c r="C14562">
        <v>3.091042453</v>
      </c>
    </row>
    <row r="14563" spans="1:3" x14ac:dyDescent="0.25">
      <c r="A14563" s="3">
        <v>19.18195119767131</v>
      </c>
      <c r="B14563">
        <v>4.5747109785033828</v>
      </c>
      <c r="C14563">
        <v>3.6375861597263857</v>
      </c>
    </row>
    <row r="14564" spans="1:3" ht="15.75" thickBot="1" x14ac:dyDescent="0.3">
      <c r="A14564" s="7">
        <v>20.184546440673881</v>
      </c>
      <c r="B14564">
        <v>4.990432586778736</v>
      </c>
      <c r="C14564">
        <v>3.6888794541139363</v>
      </c>
    </row>
    <row r="14567" spans="1:3" ht="15.75" thickBot="1" x14ac:dyDescent="0.3"/>
    <row r="14568" spans="1:3" x14ac:dyDescent="0.25">
      <c r="A14568" s="1" t="s">
        <v>876</v>
      </c>
    </row>
    <row r="14569" spans="1:3" x14ac:dyDescent="0.25">
      <c r="A14569" s="2">
        <v>19.929145492307978</v>
      </c>
      <c r="B14569">
        <v>5.0106352940962555</v>
      </c>
      <c r="C14569">
        <v>2.9957322735539909</v>
      </c>
    </row>
    <row r="14570" spans="1:3" x14ac:dyDescent="0.25">
      <c r="A14570" s="3">
        <v>19.719292269758025</v>
      </c>
      <c r="B14570">
        <v>4.7874917430000004</v>
      </c>
      <c r="C14570">
        <v>3.091042453</v>
      </c>
    </row>
    <row r="14571" spans="1:3" x14ac:dyDescent="0.25">
      <c r="A14571" s="3">
        <v>20.184546440673881</v>
      </c>
      <c r="B14571">
        <v>4.990432586778736</v>
      </c>
      <c r="C14571">
        <v>3.6888794541139363</v>
      </c>
    </row>
    <row r="14572" spans="1:3" x14ac:dyDescent="0.25">
      <c r="A14572" s="3">
        <v>20.184546440673881</v>
      </c>
      <c r="B14572">
        <v>4.990432586778736</v>
      </c>
      <c r="C14572">
        <v>3.6888794541139363</v>
      </c>
    </row>
    <row r="14573" spans="1:3" x14ac:dyDescent="0.25">
      <c r="A14573" s="3">
        <v>20.360234224388144</v>
      </c>
      <c r="B14573">
        <v>5.6167710976665717</v>
      </c>
      <c r="C14573">
        <v>2.9444389791664403</v>
      </c>
    </row>
    <row r="14574" spans="1:3" x14ac:dyDescent="0.25">
      <c r="A14574" s="3">
        <v>20.163448315399307</v>
      </c>
      <c r="B14574">
        <v>5.5373342670185366</v>
      </c>
      <c r="C14574">
        <v>4.7004803657924166</v>
      </c>
    </row>
    <row r="14575" spans="1:3" x14ac:dyDescent="0.25">
      <c r="A14575" s="3">
        <v>19.985088661080542</v>
      </c>
      <c r="B14575">
        <v>4.7874917427820458</v>
      </c>
      <c r="C14575">
        <v>3.4812400893356918</v>
      </c>
    </row>
    <row r="14576" spans="1:3" x14ac:dyDescent="0.25">
      <c r="A14576" s="3">
        <v>21.133424112621626</v>
      </c>
      <c r="B14576" s="8">
        <v>6.5510803350434044</v>
      </c>
      <c r="C14576" s="8">
        <v>5.4380793089231956</v>
      </c>
    </row>
    <row r="14577" spans="1:3" x14ac:dyDescent="0.25">
      <c r="A14577" s="3">
        <v>20.123189455653517</v>
      </c>
      <c r="B14577" s="8">
        <v>5.4806389233419912</v>
      </c>
      <c r="C14577" s="8">
        <v>3.0910424533583161</v>
      </c>
    </row>
    <row r="14578" spans="1:3" x14ac:dyDescent="0.25">
      <c r="A14578" s="3">
        <v>20.184546440673881</v>
      </c>
      <c r="B14578">
        <v>4.990432586778736</v>
      </c>
      <c r="C14578">
        <v>3.6888794541139363</v>
      </c>
    </row>
    <row r="14579" spans="1:3" x14ac:dyDescent="0.25">
      <c r="A14579" s="3">
        <v>20.184546440673881</v>
      </c>
      <c r="B14579">
        <v>4.990432586778736</v>
      </c>
      <c r="C14579">
        <v>3.6888794541139363</v>
      </c>
    </row>
    <row r="14580" spans="1:3" x14ac:dyDescent="0.25">
      <c r="A14580" s="3">
        <v>20.097550585664155</v>
      </c>
      <c r="B14580">
        <v>5.0751738152338266</v>
      </c>
      <c r="C14580">
        <v>3.6109179126442243</v>
      </c>
    </row>
    <row r="14581" spans="1:3" ht="15.75" thickBot="1" x14ac:dyDescent="0.3">
      <c r="A14581" s="7">
        <v>20.123189455653517</v>
      </c>
      <c r="B14581">
        <v>5.4806389233419912</v>
      </c>
      <c r="C14581">
        <v>3.0910424533583161</v>
      </c>
    </row>
    <row r="14584" spans="1:3" ht="15.75" thickBot="1" x14ac:dyDescent="0.3"/>
    <row r="14585" spans="1:3" x14ac:dyDescent="0.25">
      <c r="A14585" s="1" t="s">
        <v>877</v>
      </c>
    </row>
    <row r="14586" spans="1:3" x14ac:dyDescent="0.25">
      <c r="A14586" s="2">
        <v>19.18195119767131</v>
      </c>
      <c r="B14586">
        <v>4.5747109785033828</v>
      </c>
      <c r="C14586">
        <v>3.6375861597263857</v>
      </c>
    </row>
    <row r="14587" spans="1:3" x14ac:dyDescent="0.25">
      <c r="A14587" s="3">
        <v>19.929145492307978</v>
      </c>
      <c r="B14587">
        <v>5.0106352940962555</v>
      </c>
      <c r="C14587">
        <v>2.9957322735539909</v>
      </c>
    </row>
    <row r="14588" spans="1:3" x14ac:dyDescent="0.25">
      <c r="A14588" s="3">
        <v>20.478688773840432</v>
      </c>
      <c r="B14588" s="5">
        <v>5.2983173670000001</v>
      </c>
      <c r="C14588" s="5">
        <v>2.9957322739999999</v>
      </c>
    </row>
    <row r="14589" spans="1:3" x14ac:dyDescent="0.25">
      <c r="A14589" s="3">
        <v>19.18195119767131</v>
      </c>
      <c r="B14589">
        <v>4.5747109785033828</v>
      </c>
      <c r="C14589">
        <v>3.6375861597263857</v>
      </c>
    </row>
    <row r="14590" spans="1:3" x14ac:dyDescent="0.25">
      <c r="A14590" s="3">
        <v>20.360234224388144</v>
      </c>
      <c r="B14590">
        <v>5.6167710976665717</v>
      </c>
      <c r="C14590">
        <v>2.9444389791664403</v>
      </c>
    </row>
    <row r="14591" spans="1:3" x14ac:dyDescent="0.25">
      <c r="A14591" s="3">
        <v>20.478688773840432</v>
      </c>
      <c r="B14591" s="5">
        <v>5.2983173670000001</v>
      </c>
      <c r="C14591" s="5">
        <v>2.9957322739999999</v>
      </c>
    </row>
    <row r="14592" spans="1:3" x14ac:dyDescent="0.25">
      <c r="A14592" s="3">
        <v>19.719292269758025</v>
      </c>
      <c r="B14592">
        <v>4.7874917430000004</v>
      </c>
      <c r="C14592">
        <v>3.091042453</v>
      </c>
    </row>
    <row r="14593" spans="1:3" x14ac:dyDescent="0.25">
      <c r="A14593" s="3">
        <v>19.985088661080542</v>
      </c>
      <c r="B14593">
        <v>4.7874917427820458</v>
      </c>
      <c r="C14593">
        <v>3.4812400893356918</v>
      </c>
    </row>
    <row r="14594" spans="1:3" x14ac:dyDescent="0.25">
      <c r="A14594" s="3">
        <v>19.719292269758025</v>
      </c>
      <c r="B14594">
        <v>4.7874917430000004</v>
      </c>
      <c r="C14594">
        <v>3.091042453</v>
      </c>
    </row>
    <row r="14595" spans="1:3" x14ac:dyDescent="0.25">
      <c r="A14595" s="3">
        <v>19.985088661080542</v>
      </c>
      <c r="B14595">
        <v>4.7874917427820458</v>
      </c>
      <c r="C14595">
        <v>3.4812400893356918</v>
      </c>
    </row>
    <row r="14596" spans="1:3" x14ac:dyDescent="0.25">
      <c r="A14596" s="3">
        <v>20.097550585664155</v>
      </c>
      <c r="B14596">
        <v>5.0751738152338266</v>
      </c>
      <c r="C14596">
        <v>3.6109179126442243</v>
      </c>
    </row>
    <row r="14597" spans="1:3" x14ac:dyDescent="0.25">
      <c r="A14597" s="3">
        <v>19.929145492307978</v>
      </c>
      <c r="B14597">
        <v>5.0106352940962555</v>
      </c>
      <c r="C14597">
        <v>2.9957322735539909</v>
      </c>
    </row>
    <row r="14598" spans="1:3" ht="15.75" thickBot="1" x14ac:dyDescent="0.3">
      <c r="A14598" s="7">
        <v>21.133424112621626</v>
      </c>
      <c r="B14598" s="8">
        <v>6.5510803350434044</v>
      </c>
      <c r="C14598" s="8">
        <v>5.4380793089231956</v>
      </c>
    </row>
    <row r="14601" spans="1:3" ht="15.75" thickBot="1" x14ac:dyDescent="0.3"/>
    <row r="14602" spans="1:3" x14ac:dyDescent="0.25">
      <c r="A14602" s="1" t="s">
        <v>878</v>
      </c>
    </row>
    <row r="14603" spans="1:3" x14ac:dyDescent="0.25">
      <c r="A14603" s="2">
        <v>20.163448315399307</v>
      </c>
      <c r="B14603">
        <v>5.5373342670185366</v>
      </c>
      <c r="C14603">
        <v>4.7004803657924166</v>
      </c>
    </row>
    <row r="14604" spans="1:3" x14ac:dyDescent="0.25">
      <c r="A14604" s="3">
        <v>20.123189455653517</v>
      </c>
      <c r="B14604" s="8">
        <v>5.4806389233419912</v>
      </c>
      <c r="C14604" s="8">
        <v>3.0910424533583161</v>
      </c>
    </row>
    <row r="14605" spans="1:3" x14ac:dyDescent="0.25">
      <c r="A14605" s="3">
        <v>20.837197681154464</v>
      </c>
      <c r="B14605">
        <v>5.9914645471079817</v>
      </c>
      <c r="C14605">
        <v>4.6821312271242199</v>
      </c>
    </row>
    <row r="14606" spans="1:3" x14ac:dyDescent="0.25">
      <c r="A14606" s="3">
        <v>20.360234224388144</v>
      </c>
      <c r="B14606">
        <v>5.6167710976665717</v>
      </c>
      <c r="C14606">
        <v>2.9444389791664403</v>
      </c>
    </row>
    <row r="14607" spans="1:3" x14ac:dyDescent="0.25">
      <c r="A14607" s="3">
        <v>20.027089777859604</v>
      </c>
      <c r="B14607">
        <v>4.9416424226093039</v>
      </c>
      <c r="C14607">
        <v>3.1135153092103742</v>
      </c>
    </row>
    <row r="14608" spans="1:3" x14ac:dyDescent="0.25">
      <c r="A14608" s="3">
        <v>20.027089777859604</v>
      </c>
      <c r="B14608">
        <v>4.9416424226093039</v>
      </c>
      <c r="C14608">
        <v>3.1135153092103742</v>
      </c>
    </row>
    <row r="14609" spans="1:3" x14ac:dyDescent="0.25">
      <c r="A14609" s="3">
        <v>20.184546440673881</v>
      </c>
      <c r="B14609">
        <v>4.990432586778736</v>
      </c>
      <c r="C14609">
        <v>3.6888794541139363</v>
      </c>
    </row>
    <row r="14610" spans="1:3" x14ac:dyDescent="0.25">
      <c r="A14610" s="3">
        <v>20.027089777859604</v>
      </c>
      <c r="B14610">
        <v>4.9416424226093039</v>
      </c>
      <c r="C14610">
        <v>3.1135153092103742</v>
      </c>
    </row>
    <row r="14611" spans="1:3" x14ac:dyDescent="0.25">
      <c r="A14611" s="3">
        <v>21.133424112621626</v>
      </c>
      <c r="B14611" s="8">
        <v>6.5510803350434044</v>
      </c>
      <c r="C14611" s="8">
        <v>5.4380793089231956</v>
      </c>
    </row>
    <row r="14612" spans="1:3" x14ac:dyDescent="0.25">
      <c r="A14612" s="3">
        <v>19.719292269758025</v>
      </c>
      <c r="B14612">
        <v>4.7874917430000004</v>
      </c>
      <c r="C14612">
        <v>3.091042453</v>
      </c>
    </row>
    <row r="14613" spans="1:3" x14ac:dyDescent="0.25">
      <c r="A14613" s="3">
        <v>20.123189455653517</v>
      </c>
      <c r="B14613">
        <v>5.4806389233419912</v>
      </c>
      <c r="C14613">
        <v>3.0910424533583161</v>
      </c>
    </row>
    <row r="14614" spans="1:3" x14ac:dyDescent="0.25">
      <c r="A14614" s="3">
        <v>19.18195119767131</v>
      </c>
      <c r="B14614">
        <v>4.5747109785033828</v>
      </c>
      <c r="C14614">
        <v>3.6375861597263857</v>
      </c>
    </row>
    <row r="14615" spans="1:3" ht="15.75" thickBot="1" x14ac:dyDescent="0.3">
      <c r="A14615" s="7">
        <v>20.163448315399307</v>
      </c>
      <c r="B14615">
        <v>5.5373342670185366</v>
      </c>
      <c r="C14615">
        <v>4.7004803657924166</v>
      </c>
    </row>
    <row r="14618" spans="1:3" ht="15.75" thickBot="1" x14ac:dyDescent="0.3"/>
    <row r="14619" spans="1:3" x14ac:dyDescent="0.25">
      <c r="A14619" s="1" t="s">
        <v>879</v>
      </c>
    </row>
    <row r="14620" spans="1:3" x14ac:dyDescent="0.25">
      <c r="A14620" s="2">
        <v>20.097550585664155</v>
      </c>
      <c r="B14620">
        <v>5.0751738152338266</v>
      </c>
      <c r="C14620">
        <v>3.6109179126442243</v>
      </c>
    </row>
    <row r="14621" spans="1:3" x14ac:dyDescent="0.25">
      <c r="A14621" s="3">
        <v>20.837197681154464</v>
      </c>
      <c r="B14621">
        <v>5.9914645471079817</v>
      </c>
      <c r="C14621">
        <v>4.6821312271242199</v>
      </c>
    </row>
    <row r="14622" spans="1:3" x14ac:dyDescent="0.25">
      <c r="A14622" s="3">
        <v>20.360234224388144</v>
      </c>
      <c r="B14622">
        <v>5.6167710976665717</v>
      </c>
      <c r="C14622">
        <v>2.9444389791664403</v>
      </c>
    </row>
    <row r="14623" spans="1:3" x14ac:dyDescent="0.25">
      <c r="A14623" s="3">
        <v>19.929145492307978</v>
      </c>
      <c r="B14623">
        <v>5.0106352940962555</v>
      </c>
      <c r="C14623">
        <v>2.9957322735539909</v>
      </c>
    </row>
    <row r="14624" spans="1:3" x14ac:dyDescent="0.25">
      <c r="A14624" s="3">
        <v>19.985088661080542</v>
      </c>
      <c r="B14624">
        <v>4.7874917427820458</v>
      </c>
      <c r="C14624">
        <v>3.4812400893356918</v>
      </c>
    </row>
    <row r="14625" spans="1:3" x14ac:dyDescent="0.25">
      <c r="A14625" s="3">
        <v>20.027089777859604</v>
      </c>
      <c r="B14625">
        <v>4.9416424226093039</v>
      </c>
      <c r="C14625">
        <v>3.1135153092103742</v>
      </c>
    </row>
    <row r="14626" spans="1:3" x14ac:dyDescent="0.25">
      <c r="A14626" s="3">
        <v>20.123189455653517</v>
      </c>
      <c r="B14626">
        <v>5.4806389233419912</v>
      </c>
      <c r="C14626">
        <v>3.0910424533583161</v>
      </c>
    </row>
    <row r="14627" spans="1:3" x14ac:dyDescent="0.25">
      <c r="A14627" s="3">
        <v>19.719292269758025</v>
      </c>
      <c r="B14627">
        <v>4.7874917430000004</v>
      </c>
      <c r="C14627">
        <v>3.091042453</v>
      </c>
    </row>
    <row r="14628" spans="1:3" x14ac:dyDescent="0.25">
      <c r="A14628" s="3">
        <v>20.360234224388144</v>
      </c>
      <c r="B14628">
        <v>5.6167710976665717</v>
      </c>
      <c r="C14628">
        <v>2.9444389791664403</v>
      </c>
    </row>
    <row r="14629" spans="1:3" x14ac:dyDescent="0.25">
      <c r="A14629" s="3">
        <v>19.985088661080542</v>
      </c>
      <c r="B14629">
        <v>4.7874917427820458</v>
      </c>
      <c r="C14629">
        <v>3.4812400893356918</v>
      </c>
    </row>
    <row r="14630" spans="1:3" x14ac:dyDescent="0.25">
      <c r="A14630" s="3">
        <v>21.133424112621626</v>
      </c>
      <c r="B14630" s="8">
        <v>6.5510803350434044</v>
      </c>
      <c r="C14630" s="8">
        <v>5.4380793089231956</v>
      </c>
    </row>
    <row r="14631" spans="1:3" x14ac:dyDescent="0.25">
      <c r="A14631" s="3">
        <v>20.163448315399307</v>
      </c>
      <c r="B14631">
        <v>5.5373342670185366</v>
      </c>
      <c r="C14631">
        <v>4.7004803657924166</v>
      </c>
    </row>
    <row r="14632" spans="1:3" ht="15.75" thickBot="1" x14ac:dyDescent="0.3">
      <c r="A14632" s="7">
        <v>20.123189455653517</v>
      </c>
      <c r="B14632">
        <v>5.4806389233419912</v>
      </c>
      <c r="C14632">
        <v>3.0910424533583161</v>
      </c>
    </row>
    <row r="14635" spans="1:3" ht="15.75" thickBot="1" x14ac:dyDescent="0.3"/>
    <row r="14636" spans="1:3" x14ac:dyDescent="0.25">
      <c r="A14636" s="1" t="s">
        <v>880</v>
      </c>
    </row>
    <row r="14637" spans="1:3" x14ac:dyDescent="0.25">
      <c r="A14637" s="2">
        <v>20.027089777859604</v>
      </c>
      <c r="B14637">
        <v>4.9416424226093039</v>
      </c>
      <c r="C14637">
        <v>3.1135153092103742</v>
      </c>
    </row>
    <row r="14638" spans="1:3" x14ac:dyDescent="0.25">
      <c r="A14638" s="3">
        <v>20.478688773840432</v>
      </c>
      <c r="B14638" s="5">
        <v>5.2983173670000001</v>
      </c>
      <c r="C14638" s="5">
        <v>2.9957322739999999</v>
      </c>
    </row>
    <row r="14639" spans="1:3" x14ac:dyDescent="0.25">
      <c r="A14639" s="3">
        <v>20.027089777859604</v>
      </c>
      <c r="B14639">
        <v>4.9416424226093039</v>
      </c>
      <c r="C14639">
        <v>3.1135153092103742</v>
      </c>
    </row>
    <row r="14640" spans="1:3" x14ac:dyDescent="0.25">
      <c r="A14640" s="3">
        <v>21.133424112621626</v>
      </c>
      <c r="B14640" s="8">
        <v>6.5510803350434044</v>
      </c>
      <c r="C14640" s="8">
        <v>5.4380793089231956</v>
      </c>
    </row>
    <row r="14641" spans="1:3" x14ac:dyDescent="0.25">
      <c r="A14641" s="3">
        <v>20.360234224388144</v>
      </c>
      <c r="B14641">
        <v>5.6167710976665717</v>
      </c>
      <c r="C14641">
        <v>2.9444389791664403</v>
      </c>
    </row>
    <row r="14642" spans="1:3" x14ac:dyDescent="0.25">
      <c r="A14642" s="3">
        <v>20.123189455653517</v>
      </c>
      <c r="B14642">
        <v>5.4806389233419912</v>
      </c>
      <c r="C14642">
        <v>3.0910424533583161</v>
      </c>
    </row>
    <row r="14643" spans="1:3" x14ac:dyDescent="0.25">
      <c r="A14643" s="3">
        <v>20.097550585664155</v>
      </c>
      <c r="B14643">
        <v>5.0751738152338266</v>
      </c>
      <c r="C14643">
        <v>3.6109179126442243</v>
      </c>
    </row>
    <row r="14644" spans="1:3" x14ac:dyDescent="0.25">
      <c r="A14644" s="3">
        <v>19.929145492307978</v>
      </c>
      <c r="B14644">
        <v>5.0106352940962555</v>
      </c>
      <c r="C14644">
        <v>2.9957322735539909</v>
      </c>
    </row>
    <row r="14645" spans="1:3" x14ac:dyDescent="0.25">
      <c r="A14645" s="3">
        <v>19.985088661080542</v>
      </c>
      <c r="B14645">
        <v>4.7874917427820458</v>
      </c>
      <c r="C14645">
        <v>3.4812400893356918</v>
      </c>
    </row>
    <row r="14646" spans="1:3" x14ac:dyDescent="0.25">
      <c r="A14646" s="3">
        <v>19.18195119767131</v>
      </c>
      <c r="B14646">
        <v>4.5747109785033828</v>
      </c>
      <c r="C14646">
        <v>3.6375861597263857</v>
      </c>
    </row>
    <row r="14647" spans="1:3" x14ac:dyDescent="0.25">
      <c r="A14647" s="3">
        <v>20.027089777859604</v>
      </c>
      <c r="B14647">
        <v>4.9416424226093039</v>
      </c>
      <c r="C14647">
        <v>3.1135153092103742</v>
      </c>
    </row>
    <row r="14648" spans="1:3" x14ac:dyDescent="0.25">
      <c r="A14648" s="3">
        <v>20.097550585664155</v>
      </c>
      <c r="B14648">
        <v>5.0751738152338266</v>
      </c>
      <c r="C14648">
        <v>3.6109179126442243</v>
      </c>
    </row>
    <row r="14649" spans="1:3" ht="15.75" thickBot="1" x14ac:dyDescent="0.3">
      <c r="A14649" s="7">
        <v>20.123189455653517</v>
      </c>
      <c r="B14649">
        <v>5.4806389233419912</v>
      </c>
      <c r="C14649">
        <v>3.0910424533583161</v>
      </c>
    </row>
    <row r="14652" spans="1:3" ht="15.75" thickBot="1" x14ac:dyDescent="0.3"/>
    <row r="14653" spans="1:3" x14ac:dyDescent="0.25">
      <c r="A14653" s="1" t="s">
        <v>881</v>
      </c>
    </row>
    <row r="14654" spans="1:3" x14ac:dyDescent="0.25">
      <c r="A14654" s="2">
        <v>20.123189455653517</v>
      </c>
      <c r="B14654">
        <v>5.4806389233419912</v>
      </c>
      <c r="C14654">
        <v>3.0910424533583161</v>
      </c>
    </row>
    <row r="14655" spans="1:3" x14ac:dyDescent="0.25">
      <c r="A14655" s="3">
        <v>20.123189455653517</v>
      </c>
      <c r="B14655">
        <v>5.4806389233419912</v>
      </c>
      <c r="C14655">
        <v>3.0910424533583161</v>
      </c>
    </row>
    <row r="14656" spans="1:3" x14ac:dyDescent="0.25">
      <c r="A14656" s="3">
        <v>21.133424112621626</v>
      </c>
      <c r="B14656" s="8">
        <v>6.5510803350434044</v>
      </c>
      <c r="C14656" s="8">
        <v>5.4380793089231956</v>
      </c>
    </row>
    <row r="14657" spans="1:3" x14ac:dyDescent="0.25">
      <c r="A14657" s="3">
        <v>20.184546440673881</v>
      </c>
      <c r="B14657">
        <v>4.990432586778736</v>
      </c>
      <c r="C14657">
        <v>3.6888794541139363</v>
      </c>
    </row>
    <row r="14658" spans="1:3" x14ac:dyDescent="0.25">
      <c r="A14658" s="3">
        <v>20.027089777859604</v>
      </c>
      <c r="B14658">
        <v>4.9416424226093039</v>
      </c>
      <c r="C14658">
        <v>3.1135153092103742</v>
      </c>
    </row>
    <row r="14659" spans="1:3" x14ac:dyDescent="0.25">
      <c r="A14659" s="3">
        <v>20.478688773840432</v>
      </c>
      <c r="B14659" s="5">
        <v>5.2983173670000001</v>
      </c>
      <c r="C14659" s="5">
        <v>2.9957322739999999</v>
      </c>
    </row>
    <row r="14660" spans="1:3" x14ac:dyDescent="0.25">
      <c r="A14660" s="3">
        <v>20.097550585664155</v>
      </c>
      <c r="B14660">
        <v>5.0751738152338266</v>
      </c>
      <c r="C14660">
        <v>3.6109179126442243</v>
      </c>
    </row>
    <row r="14661" spans="1:3" x14ac:dyDescent="0.25">
      <c r="A14661" s="3">
        <v>19.985088661080542</v>
      </c>
      <c r="B14661">
        <v>4.7874917427820458</v>
      </c>
      <c r="C14661">
        <v>3.4812400893356918</v>
      </c>
    </row>
    <row r="14662" spans="1:3" x14ac:dyDescent="0.25">
      <c r="A14662" s="3">
        <v>19.18195119767131</v>
      </c>
      <c r="B14662">
        <v>4.5747109785033828</v>
      </c>
      <c r="C14662">
        <v>3.6375861597263857</v>
      </c>
    </row>
    <row r="14663" spans="1:3" x14ac:dyDescent="0.25">
      <c r="A14663" s="3">
        <v>21.133424112621626</v>
      </c>
      <c r="B14663" s="8">
        <v>6.5510803350434044</v>
      </c>
      <c r="C14663" s="8">
        <v>5.4380793089231956</v>
      </c>
    </row>
    <row r="14664" spans="1:3" x14ac:dyDescent="0.25">
      <c r="A14664" s="3">
        <v>20.184546440673881</v>
      </c>
      <c r="B14664">
        <v>4.990432586778736</v>
      </c>
      <c r="C14664">
        <v>3.6888794541139363</v>
      </c>
    </row>
    <row r="14665" spans="1:3" x14ac:dyDescent="0.25">
      <c r="A14665" s="3">
        <v>20.184546440673881</v>
      </c>
      <c r="B14665">
        <v>4.990432586778736</v>
      </c>
      <c r="C14665">
        <v>3.6888794541139363</v>
      </c>
    </row>
    <row r="14666" spans="1:3" ht="15.75" thickBot="1" x14ac:dyDescent="0.3">
      <c r="A14666" s="7">
        <v>20.478688773840432</v>
      </c>
      <c r="B14666" s="5">
        <v>5.2983173670000001</v>
      </c>
      <c r="C14666" s="5">
        <v>2.9957322739999999</v>
      </c>
    </row>
    <row r="14669" spans="1:3" ht="15.75" thickBot="1" x14ac:dyDescent="0.3"/>
    <row r="14670" spans="1:3" x14ac:dyDescent="0.25">
      <c r="A14670" s="1" t="s">
        <v>882</v>
      </c>
    </row>
    <row r="14671" spans="1:3" x14ac:dyDescent="0.25">
      <c r="A14671" s="2">
        <v>20.163448315399307</v>
      </c>
      <c r="B14671">
        <v>5.5373342670185366</v>
      </c>
      <c r="C14671">
        <v>4.7004803657924166</v>
      </c>
    </row>
    <row r="14672" spans="1:3" x14ac:dyDescent="0.25">
      <c r="A14672" s="3">
        <v>19.719292269758025</v>
      </c>
      <c r="B14672">
        <v>4.7874917430000004</v>
      </c>
      <c r="C14672">
        <v>3.091042453</v>
      </c>
    </row>
    <row r="14673" spans="1:3" x14ac:dyDescent="0.25">
      <c r="A14673" s="3">
        <v>20.478688773840432</v>
      </c>
      <c r="B14673" s="5">
        <v>5.2983173670000001</v>
      </c>
      <c r="C14673" s="5">
        <v>2.9957322739999999</v>
      </c>
    </row>
    <row r="14674" spans="1:3" x14ac:dyDescent="0.25">
      <c r="A14674" s="3">
        <v>20.478688773840432</v>
      </c>
      <c r="B14674" s="5">
        <v>5.2983173670000001</v>
      </c>
      <c r="C14674" s="5">
        <v>2.9957322739999999</v>
      </c>
    </row>
    <row r="14675" spans="1:3" x14ac:dyDescent="0.25">
      <c r="A14675" s="3">
        <v>19.719292269758025</v>
      </c>
      <c r="B14675">
        <v>4.7874917430000004</v>
      </c>
      <c r="C14675">
        <v>3.091042453</v>
      </c>
    </row>
    <row r="14676" spans="1:3" x14ac:dyDescent="0.25">
      <c r="A14676" s="3">
        <v>20.123189455653517</v>
      </c>
      <c r="B14676">
        <v>5.4806389233419912</v>
      </c>
      <c r="C14676">
        <v>3.0910424533583161</v>
      </c>
    </row>
    <row r="14677" spans="1:3" x14ac:dyDescent="0.25">
      <c r="A14677" s="3">
        <v>20.184546440673881</v>
      </c>
      <c r="B14677">
        <v>4.990432586778736</v>
      </c>
      <c r="C14677">
        <v>3.6888794541139363</v>
      </c>
    </row>
    <row r="14678" spans="1:3" x14ac:dyDescent="0.25">
      <c r="A14678" s="3">
        <v>20.027089777859604</v>
      </c>
      <c r="B14678">
        <v>4.9416424226093039</v>
      </c>
      <c r="C14678">
        <v>3.1135153092103742</v>
      </c>
    </row>
    <row r="14679" spans="1:3" x14ac:dyDescent="0.25">
      <c r="A14679" s="3">
        <v>19.719292269758025</v>
      </c>
      <c r="B14679">
        <v>4.7874917430000004</v>
      </c>
      <c r="C14679">
        <v>3.091042453</v>
      </c>
    </row>
    <row r="14680" spans="1:3" x14ac:dyDescent="0.25">
      <c r="A14680" s="3">
        <v>19.929145492307978</v>
      </c>
      <c r="B14680">
        <v>5.0106352940962555</v>
      </c>
      <c r="C14680">
        <v>2.9957322735539909</v>
      </c>
    </row>
    <row r="14681" spans="1:3" x14ac:dyDescent="0.25">
      <c r="A14681" s="3">
        <v>21.133424112621626</v>
      </c>
      <c r="B14681" s="8">
        <v>6.5510803350434044</v>
      </c>
      <c r="C14681" s="8">
        <v>5.4380793089231956</v>
      </c>
    </row>
    <row r="14682" spans="1:3" x14ac:dyDescent="0.25">
      <c r="A14682" s="3">
        <v>20.097550585664155</v>
      </c>
      <c r="B14682">
        <v>5.0751738152338266</v>
      </c>
      <c r="C14682">
        <v>3.6109179126442243</v>
      </c>
    </row>
    <row r="14683" spans="1:3" ht="15.75" thickBot="1" x14ac:dyDescent="0.3">
      <c r="A14683" s="7">
        <v>19.18195119767131</v>
      </c>
      <c r="B14683">
        <v>4.5747109785033828</v>
      </c>
      <c r="C14683">
        <v>3.6375861597263857</v>
      </c>
    </row>
    <row r="14686" spans="1:3" ht="15.75" thickBot="1" x14ac:dyDescent="0.3"/>
    <row r="14687" spans="1:3" x14ac:dyDescent="0.25">
      <c r="A14687" s="1" t="s">
        <v>883</v>
      </c>
    </row>
    <row r="14688" spans="1:3" x14ac:dyDescent="0.25">
      <c r="A14688" s="2">
        <v>19.18195119767131</v>
      </c>
      <c r="B14688">
        <v>4.5747109785033828</v>
      </c>
      <c r="C14688">
        <v>3.6375861597263857</v>
      </c>
    </row>
    <row r="14689" spans="1:3" x14ac:dyDescent="0.25">
      <c r="A14689" s="3">
        <v>20.097550585664155</v>
      </c>
      <c r="B14689">
        <v>5.0751738152338266</v>
      </c>
      <c r="C14689">
        <v>3.6109179126442243</v>
      </c>
    </row>
    <row r="14690" spans="1:3" x14ac:dyDescent="0.25">
      <c r="A14690" s="3">
        <v>20.837197681154464</v>
      </c>
      <c r="B14690">
        <v>5.9914645471079817</v>
      </c>
      <c r="C14690">
        <v>4.6821312271242199</v>
      </c>
    </row>
    <row r="14691" spans="1:3" x14ac:dyDescent="0.25">
      <c r="A14691" s="3">
        <v>20.360234224388144</v>
      </c>
      <c r="B14691">
        <v>5.6167710976665717</v>
      </c>
      <c r="C14691">
        <v>2.9444389791664403</v>
      </c>
    </row>
    <row r="14692" spans="1:3" x14ac:dyDescent="0.25">
      <c r="A14692" s="3">
        <v>19.18195119767131</v>
      </c>
      <c r="B14692">
        <v>4.5747109785033828</v>
      </c>
      <c r="C14692">
        <v>3.6375861597263857</v>
      </c>
    </row>
    <row r="14693" spans="1:3" x14ac:dyDescent="0.25">
      <c r="A14693" s="3">
        <v>20.837197681154464</v>
      </c>
      <c r="B14693">
        <v>5.9914645471079817</v>
      </c>
      <c r="C14693">
        <v>4.6821312271242199</v>
      </c>
    </row>
    <row r="14694" spans="1:3" x14ac:dyDescent="0.25">
      <c r="A14694" s="3">
        <v>20.360234224388144</v>
      </c>
      <c r="B14694">
        <v>5.6167710976665717</v>
      </c>
      <c r="C14694">
        <v>2.9444389791664403</v>
      </c>
    </row>
    <row r="14695" spans="1:3" x14ac:dyDescent="0.25">
      <c r="A14695" s="3">
        <v>19.18195119767131</v>
      </c>
      <c r="B14695">
        <v>4.5747109785033828</v>
      </c>
      <c r="C14695">
        <v>3.6375861597263857</v>
      </c>
    </row>
    <row r="14696" spans="1:3" x14ac:dyDescent="0.25">
      <c r="A14696" s="3">
        <v>19.719292269758025</v>
      </c>
      <c r="B14696">
        <v>4.7874917430000004</v>
      </c>
      <c r="C14696">
        <v>3.091042453</v>
      </c>
    </row>
    <row r="14697" spans="1:3" x14ac:dyDescent="0.25">
      <c r="A14697" s="3">
        <v>20.163448315399307</v>
      </c>
      <c r="B14697">
        <v>5.5373342670185366</v>
      </c>
      <c r="C14697">
        <v>4.7004803657924166</v>
      </c>
    </row>
    <row r="14698" spans="1:3" x14ac:dyDescent="0.25">
      <c r="A14698" s="3">
        <v>20.123189455653517</v>
      </c>
      <c r="B14698">
        <v>5.4806389233419912</v>
      </c>
      <c r="C14698">
        <v>3.0910424533583161</v>
      </c>
    </row>
    <row r="14699" spans="1:3" x14ac:dyDescent="0.25">
      <c r="A14699" s="3">
        <v>19.18195119767131</v>
      </c>
      <c r="B14699">
        <v>4.5747109785033828</v>
      </c>
      <c r="C14699">
        <v>3.6375861597263857</v>
      </c>
    </row>
    <row r="14700" spans="1:3" ht="15.75" thickBot="1" x14ac:dyDescent="0.3">
      <c r="A14700" s="7">
        <v>20.360234224388144</v>
      </c>
      <c r="B14700">
        <v>5.6167710976665717</v>
      </c>
      <c r="C14700">
        <v>2.9444389791664403</v>
      </c>
    </row>
    <row r="14703" spans="1:3" ht="15.75" thickBot="1" x14ac:dyDescent="0.3"/>
    <row r="14704" spans="1:3" x14ac:dyDescent="0.25">
      <c r="A14704" s="1" t="s">
        <v>884</v>
      </c>
    </row>
    <row r="14705" spans="1:3" x14ac:dyDescent="0.25">
      <c r="A14705" s="2">
        <v>20.360234224388144</v>
      </c>
      <c r="B14705">
        <v>5.6167710976665717</v>
      </c>
      <c r="C14705">
        <v>2.9444389791664403</v>
      </c>
    </row>
    <row r="14706" spans="1:3" x14ac:dyDescent="0.25">
      <c r="A14706" s="3">
        <v>19.985088661080542</v>
      </c>
      <c r="B14706">
        <v>4.7874917427820458</v>
      </c>
      <c r="C14706">
        <v>3.4812400893356918</v>
      </c>
    </row>
    <row r="14707" spans="1:3" x14ac:dyDescent="0.25">
      <c r="A14707" s="3">
        <v>21.133424112621626</v>
      </c>
      <c r="B14707" s="8">
        <v>6.5510803350434044</v>
      </c>
      <c r="C14707" s="8">
        <v>5.4380793089231956</v>
      </c>
    </row>
    <row r="14708" spans="1:3" x14ac:dyDescent="0.25">
      <c r="A14708" s="3">
        <v>20.163448315399307</v>
      </c>
      <c r="B14708">
        <v>5.5373342670185366</v>
      </c>
      <c r="C14708">
        <v>4.7004803657924166</v>
      </c>
    </row>
    <row r="14709" spans="1:3" x14ac:dyDescent="0.25">
      <c r="A14709" s="3">
        <v>19.719292269758025</v>
      </c>
      <c r="B14709">
        <v>4.7874917430000004</v>
      </c>
      <c r="C14709">
        <v>3.091042453</v>
      </c>
    </row>
    <row r="14710" spans="1:3" x14ac:dyDescent="0.25">
      <c r="A14710" s="3">
        <v>20.097550585664155</v>
      </c>
      <c r="B14710">
        <v>5.0751738152338266</v>
      </c>
      <c r="C14710">
        <v>3.6109179126442243</v>
      </c>
    </row>
    <row r="14711" spans="1:3" x14ac:dyDescent="0.25">
      <c r="A14711" s="3">
        <v>20.123189455653517</v>
      </c>
      <c r="B14711">
        <v>5.4806389233419912</v>
      </c>
      <c r="C14711">
        <v>3.0910424533583161</v>
      </c>
    </row>
    <row r="14712" spans="1:3" x14ac:dyDescent="0.25">
      <c r="A14712" s="3">
        <v>19.18195119767131</v>
      </c>
      <c r="B14712">
        <v>4.5747109785033828</v>
      </c>
      <c r="C14712">
        <v>3.6375861597263857</v>
      </c>
    </row>
    <row r="14713" spans="1:3" x14ac:dyDescent="0.25">
      <c r="A14713" s="3">
        <v>20.837197681154464</v>
      </c>
      <c r="B14713">
        <v>5.9914645471079817</v>
      </c>
      <c r="C14713">
        <v>4.6821312271242199</v>
      </c>
    </row>
    <row r="14714" spans="1:3" x14ac:dyDescent="0.25">
      <c r="A14714" s="3">
        <v>20.837197681154464</v>
      </c>
      <c r="B14714">
        <v>5.9914645471079817</v>
      </c>
      <c r="C14714">
        <v>4.6821312271242199</v>
      </c>
    </row>
    <row r="14715" spans="1:3" x14ac:dyDescent="0.25">
      <c r="A14715" s="3">
        <v>19.929145492307978</v>
      </c>
      <c r="B14715">
        <v>5.0106352940962555</v>
      </c>
      <c r="C14715">
        <v>2.9957322735539909</v>
      </c>
    </row>
    <row r="14716" spans="1:3" x14ac:dyDescent="0.25">
      <c r="A14716" s="3">
        <v>20.184546440673881</v>
      </c>
      <c r="B14716">
        <v>4.990432586778736</v>
      </c>
      <c r="C14716">
        <v>3.6888794541139363</v>
      </c>
    </row>
    <row r="14717" spans="1:3" ht="15.75" thickBot="1" x14ac:dyDescent="0.3">
      <c r="A14717" s="7">
        <v>20.478688773840432</v>
      </c>
      <c r="B14717" s="5">
        <v>5.2983173670000001</v>
      </c>
      <c r="C14717" s="5">
        <v>2.9957322739999999</v>
      </c>
    </row>
    <row r="14720" spans="1:3" ht="15.75" thickBot="1" x14ac:dyDescent="0.3"/>
    <row r="14721" spans="1:3" x14ac:dyDescent="0.25">
      <c r="A14721" s="1" t="s">
        <v>885</v>
      </c>
    </row>
    <row r="14722" spans="1:3" x14ac:dyDescent="0.25">
      <c r="A14722" s="2">
        <v>19.985088661080542</v>
      </c>
      <c r="B14722">
        <v>4.7874917427820458</v>
      </c>
      <c r="C14722">
        <v>3.4812400893356918</v>
      </c>
    </row>
    <row r="14723" spans="1:3" x14ac:dyDescent="0.25">
      <c r="A14723" s="3">
        <v>19.18195119767131</v>
      </c>
      <c r="B14723">
        <v>4.5747109785033828</v>
      </c>
      <c r="C14723">
        <v>3.6375861597263857</v>
      </c>
    </row>
    <row r="14724" spans="1:3" x14ac:dyDescent="0.25">
      <c r="A14724" s="3">
        <v>20.837197681154464</v>
      </c>
      <c r="B14724">
        <v>5.9914645471079817</v>
      </c>
      <c r="C14724">
        <v>4.6821312271242199</v>
      </c>
    </row>
    <row r="14725" spans="1:3" x14ac:dyDescent="0.25">
      <c r="A14725" s="3">
        <v>20.360234224388144</v>
      </c>
      <c r="B14725">
        <v>5.6167710976665717</v>
      </c>
      <c r="C14725">
        <v>2.9444389791664403</v>
      </c>
    </row>
    <row r="14726" spans="1:3" x14ac:dyDescent="0.25">
      <c r="A14726" s="3">
        <v>20.097550585664155</v>
      </c>
      <c r="B14726">
        <v>5.0751738152338266</v>
      </c>
      <c r="C14726">
        <v>3.6109179126442243</v>
      </c>
    </row>
    <row r="14727" spans="1:3" x14ac:dyDescent="0.25">
      <c r="A14727" s="3">
        <v>19.985088661080542</v>
      </c>
      <c r="B14727">
        <v>4.7874917427820458</v>
      </c>
      <c r="C14727">
        <v>3.4812400893356918</v>
      </c>
    </row>
    <row r="14728" spans="1:3" x14ac:dyDescent="0.25">
      <c r="A14728" s="3">
        <v>20.184546440673881</v>
      </c>
      <c r="B14728">
        <v>4.990432586778736</v>
      </c>
      <c r="C14728">
        <v>3.6888794541139363</v>
      </c>
    </row>
    <row r="14729" spans="1:3" x14ac:dyDescent="0.25">
      <c r="A14729" s="3">
        <v>20.027089777859604</v>
      </c>
      <c r="B14729">
        <v>4.9416424226093039</v>
      </c>
      <c r="C14729">
        <v>3.1135153092103742</v>
      </c>
    </row>
    <row r="14730" spans="1:3" x14ac:dyDescent="0.25">
      <c r="A14730" s="3">
        <v>20.360234224388144</v>
      </c>
      <c r="B14730">
        <v>5.6167710976665717</v>
      </c>
      <c r="C14730">
        <v>2.9444389791664403</v>
      </c>
    </row>
    <row r="14731" spans="1:3" x14ac:dyDescent="0.25">
      <c r="A14731" s="3">
        <v>19.719292269758025</v>
      </c>
      <c r="B14731">
        <v>4.7874917430000004</v>
      </c>
      <c r="C14731">
        <v>3.091042453</v>
      </c>
    </row>
    <row r="14732" spans="1:3" x14ac:dyDescent="0.25">
      <c r="A14732" s="3">
        <v>20.097550585664155</v>
      </c>
      <c r="B14732">
        <v>5.0751738152338266</v>
      </c>
      <c r="C14732">
        <v>3.6109179126442243</v>
      </c>
    </row>
    <row r="14733" spans="1:3" x14ac:dyDescent="0.25">
      <c r="A14733" s="3">
        <v>20.123189455653517</v>
      </c>
      <c r="B14733">
        <v>5.4806389233419912</v>
      </c>
      <c r="C14733">
        <v>3.0910424533583161</v>
      </c>
    </row>
    <row r="14734" spans="1:3" ht="15.75" thickBot="1" x14ac:dyDescent="0.3">
      <c r="A14734" s="7">
        <v>21.133424112621626</v>
      </c>
      <c r="B14734" s="8">
        <v>6.5510803350434044</v>
      </c>
      <c r="C14734" s="8">
        <v>5.4380793089231956</v>
      </c>
    </row>
    <row r="14737" spans="1:3" ht="15.75" thickBot="1" x14ac:dyDescent="0.3"/>
    <row r="14738" spans="1:3" x14ac:dyDescent="0.25">
      <c r="A14738" s="1" t="s">
        <v>886</v>
      </c>
    </row>
    <row r="14739" spans="1:3" x14ac:dyDescent="0.25">
      <c r="A14739" s="2">
        <v>19.985088661080542</v>
      </c>
      <c r="B14739">
        <v>4.7874917427820458</v>
      </c>
      <c r="C14739">
        <v>3.4812400893356918</v>
      </c>
    </row>
    <row r="14740" spans="1:3" x14ac:dyDescent="0.25">
      <c r="A14740" s="3">
        <v>19.929145492307978</v>
      </c>
      <c r="B14740">
        <v>5.0106352940962555</v>
      </c>
      <c r="C14740">
        <v>2.9957322735539909</v>
      </c>
    </row>
    <row r="14741" spans="1:3" x14ac:dyDescent="0.25">
      <c r="A14741" s="3">
        <v>19.719292269758025</v>
      </c>
      <c r="B14741">
        <v>4.7874917430000004</v>
      </c>
      <c r="C14741">
        <v>3.091042453</v>
      </c>
    </row>
    <row r="14742" spans="1:3" x14ac:dyDescent="0.25">
      <c r="A14742" s="3">
        <v>19.985088661080542</v>
      </c>
      <c r="B14742">
        <v>4.7874917427820458</v>
      </c>
      <c r="C14742">
        <v>3.4812400893356918</v>
      </c>
    </row>
    <row r="14743" spans="1:3" x14ac:dyDescent="0.25">
      <c r="A14743" s="3">
        <v>19.18195119767131</v>
      </c>
      <c r="B14743">
        <v>4.5747109785033828</v>
      </c>
      <c r="C14743">
        <v>3.6375861597263857</v>
      </c>
    </row>
    <row r="14744" spans="1:3" x14ac:dyDescent="0.25">
      <c r="A14744" s="3">
        <v>19.985088661080542</v>
      </c>
      <c r="B14744">
        <v>4.7874917427820458</v>
      </c>
      <c r="C14744">
        <v>3.4812400893356918</v>
      </c>
    </row>
    <row r="14745" spans="1:3" x14ac:dyDescent="0.25">
      <c r="A14745" s="3">
        <v>20.837197681154464</v>
      </c>
      <c r="B14745">
        <v>5.9914645471079817</v>
      </c>
      <c r="C14745">
        <v>4.6821312271242199</v>
      </c>
    </row>
    <row r="14746" spans="1:3" x14ac:dyDescent="0.25">
      <c r="A14746" s="3">
        <v>19.18195119767131</v>
      </c>
      <c r="B14746">
        <v>4.5747109785033828</v>
      </c>
      <c r="C14746">
        <v>3.6375861597263857</v>
      </c>
    </row>
    <row r="14747" spans="1:3" x14ac:dyDescent="0.25">
      <c r="A14747" s="3">
        <v>20.184546440673881</v>
      </c>
      <c r="B14747">
        <v>4.990432586778736</v>
      </c>
      <c r="C14747">
        <v>3.6888794541139363</v>
      </c>
    </row>
    <row r="14748" spans="1:3" x14ac:dyDescent="0.25">
      <c r="A14748" s="3">
        <v>20.123189455653517</v>
      </c>
      <c r="B14748">
        <v>5.4806389233419912</v>
      </c>
      <c r="C14748">
        <v>3.0910424533583161</v>
      </c>
    </row>
    <row r="14749" spans="1:3" x14ac:dyDescent="0.25">
      <c r="A14749" s="3">
        <v>20.163448315399307</v>
      </c>
      <c r="B14749">
        <v>5.5373342670185366</v>
      </c>
      <c r="C14749">
        <v>4.7004803657924166</v>
      </c>
    </row>
    <row r="14750" spans="1:3" x14ac:dyDescent="0.25">
      <c r="A14750" s="3">
        <v>20.837197681154464</v>
      </c>
      <c r="B14750">
        <v>5.9914645471079817</v>
      </c>
      <c r="C14750">
        <v>4.6821312271242199</v>
      </c>
    </row>
    <row r="14751" spans="1:3" ht="15.75" thickBot="1" x14ac:dyDescent="0.3">
      <c r="A14751" s="7">
        <v>20.027089777859604</v>
      </c>
      <c r="B14751">
        <v>4.9416424226093039</v>
      </c>
      <c r="C14751">
        <v>3.1135153092103742</v>
      </c>
    </row>
    <row r="14754" spans="1:3" ht="15.75" thickBot="1" x14ac:dyDescent="0.3"/>
    <row r="14755" spans="1:3" x14ac:dyDescent="0.25">
      <c r="A14755" s="1" t="s">
        <v>887</v>
      </c>
    </row>
    <row r="14756" spans="1:3" x14ac:dyDescent="0.25">
      <c r="A14756" s="2">
        <v>20.097550585664155</v>
      </c>
      <c r="B14756">
        <v>5.0751738152338266</v>
      </c>
      <c r="C14756">
        <v>3.6109179126442243</v>
      </c>
    </row>
    <row r="14757" spans="1:3" x14ac:dyDescent="0.25">
      <c r="A14757" s="3">
        <v>20.123189455653517</v>
      </c>
      <c r="B14757">
        <v>5.4806389233419912</v>
      </c>
      <c r="C14757">
        <v>3.0910424533583161</v>
      </c>
    </row>
    <row r="14758" spans="1:3" x14ac:dyDescent="0.25">
      <c r="A14758" s="3">
        <v>20.097550585664155</v>
      </c>
      <c r="B14758">
        <v>5.0751738152338266</v>
      </c>
      <c r="C14758">
        <v>3.6109179126442243</v>
      </c>
    </row>
    <row r="14759" spans="1:3" x14ac:dyDescent="0.25">
      <c r="A14759" s="3">
        <v>19.719292269758025</v>
      </c>
      <c r="B14759">
        <v>4.7874917430000004</v>
      </c>
      <c r="C14759">
        <v>3.091042453</v>
      </c>
    </row>
    <row r="14760" spans="1:3" x14ac:dyDescent="0.25">
      <c r="A14760" s="3">
        <v>20.027089777859604</v>
      </c>
      <c r="B14760">
        <v>4.9416424226093039</v>
      </c>
      <c r="C14760">
        <v>3.1135153092103742</v>
      </c>
    </row>
    <row r="14761" spans="1:3" x14ac:dyDescent="0.25">
      <c r="A14761" s="3">
        <v>20.097550585664155</v>
      </c>
      <c r="B14761">
        <v>5.0751738152338266</v>
      </c>
      <c r="C14761">
        <v>3.6109179126442243</v>
      </c>
    </row>
    <row r="14762" spans="1:3" x14ac:dyDescent="0.25">
      <c r="A14762" s="3">
        <v>20.123189455653517</v>
      </c>
      <c r="B14762">
        <v>5.4806389233419912</v>
      </c>
      <c r="C14762">
        <v>3.0910424533583161</v>
      </c>
    </row>
    <row r="14763" spans="1:3" x14ac:dyDescent="0.25">
      <c r="A14763" s="3">
        <v>21.133424112621626</v>
      </c>
      <c r="B14763" s="8">
        <v>6.5510803350434044</v>
      </c>
      <c r="C14763" s="8">
        <v>5.4380793089231956</v>
      </c>
    </row>
    <row r="14764" spans="1:3" x14ac:dyDescent="0.25">
      <c r="A14764" s="3">
        <v>20.163448315399307</v>
      </c>
      <c r="B14764">
        <v>5.5373342670185366</v>
      </c>
      <c r="C14764">
        <v>4.7004803657924166</v>
      </c>
    </row>
    <row r="14765" spans="1:3" x14ac:dyDescent="0.25">
      <c r="A14765" s="3">
        <v>19.719292269758025</v>
      </c>
      <c r="B14765">
        <v>4.7874917430000004</v>
      </c>
      <c r="C14765">
        <v>3.091042453</v>
      </c>
    </row>
    <row r="14766" spans="1:3" x14ac:dyDescent="0.25">
      <c r="A14766" s="3">
        <v>20.163448315399307</v>
      </c>
      <c r="B14766">
        <v>5.5373342670185366</v>
      </c>
      <c r="C14766">
        <v>4.7004803657924166</v>
      </c>
    </row>
    <row r="14767" spans="1:3" x14ac:dyDescent="0.25">
      <c r="A14767" s="3">
        <v>20.360234224388144</v>
      </c>
      <c r="B14767">
        <v>5.6167710976665717</v>
      </c>
      <c r="C14767">
        <v>2.9444389791664403</v>
      </c>
    </row>
    <row r="14768" spans="1:3" ht="15.75" thickBot="1" x14ac:dyDescent="0.3">
      <c r="A14768" s="7">
        <v>20.027089777859604</v>
      </c>
      <c r="B14768">
        <v>4.9416424226093039</v>
      </c>
      <c r="C14768">
        <v>3.1135153092103742</v>
      </c>
    </row>
    <row r="14771" spans="1:3" ht="15.75" thickBot="1" x14ac:dyDescent="0.3"/>
    <row r="14772" spans="1:3" x14ac:dyDescent="0.25">
      <c r="A14772" s="1" t="s">
        <v>888</v>
      </c>
    </row>
    <row r="14773" spans="1:3" x14ac:dyDescent="0.25">
      <c r="A14773" s="2">
        <v>21.133424112621626</v>
      </c>
      <c r="B14773" s="8">
        <v>6.5510803350434044</v>
      </c>
      <c r="C14773" s="8">
        <v>5.4380793089231956</v>
      </c>
    </row>
    <row r="14774" spans="1:3" x14ac:dyDescent="0.25">
      <c r="A14774" s="3">
        <v>19.719292269758025</v>
      </c>
      <c r="B14774">
        <v>4.7874917430000004</v>
      </c>
      <c r="C14774">
        <v>3.091042453</v>
      </c>
    </row>
    <row r="14775" spans="1:3" x14ac:dyDescent="0.25">
      <c r="A14775" s="3">
        <v>19.929145492307978</v>
      </c>
      <c r="B14775">
        <v>5.0106352940962555</v>
      </c>
      <c r="C14775">
        <v>2.9957322735539909</v>
      </c>
    </row>
    <row r="14776" spans="1:3" x14ac:dyDescent="0.25">
      <c r="A14776" s="3">
        <v>20.163448315399307</v>
      </c>
      <c r="B14776">
        <v>5.5373342670185366</v>
      </c>
      <c r="C14776">
        <v>4.7004803657924166</v>
      </c>
    </row>
    <row r="14777" spans="1:3" x14ac:dyDescent="0.25">
      <c r="A14777" s="3">
        <v>19.929145492307978</v>
      </c>
      <c r="B14777">
        <v>5.0106352940962555</v>
      </c>
      <c r="C14777">
        <v>2.9957322735539909</v>
      </c>
    </row>
    <row r="14778" spans="1:3" x14ac:dyDescent="0.25">
      <c r="A14778" s="3">
        <v>19.18195119767131</v>
      </c>
      <c r="B14778">
        <v>4.5747109785033828</v>
      </c>
      <c r="C14778">
        <v>3.6375861597263857</v>
      </c>
    </row>
    <row r="14779" spans="1:3" x14ac:dyDescent="0.25">
      <c r="A14779" s="3">
        <v>20.123189455653517</v>
      </c>
      <c r="B14779">
        <v>5.4806389233419912</v>
      </c>
      <c r="C14779">
        <v>3.0910424533583161</v>
      </c>
    </row>
    <row r="14780" spans="1:3" x14ac:dyDescent="0.25">
      <c r="A14780" s="3">
        <v>19.985088661080542</v>
      </c>
      <c r="B14780">
        <v>4.7874917427820458</v>
      </c>
      <c r="C14780">
        <v>3.4812400893356918</v>
      </c>
    </row>
    <row r="14781" spans="1:3" x14ac:dyDescent="0.25">
      <c r="A14781" s="3">
        <v>20.184546440673881</v>
      </c>
      <c r="B14781">
        <v>4.990432586778736</v>
      </c>
      <c r="C14781">
        <v>3.6888794541139363</v>
      </c>
    </row>
    <row r="14782" spans="1:3" x14ac:dyDescent="0.25">
      <c r="A14782" s="3">
        <v>20.163448315399307</v>
      </c>
      <c r="B14782">
        <v>5.5373342670185366</v>
      </c>
      <c r="C14782">
        <v>4.7004803657924166</v>
      </c>
    </row>
    <row r="14783" spans="1:3" x14ac:dyDescent="0.25">
      <c r="A14783" s="3">
        <v>21.133424112621626</v>
      </c>
      <c r="B14783" s="8">
        <v>6.5510803350434044</v>
      </c>
      <c r="C14783" s="8">
        <v>5.4380793089231956</v>
      </c>
    </row>
    <row r="14784" spans="1:3" x14ac:dyDescent="0.25">
      <c r="A14784" s="3">
        <v>19.985088661080542</v>
      </c>
      <c r="B14784">
        <v>4.7874917427820458</v>
      </c>
      <c r="C14784">
        <v>3.4812400893356918</v>
      </c>
    </row>
    <row r="14785" spans="1:3" ht="15.75" thickBot="1" x14ac:dyDescent="0.3">
      <c r="A14785" s="7">
        <v>21.133424112621626</v>
      </c>
      <c r="B14785" s="8">
        <v>6.5510803350434044</v>
      </c>
      <c r="C14785" s="8">
        <v>5.4380793089231956</v>
      </c>
    </row>
    <row r="14788" spans="1:3" ht="15.75" thickBot="1" x14ac:dyDescent="0.3"/>
    <row r="14789" spans="1:3" x14ac:dyDescent="0.25">
      <c r="A14789" s="1" t="s">
        <v>889</v>
      </c>
    </row>
    <row r="14790" spans="1:3" x14ac:dyDescent="0.25">
      <c r="A14790" s="2">
        <v>20.027089777859604</v>
      </c>
      <c r="B14790">
        <v>4.9416424226093039</v>
      </c>
      <c r="C14790">
        <v>3.1135153092103742</v>
      </c>
    </row>
    <row r="14791" spans="1:3" x14ac:dyDescent="0.25">
      <c r="A14791" s="3">
        <v>20.184546440673881</v>
      </c>
      <c r="B14791">
        <v>4.990432586778736</v>
      </c>
      <c r="C14791">
        <v>3.6888794541139363</v>
      </c>
    </row>
    <row r="14792" spans="1:3" x14ac:dyDescent="0.25">
      <c r="A14792" s="3">
        <v>20.837197681154464</v>
      </c>
      <c r="B14792">
        <v>5.9914645471079817</v>
      </c>
      <c r="C14792">
        <v>4.6821312271242199</v>
      </c>
    </row>
    <row r="14793" spans="1:3" x14ac:dyDescent="0.25">
      <c r="A14793" s="3">
        <v>20.360234224388144</v>
      </c>
      <c r="B14793">
        <v>5.6167710976665717</v>
      </c>
      <c r="C14793">
        <v>2.9444389791664403</v>
      </c>
    </row>
    <row r="14794" spans="1:3" x14ac:dyDescent="0.25">
      <c r="A14794" s="3">
        <v>20.027089777859604</v>
      </c>
      <c r="B14794">
        <v>4.9416424226093039</v>
      </c>
      <c r="C14794">
        <v>3.1135153092103742</v>
      </c>
    </row>
    <row r="14795" spans="1:3" x14ac:dyDescent="0.25">
      <c r="A14795" s="3">
        <v>20.478688773840432</v>
      </c>
      <c r="B14795" s="5">
        <v>5.2983173670000001</v>
      </c>
      <c r="C14795" s="5">
        <v>2.9957322739999999</v>
      </c>
    </row>
    <row r="14796" spans="1:3" x14ac:dyDescent="0.25">
      <c r="A14796" s="3">
        <v>20.027089777859604</v>
      </c>
      <c r="B14796">
        <v>4.9416424226093039</v>
      </c>
      <c r="C14796">
        <v>3.1135153092103742</v>
      </c>
    </row>
    <row r="14797" spans="1:3" x14ac:dyDescent="0.25">
      <c r="A14797" s="3">
        <v>19.18195119767131</v>
      </c>
      <c r="B14797">
        <v>4.5747109785033828</v>
      </c>
      <c r="C14797">
        <v>3.6375861597263857</v>
      </c>
    </row>
    <row r="14798" spans="1:3" x14ac:dyDescent="0.25">
      <c r="A14798" s="3">
        <v>19.929145492307978</v>
      </c>
      <c r="B14798">
        <v>5.0106352940962555</v>
      </c>
      <c r="C14798">
        <v>2.9957322735539909</v>
      </c>
    </row>
    <row r="14799" spans="1:3" x14ac:dyDescent="0.25">
      <c r="A14799" s="3">
        <v>20.360234224388144</v>
      </c>
      <c r="B14799">
        <v>5.6167710976665717</v>
      </c>
      <c r="C14799">
        <v>2.9444389791664403</v>
      </c>
    </row>
    <row r="14800" spans="1:3" x14ac:dyDescent="0.25">
      <c r="A14800" s="3">
        <v>20.360234224388144</v>
      </c>
      <c r="B14800">
        <v>5.6167710976665717</v>
      </c>
      <c r="C14800">
        <v>2.9444389791664403</v>
      </c>
    </row>
    <row r="14801" spans="1:3" x14ac:dyDescent="0.25">
      <c r="A14801" s="3">
        <v>20.837197681154464</v>
      </c>
      <c r="B14801">
        <v>5.9914645471079817</v>
      </c>
      <c r="C14801">
        <v>4.6821312271242199</v>
      </c>
    </row>
    <row r="14802" spans="1:3" ht="15.75" thickBot="1" x14ac:dyDescent="0.3">
      <c r="A14802" s="7">
        <v>20.123189455653517</v>
      </c>
      <c r="B14802">
        <v>5.4806389233419912</v>
      </c>
      <c r="C14802">
        <v>3.0910424533583161</v>
      </c>
    </row>
    <row r="14805" spans="1:3" ht="15.75" thickBot="1" x14ac:dyDescent="0.3"/>
    <row r="14806" spans="1:3" x14ac:dyDescent="0.25">
      <c r="A14806" s="1" t="s">
        <v>890</v>
      </c>
    </row>
    <row r="14807" spans="1:3" x14ac:dyDescent="0.25">
      <c r="A14807" s="2">
        <v>20.163448315399307</v>
      </c>
      <c r="B14807">
        <v>5.5373342670185366</v>
      </c>
      <c r="C14807">
        <v>4.7004803657924166</v>
      </c>
    </row>
    <row r="14808" spans="1:3" x14ac:dyDescent="0.25">
      <c r="A14808" s="3">
        <v>20.837197681154464</v>
      </c>
      <c r="B14808">
        <v>5.9914645471079817</v>
      </c>
      <c r="C14808">
        <v>4.6821312271242199</v>
      </c>
    </row>
    <row r="14809" spans="1:3" x14ac:dyDescent="0.25">
      <c r="A14809" s="3">
        <v>20.184546440673881</v>
      </c>
      <c r="B14809">
        <v>4.990432586778736</v>
      </c>
      <c r="C14809">
        <v>3.6888794541139363</v>
      </c>
    </row>
    <row r="14810" spans="1:3" x14ac:dyDescent="0.25">
      <c r="A14810" s="3">
        <v>20.027089777859604</v>
      </c>
      <c r="B14810">
        <v>4.9416424226093039</v>
      </c>
      <c r="C14810">
        <v>3.1135153092103742</v>
      </c>
    </row>
    <row r="14811" spans="1:3" x14ac:dyDescent="0.25">
      <c r="A14811" s="3">
        <v>20.184546440673881</v>
      </c>
      <c r="B14811">
        <v>4.990432586778736</v>
      </c>
      <c r="C14811">
        <v>3.6888794541139363</v>
      </c>
    </row>
    <row r="14812" spans="1:3" x14ac:dyDescent="0.25">
      <c r="A14812" s="3">
        <v>20.163448315399307</v>
      </c>
      <c r="B14812">
        <v>5.5373342670185366</v>
      </c>
      <c r="C14812">
        <v>4.7004803657924166</v>
      </c>
    </row>
    <row r="14813" spans="1:3" x14ac:dyDescent="0.25">
      <c r="A14813" s="3">
        <v>20.123189455653517</v>
      </c>
      <c r="B14813">
        <v>5.4806389233419912</v>
      </c>
      <c r="C14813">
        <v>3.0910424533583161</v>
      </c>
    </row>
    <row r="14814" spans="1:3" x14ac:dyDescent="0.25">
      <c r="A14814" s="3">
        <v>20.097550585664155</v>
      </c>
      <c r="B14814">
        <v>5.0751738152338266</v>
      </c>
      <c r="C14814">
        <v>3.6109179126442243</v>
      </c>
    </row>
    <row r="14815" spans="1:3" x14ac:dyDescent="0.25">
      <c r="A14815" s="3">
        <v>20.478688773840432</v>
      </c>
      <c r="B14815" s="5">
        <v>5.2983173670000001</v>
      </c>
      <c r="C14815" s="5">
        <v>2.9957322739999999</v>
      </c>
    </row>
    <row r="14816" spans="1:3" x14ac:dyDescent="0.25">
      <c r="A14816" s="3">
        <v>20.478688773840432</v>
      </c>
      <c r="B14816" s="5">
        <v>5.2983173670000001</v>
      </c>
      <c r="C14816" s="5">
        <v>2.9957322739999999</v>
      </c>
    </row>
    <row r="14817" spans="1:3" x14ac:dyDescent="0.25">
      <c r="A14817" s="3">
        <v>19.929145492307978</v>
      </c>
      <c r="B14817">
        <v>5.0106352940962555</v>
      </c>
      <c r="C14817">
        <v>2.9957322735539909</v>
      </c>
    </row>
    <row r="14818" spans="1:3" x14ac:dyDescent="0.25">
      <c r="A14818" s="3">
        <v>19.985088661080542</v>
      </c>
      <c r="B14818">
        <v>4.7874917427820458</v>
      </c>
      <c r="C14818">
        <v>3.4812400893356918</v>
      </c>
    </row>
    <row r="14819" spans="1:3" ht="15.75" thickBot="1" x14ac:dyDescent="0.3">
      <c r="A14819" s="7">
        <v>20.097550585664155</v>
      </c>
      <c r="B14819">
        <v>5.0751738152338266</v>
      </c>
      <c r="C14819">
        <v>3.6109179126442243</v>
      </c>
    </row>
    <row r="14822" spans="1:3" ht="15.75" thickBot="1" x14ac:dyDescent="0.3"/>
    <row r="14823" spans="1:3" x14ac:dyDescent="0.25">
      <c r="A14823" s="1" t="s">
        <v>891</v>
      </c>
    </row>
    <row r="14824" spans="1:3" x14ac:dyDescent="0.25">
      <c r="A14824" s="2">
        <v>21.133424112621626</v>
      </c>
      <c r="B14824" s="8">
        <v>6.5510803350434044</v>
      </c>
      <c r="C14824" s="8">
        <v>5.4380793089231956</v>
      </c>
    </row>
    <row r="14825" spans="1:3" x14ac:dyDescent="0.25">
      <c r="A14825" s="3">
        <v>20.478688773840432</v>
      </c>
      <c r="B14825" s="8">
        <v>5.2983173665480363</v>
      </c>
      <c r="C14825" s="8">
        <v>2.9957322735539909</v>
      </c>
    </row>
    <row r="14826" spans="1:3" x14ac:dyDescent="0.25">
      <c r="A14826" s="3">
        <v>20.027089777859604</v>
      </c>
      <c r="B14826">
        <v>4.9416424226093039</v>
      </c>
      <c r="C14826">
        <v>3.1135153092103742</v>
      </c>
    </row>
    <row r="14827" spans="1:3" x14ac:dyDescent="0.25">
      <c r="A14827" s="3">
        <v>19.18195119767131</v>
      </c>
      <c r="B14827">
        <v>4.5747109785033828</v>
      </c>
      <c r="C14827">
        <v>3.6375861597263857</v>
      </c>
    </row>
    <row r="14828" spans="1:3" x14ac:dyDescent="0.25">
      <c r="A14828" s="3">
        <v>20.163448315399307</v>
      </c>
      <c r="B14828">
        <v>5.5373342670185366</v>
      </c>
      <c r="C14828">
        <v>4.7004803657924166</v>
      </c>
    </row>
    <row r="14829" spans="1:3" x14ac:dyDescent="0.25">
      <c r="A14829" s="3">
        <v>19.929145492307978</v>
      </c>
      <c r="B14829">
        <v>5.0106352940962555</v>
      </c>
      <c r="C14829">
        <v>2.9957322735539909</v>
      </c>
    </row>
    <row r="14830" spans="1:3" x14ac:dyDescent="0.25">
      <c r="A14830" s="3">
        <v>19.18195119767131</v>
      </c>
      <c r="B14830">
        <v>4.5747109785033828</v>
      </c>
      <c r="C14830">
        <v>3.6375861597263857</v>
      </c>
    </row>
    <row r="14831" spans="1:3" x14ac:dyDescent="0.25">
      <c r="A14831" s="3">
        <v>19.985088661080542</v>
      </c>
      <c r="B14831">
        <v>4.7874917427820458</v>
      </c>
      <c r="C14831">
        <v>3.4812400893356918</v>
      </c>
    </row>
    <row r="14832" spans="1:3" x14ac:dyDescent="0.25">
      <c r="A14832" s="3">
        <v>20.360234224388144</v>
      </c>
      <c r="B14832">
        <v>5.6167710976665717</v>
      </c>
      <c r="C14832">
        <v>2.9444389791664403</v>
      </c>
    </row>
    <row r="14833" spans="1:3" x14ac:dyDescent="0.25">
      <c r="A14833" s="3">
        <v>20.360234224388144</v>
      </c>
      <c r="B14833">
        <v>5.6167710976665717</v>
      </c>
      <c r="C14833">
        <v>2.9444389791664403</v>
      </c>
    </row>
    <row r="14834" spans="1:3" x14ac:dyDescent="0.25">
      <c r="A14834" s="3">
        <v>19.929145492307978</v>
      </c>
      <c r="B14834">
        <v>5.0106352940962555</v>
      </c>
      <c r="C14834">
        <v>2.9957322735539909</v>
      </c>
    </row>
    <row r="14835" spans="1:3" x14ac:dyDescent="0.25">
      <c r="A14835" s="3">
        <v>20.123189455653517</v>
      </c>
      <c r="B14835">
        <v>5.4806389233419912</v>
      </c>
      <c r="C14835">
        <v>3.0910424533583161</v>
      </c>
    </row>
    <row r="14836" spans="1:3" ht="15.75" thickBot="1" x14ac:dyDescent="0.3">
      <c r="A14836" s="7">
        <v>20.478688773840432</v>
      </c>
      <c r="B14836" s="5">
        <v>5.2983173670000001</v>
      </c>
      <c r="C14836" s="5">
        <v>2.9957322739999999</v>
      </c>
    </row>
    <row r="14839" spans="1:3" ht="15.75" thickBot="1" x14ac:dyDescent="0.3"/>
    <row r="14840" spans="1:3" x14ac:dyDescent="0.25">
      <c r="A14840" s="1" t="s">
        <v>892</v>
      </c>
    </row>
    <row r="14841" spans="1:3" x14ac:dyDescent="0.25">
      <c r="A14841" s="2">
        <v>20.360234224388144</v>
      </c>
      <c r="B14841">
        <v>5.6167710976665717</v>
      </c>
      <c r="C14841">
        <v>2.9444389791664403</v>
      </c>
    </row>
    <row r="14842" spans="1:3" x14ac:dyDescent="0.25">
      <c r="A14842" s="3">
        <v>20.837197681154464</v>
      </c>
      <c r="B14842">
        <v>5.9914645471079817</v>
      </c>
      <c r="C14842">
        <v>4.6821312271242199</v>
      </c>
    </row>
    <row r="14843" spans="1:3" x14ac:dyDescent="0.25">
      <c r="A14843" s="3">
        <v>20.123189455653517</v>
      </c>
      <c r="B14843">
        <v>5.4806389233419912</v>
      </c>
      <c r="C14843">
        <v>3.0910424533583161</v>
      </c>
    </row>
    <row r="14844" spans="1:3" x14ac:dyDescent="0.25">
      <c r="A14844" s="3">
        <v>19.719292269758025</v>
      </c>
      <c r="B14844">
        <v>4.7874917430000004</v>
      </c>
      <c r="C14844">
        <v>3.091042453</v>
      </c>
    </row>
    <row r="14845" spans="1:3" x14ac:dyDescent="0.25">
      <c r="A14845" s="3">
        <v>21.133424112621626</v>
      </c>
      <c r="B14845" s="8">
        <v>6.5510803350434044</v>
      </c>
      <c r="C14845" s="8">
        <v>5.4380793089231956</v>
      </c>
    </row>
    <row r="14846" spans="1:3" x14ac:dyDescent="0.25">
      <c r="A14846" s="3">
        <v>19.929145492307978</v>
      </c>
      <c r="B14846">
        <v>5.0106352940962555</v>
      </c>
      <c r="C14846">
        <v>2.9957322735539909</v>
      </c>
    </row>
    <row r="14847" spans="1:3" x14ac:dyDescent="0.25">
      <c r="A14847" s="3">
        <v>19.719292269758025</v>
      </c>
      <c r="B14847">
        <v>4.7874917430000004</v>
      </c>
      <c r="C14847">
        <v>3.091042453</v>
      </c>
    </row>
    <row r="14848" spans="1:3" x14ac:dyDescent="0.25">
      <c r="A14848" s="3">
        <v>19.18195119767131</v>
      </c>
      <c r="B14848">
        <v>4.5747109785033828</v>
      </c>
      <c r="C14848">
        <v>3.6375861597263857</v>
      </c>
    </row>
    <row r="14849" spans="1:3" x14ac:dyDescent="0.25">
      <c r="A14849" s="3">
        <v>20.184546440673881</v>
      </c>
      <c r="B14849">
        <v>4.990432586778736</v>
      </c>
      <c r="C14849">
        <v>3.6888794541139363</v>
      </c>
    </row>
    <row r="14850" spans="1:3" x14ac:dyDescent="0.25">
      <c r="A14850" s="3">
        <v>19.985088661080542</v>
      </c>
      <c r="B14850">
        <v>4.7874917427820458</v>
      </c>
      <c r="C14850">
        <v>3.4812400893356918</v>
      </c>
    </row>
    <row r="14851" spans="1:3" x14ac:dyDescent="0.25">
      <c r="A14851" s="3">
        <v>20.837197681154464</v>
      </c>
      <c r="B14851">
        <v>5.9914645471079817</v>
      </c>
      <c r="C14851">
        <v>4.6821312271242199</v>
      </c>
    </row>
    <row r="14852" spans="1:3" x14ac:dyDescent="0.25">
      <c r="A14852" s="3">
        <v>20.027089777859604</v>
      </c>
      <c r="B14852">
        <v>4.9416424226093039</v>
      </c>
      <c r="C14852">
        <v>3.1135153092103742</v>
      </c>
    </row>
    <row r="14853" spans="1:3" ht="15.75" thickBot="1" x14ac:dyDescent="0.3">
      <c r="A14853" s="7">
        <v>20.027089777859604</v>
      </c>
      <c r="B14853">
        <v>4.9416424226093039</v>
      </c>
      <c r="C14853">
        <v>3.1135153092103742</v>
      </c>
    </row>
    <row r="14855" spans="1:3" ht="15.75" thickBot="1" x14ac:dyDescent="0.3"/>
    <row r="14856" spans="1:3" x14ac:dyDescent="0.25">
      <c r="A14856" s="1" t="s">
        <v>893</v>
      </c>
    </row>
    <row r="14857" spans="1:3" x14ac:dyDescent="0.25">
      <c r="A14857" s="2">
        <v>19.18195119767131</v>
      </c>
      <c r="B14857">
        <v>4.5747109785033828</v>
      </c>
      <c r="C14857">
        <v>3.6375861597263857</v>
      </c>
    </row>
    <row r="14858" spans="1:3" x14ac:dyDescent="0.25">
      <c r="A14858" s="3">
        <v>20.163448315399307</v>
      </c>
      <c r="B14858">
        <v>5.5373342670185366</v>
      </c>
      <c r="C14858">
        <v>4.7004803657924166</v>
      </c>
    </row>
    <row r="14859" spans="1:3" x14ac:dyDescent="0.25">
      <c r="A14859" s="3">
        <v>20.123189455653517</v>
      </c>
      <c r="B14859">
        <v>5.4806389233419912</v>
      </c>
      <c r="C14859">
        <v>3.0910424533583161</v>
      </c>
    </row>
    <row r="14860" spans="1:3" x14ac:dyDescent="0.25">
      <c r="A14860" s="3">
        <v>20.837197681154464</v>
      </c>
      <c r="B14860">
        <v>5.9914645471079817</v>
      </c>
      <c r="C14860">
        <v>4.6821312271242199</v>
      </c>
    </row>
    <row r="14861" spans="1:3" x14ac:dyDescent="0.25">
      <c r="A14861" s="3">
        <v>20.360234224388144</v>
      </c>
      <c r="B14861">
        <v>5.6167710976665717</v>
      </c>
      <c r="C14861">
        <v>2.9444389791664403</v>
      </c>
    </row>
    <row r="14862" spans="1:3" x14ac:dyDescent="0.25">
      <c r="A14862" s="3">
        <v>20.360234224388144</v>
      </c>
      <c r="B14862">
        <v>5.6167710976665717</v>
      </c>
      <c r="C14862">
        <v>2.9444389791664403</v>
      </c>
    </row>
    <row r="14863" spans="1:3" x14ac:dyDescent="0.25">
      <c r="A14863" s="3">
        <v>20.163448315399307</v>
      </c>
      <c r="B14863">
        <v>5.5373342670185366</v>
      </c>
      <c r="C14863">
        <v>4.7004803657924166</v>
      </c>
    </row>
    <row r="14864" spans="1:3" x14ac:dyDescent="0.25">
      <c r="A14864" s="3">
        <v>20.027089777859604</v>
      </c>
      <c r="B14864">
        <v>4.9416424226093039</v>
      </c>
      <c r="C14864">
        <v>3.1135153092103742</v>
      </c>
    </row>
    <row r="14865" spans="1:3" x14ac:dyDescent="0.25">
      <c r="A14865" s="3">
        <v>20.027089777859604</v>
      </c>
      <c r="B14865">
        <v>4.9416424226093039</v>
      </c>
      <c r="C14865">
        <v>3.1135153092103742</v>
      </c>
    </row>
    <row r="14866" spans="1:3" x14ac:dyDescent="0.25">
      <c r="A14866" s="3">
        <v>20.360234224388144</v>
      </c>
      <c r="B14866">
        <v>5.6167710976665717</v>
      </c>
      <c r="C14866">
        <v>2.9444389791664403</v>
      </c>
    </row>
    <row r="14867" spans="1:3" x14ac:dyDescent="0.25">
      <c r="A14867" s="3">
        <v>20.163448315399307</v>
      </c>
      <c r="B14867">
        <v>5.5373342670185366</v>
      </c>
      <c r="C14867">
        <v>4.7004803657924166</v>
      </c>
    </row>
    <row r="14868" spans="1:3" x14ac:dyDescent="0.25">
      <c r="A14868" s="3">
        <v>20.837197681154464</v>
      </c>
      <c r="B14868">
        <v>5.9914645471079817</v>
      </c>
      <c r="C14868">
        <v>4.6821312271242199</v>
      </c>
    </row>
    <row r="14869" spans="1:3" ht="15.75" thickBot="1" x14ac:dyDescent="0.3">
      <c r="A14869" s="7">
        <v>20.027089777859604</v>
      </c>
      <c r="B14869">
        <v>4.9416424226093039</v>
      </c>
      <c r="C14869">
        <v>3.1135153092103742</v>
      </c>
    </row>
    <row r="14872" spans="1:3" ht="15.75" thickBot="1" x14ac:dyDescent="0.3"/>
    <row r="14873" spans="1:3" x14ac:dyDescent="0.25">
      <c r="A14873" s="1" t="s">
        <v>894</v>
      </c>
    </row>
    <row r="14874" spans="1:3" x14ac:dyDescent="0.25">
      <c r="A14874" s="2">
        <v>19.719292269758025</v>
      </c>
      <c r="B14874">
        <v>4.7874917430000004</v>
      </c>
      <c r="C14874">
        <v>3.091042453</v>
      </c>
    </row>
    <row r="14875" spans="1:3" x14ac:dyDescent="0.25">
      <c r="A14875" s="3">
        <v>21.133424112621626</v>
      </c>
      <c r="B14875" s="8">
        <v>6.5510803350434044</v>
      </c>
      <c r="C14875" s="8">
        <v>5.4380793089231956</v>
      </c>
    </row>
    <row r="14876" spans="1:3" x14ac:dyDescent="0.25">
      <c r="A14876" s="3">
        <v>20.184546440673881</v>
      </c>
      <c r="B14876">
        <v>4.990432586778736</v>
      </c>
      <c r="C14876">
        <v>3.6888794541139363</v>
      </c>
    </row>
    <row r="14877" spans="1:3" x14ac:dyDescent="0.25">
      <c r="A14877" s="3">
        <v>19.985088661080542</v>
      </c>
      <c r="B14877">
        <v>4.7874917427820458</v>
      </c>
      <c r="C14877">
        <v>3.4812400893356918</v>
      </c>
    </row>
    <row r="14878" spans="1:3" x14ac:dyDescent="0.25">
      <c r="A14878" s="3">
        <v>19.719292269758025</v>
      </c>
      <c r="B14878">
        <v>4.7874917430000004</v>
      </c>
      <c r="C14878">
        <v>3.091042453</v>
      </c>
    </row>
    <row r="14879" spans="1:3" x14ac:dyDescent="0.25">
      <c r="A14879" s="3">
        <v>20.027089777859604</v>
      </c>
      <c r="B14879">
        <v>4.9416424226093039</v>
      </c>
      <c r="C14879">
        <v>3.1135153092103742</v>
      </c>
    </row>
    <row r="14880" spans="1:3" x14ac:dyDescent="0.25">
      <c r="A14880" s="3">
        <v>20.360234224388144</v>
      </c>
      <c r="B14880">
        <v>5.6167710976665717</v>
      </c>
      <c r="C14880">
        <v>2.9444389791664403</v>
      </c>
    </row>
    <row r="14881" spans="1:3" x14ac:dyDescent="0.25">
      <c r="A14881" s="3">
        <v>20.360234224388144</v>
      </c>
      <c r="B14881">
        <v>5.6167710976665717</v>
      </c>
      <c r="C14881">
        <v>2.9444389791664403</v>
      </c>
    </row>
    <row r="14882" spans="1:3" x14ac:dyDescent="0.25">
      <c r="A14882" s="3">
        <v>20.837197681154464</v>
      </c>
      <c r="B14882">
        <v>5.9914645471079817</v>
      </c>
      <c r="C14882">
        <v>4.6821312271242199</v>
      </c>
    </row>
    <row r="14883" spans="1:3" x14ac:dyDescent="0.25">
      <c r="A14883" s="3">
        <v>20.360234224388144</v>
      </c>
      <c r="B14883">
        <v>5.6167710976665717</v>
      </c>
      <c r="C14883">
        <v>2.9444389791664403</v>
      </c>
    </row>
    <row r="14884" spans="1:3" x14ac:dyDescent="0.25">
      <c r="A14884" s="3">
        <v>19.719292269758025</v>
      </c>
      <c r="B14884">
        <v>4.7874917430000004</v>
      </c>
      <c r="C14884">
        <v>3.091042453</v>
      </c>
    </row>
    <row r="14885" spans="1:3" x14ac:dyDescent="0.25">
      <c r="A14885" s="3">
        <v>19.985088661080542</v>
      </c>
      <c r="B14885">
        <v>4.7874917427820458</v>
      </c>
      <c r="C14885">
        <v>3.4812400893356918</v>
      </c>
    </row>
    <row r="14886" spans="1:3" ht="15.75" thickBot="1" x14ac:dyDescent="0.3">
      <c r="A14886" s="7">
        <v>19.985088661080542</v>
      </c>
      <c r="B14886">
        <v>4.7874917427820458</v>
      </c>
      <c r="C14886">
        <v>3.4812400893356918</v>
      </c>
    </row>
    <row r="14889" spans="1:3" ht="15.75" thickBot="1" x14ac:dyDescent="0.3"/>
    <row r="14890" spans="1:3" x14ac:dyDescent="0.25">
      <c r="A14890" s="1" t="s">
        <v>895</v>
      </c>
    </row>
    <row r="14891" spans="1:3" x14ac:dyDescent="0.25">
      <c r="A14891" s="2">
        <v>20.360234224388144</v>
      </c>
      <c r="B14891">
        <v>5.6167710976665717</v>
      </c>
      <c r="C14891">
        <v>2.9444389791664403</v>
      </c>
    </row>
    <row r="14892" spans="1:3" x14ac:dyDescent="0.25">
      <c r="A14892" s="3">
        <v>20.184546440673881</v>
      </c>
      <c r="B14892">
        <v>4.990432586778736</v>
      </c>
      <c r="C14892">
        <v>3.6888794541139363</v>
      </c>
    </row>
    <row r="14893" spans="1:3" x14ac:dyDescent="0.25">
      <c r="A14893" s="3">
        <v>19.929145492307978</v>
      </c>
      <c r="B14893">
        <v>5.0106352940962555</v>
      </c>
      <c r="C14893">
        <v>2.9957322735539909</v>
      </c>
    </row>
    <row r="14894" spans="1:3" x14ac:dyDescent="0.25">
      <c r="A14894" s="3">
        <v>20.184546440673881</v>
      </c>
      <c r="B14894">
        <v>4.990432586778736</v>
      </c>
      <c r="C14894">
        <v>3.6888794541139363</v>
      </c>
    </row>
    <row r="14895" spans="1:3" x14ac:dyDescent="0.25">
      <c r="A14895" s="3">
        <v>20.184546440673881</v>
      </c>
      <c r="B14895">
        <v>4.990432586778736</v>
      </c>
      <c r="C14895">
        <v>3.6888794541139363</v>
      </c>
    </row>
    <row r="14896" spans="1:3" x14ac:dyDescent="0.25">
      <c r="A14896" s="3">
        <v>19.719292269758025</v>
      </c>
      <c r="B14896">
        <v>4.7874917430000004</v>
      </c>
      <c r="C14896">
        <v>3.091042453</v>
      </c>
    </row>
    <row r="14897" spans="1:3" x14ac:dyDescent="0.25">
      <c r="A14897" s="3">
        <v>20.478688773840432</v>
      </c>
      <c r="B14897" s="5">
        <v>5.2983173670000001</v>
      </c>
      <c r="C14897" s="5">
        <v>2.9957322739999999</v>
      </c>
    </row>
    <row r="14898" spans="1:3" x14ac:dyDescent="0.25">
      <c r="A14898" s="3">
        <v>19.929145492307978</v>
      </c>
      <c r="B14898">
        <v>5.0106352940962555</v>
      </c>
      <c r="C14898">
        <v>2.9957322735539909</v>
      </c>
    </row>
    <row r="14899" spans="1:3" x14ac:dyDescent="0.25">
      <c r="A14899" s="3">
        <v>20.027089777859604</v>
      </c>
      <c r="B14899">
        <v>4.9416424226093039</v>
      </c>
      <c r="C14899">
        <v>3.1135153092103742</v>
      </c>
    </row>
    <row r="14900" spans="1:3" x14ac:dyDescent="0.25">
      <c r="A14900" s="3">
        <v>20.163448315399307</v>
      </c>
      <c r="B14900">
        <v>5.5373342670185366</v>
      </c>
      <c r="C14900">
        <v>4.7004803657924166</v>
      </c>
    </row>
    <row r="14901" spans="1:3" x14ac:dyDescent="0.25">
      <c r="A14901" s="3">
        <v>20.184546440673881</v>
      </c>
      <c r="B14901">
        <v>4.990432586778736</v>
      </c>
      <c r="C14901">
        <v>3.6888794541139363</v>
      </c>
    </row>
    <row r="14902" spans="1:3" x14ac:dyDescent="0.25">
      <c r="A14902" s="3">
        <v>20.184546440673881</v>
      </c>
      <c r="B14902">
        <v>4.990432586778736</v>
      </c>
      <c r="C14902">
        <v>3.6888794541139363</v>
      </c>
    </row>
    <row r="14903" spans="1:3" ht="15.75" thickBot="1" x14ac:dyDescent="0.3">
      <c r="A14903" s="7">
        <v>21.133424112621626</v>
      </c>
      <c r="B14903" s="8">
        <v>6.5510803350434044</v>
      </c>
      <c r="C14903" s="8">
        <v>5.4380793089231956</v>
      </c>
    </row>
    <row r="14906" spans="1:3" ht="15.75" thickBot="1" x14ac:dyDescent="0.3"/>
    <row r="14907" spans="1:3" x14ac:dyDescent="0.25">
      <c r="A14907" s="1" t="s">
        <v>896</v>
      </c>
    </row>
    <row r="14908" spans="1:3" x14ac:dyDescent="0.25">
      <c r="A14908" s="2">
        <v>20.123189455653517</v>
      </c>
      <c r="B14908">
        <v>5.4806389233419912</v>
      </c>
      <c r="C14908">
        <v>3.0910424533583161</v>
      </c>
    </row>
    <row r="14909" spans="1:3" x14ac:dyDescent="0.25">
      <c r="A14909" s="3">
        <v>20.184546440673881</v>
      </c>
      <c r="B14909">
        <v>4.990432586778736</v>
      </c>
      <c r="C14909">
        <v>3.6888794541139363</v>
      </c>
    </row>
    <row r="14910" spans="1:3" x14ac:dyDescent="0.25">
      <c r="A14910" s="3">
        <v>20.360234224388144</v>
      </c>
      <c r="B14910">
        <v>5.6167710976665717</v>
      </c>
      <c r="C14910">
        <v>2.9444389791664403</v>
      </c>
    </row>
    <row r="14911" spans="1:3" x14ac:dyDescent="0.25">
      <c r="A14911" s="3">
        <v>20.097550585664155</v>
      </c>
      <c r="B14911">
        <v>5.0751738152338266</v>
      </c>
      <c r="C14911">
        <v>3.6109179126442243</v>
      </c>
    </row>
    <row r="14912" spans="1:3" x14ac:dyDescent="0.25">
      <c r="A14912" s="3">
        <v>19.929145492307978</v>
      </c>
      <c r="B14912">
        <v>5.0106352940962555</v>
      </c>
      <c r="C14912">
        <v>2.9957322735539909</v>
      </c>
    </row>
    <row r="14913" spans="1:3" x14ac:dyDescent="0.25">
      <c r="A14913" s="3">
        <v>20.097550585664155</v>
      </c>
      <c r="B14913">
        <v>5.0751738152338266</v>
      </c>
      <c r="C14913">
        <v>3.6109179126442243</v>
      </c>
    </row>
    <row r="14914" spans="1:3" x14ac:dyDescent="0.25">
      <c r="A14914" s="3">
        <v>19.18195119767131</v>
      </c>
      <c r="B14914">
        <v>4.5747109785033828</v>
      </c>
      <c r="C14914">
        <v>3.6375861597263857</v>
      </c>
    </row>
    <row r="14915" spans="1:3" x14ac:dyDescent="0.25">
      <c r="A14915" s="3">
        <v>20.478688773840432</v>
      </c>
      <c r="B14915" s="5">
        <v>5.2983173670000001</v>
      </c>
      <c r="C14915" s="5">
        <v>2.9957322739999999</v>
      </c>
    </row>
    <row r="14916" spans="1:3" x14ac:dyDescent="0.25">
      <c r="A14916" s="3">
        <v>19.985088661080542</v>
      </c>
      <c r="B14916">
        <v>4.7874917427820458</v>
      </c>
      <c r="C14916">
        <v>3.4812400893356918</v>
      </c>
    </row>
    <row r="14917" spans="1:3" x14ac:dyDescent="0.25">
      <c r="A14917" s="3">
        <v>19.929145492307978</v>
      </c>
      <c r="B14917">
        <v>5.0106352940962555</v>
      </c>
      <c r="C14917">
        <v>2.9957322735539909</v>
      </c>
    </row>
    <row r="14918" spans="1:3" x14ac:dyDescent="0.25">
      <c r="A14918" s="3">
        <v>20.123189455653517</v>
      </c>
      <c r="B14918">
        <v>5.4806389233419912</v>
      </c>
      <c r="C14918">
        <v>3.0910424533583161</v>
      </c>
    </row>
    <row r="14919" spans="1:3" x14ac:dyDescent="0.25">
      <c r="A14919" s="3">
        <v>21.133424112621626</v>
      </c>
      <c r="B14919" s="8">
        <v>6.5510803350434044</v>
      </c>
      <c r="C14919" s="8">
        <v>5.4380793089231956</v>
      </c>
    </row>
    <row r="14920" spans="1:3" ht="15.75" thickBot="1" x14ac:dyDescent="0.3">
      <c r="A14920" s="7">
        <v>20.097550585664155</v>
      </c>
      <c r="B14920">
        <v>5.0751738152338266</v>
      </c>
      <c r="C14920">
        <v>3.6109179126442243</v>
      </c>
    </row>
    <row r="14923" spans="1:3" ht="15.75" thickBot="1" x14ac:dyDescent="0.3"/>
    <row r="14924" spans="1:3" x14ac:dyDescent="0.25">
      <c r="A14924" s="1" t="s">
        <v>897</v>
      </c>
    </row>
    <row r="14925" spans="1:3" x14ac:dyDescent="0.25">
      <c r="A14925" s="2">
        <v>20.837197681154464</v>
      </c>
      <c r="B14925">
        <v>5.9914645471079817</v>
      </c>
      <c r="C14925">
        <v>4.6821312271242199</v>
      </c>
    </row>
    <row r="14926" spans="1:3" x14ac:dyDescent="0.25">
      <c r="A14926" s="3">
        <v>19.929145492307978</v>
      </c>
      <c r="B14926">
        <v>5.0106352940962555</v>
      </c>
      <c r="C14926">
        <v>2.9957322735539909</v>
      </c>
    </row>
    <row r="14927" spans="1:3" x14ac:dyDescent="0.25">
      <c r="A14927" s="3">
        <v>20.027089777859604</v>
      </c>
      <c r="B14927">
        <v>4.9416424226093039</v>
      </c>
      <c r="C14927">
        <v>3.1135153092103742</v>
      </c>
    </row>
    <row r="14928" spans="1:3" x14ac:dyDescent="0.25">
      <c r="A14928" s="3">
        <v>20.163448315399307</v>
      </c>
      <c r="B14928">
        <v>5.5373342670185366</v>
      </c>
      <c r="C14928">
        <v>4.7004803657924166</v>
      </c>
    </row>
    <row r="14929" spans="1:3" x14ac:dyDescent="0.25">
      <c r="A14929" s="3">
        <v>20.027089777859604</v>
      </c>
      <c r="B14929" s="8">
        <v>4.9416424226093039</v>
      </c>
      <c r="C14929" s="8">
        <v>3.1135153092103742</v>
      </c>
    </row>
    <row r="14930" spans="1:3" x14ac:dyDescent="0.25">
      <c r="A14930" s="3">
        <v>20.184546440673881</v>
      </c>
      <c r="B14930" s="8">
        <v>4.990432586778736</v>
      </c>
      <c r="C14930" s="8">
        <v>3.6888794541139363</v>
      </c>
    </row>
    <row r="14931" spans="1:3" x14ac:dyDescent="0.25">
      <c r="A14931" s="3">
        <v>20.360234224388144</v>
      </c>
      <c r="B14931">
        <v>5.6167710976665717</v>
      </c>
      <c r="C14931">
        <v>2.9444389791664403</v>
      </c>
    </row>
    <row r="14932" spans="1:3" x14ac:dyDescent="0.25">
      <c r="A14932" s="3">
        <v>20.027089777859604</v>
      </c>
      <c r="B14932">
        <v>4.9416424226093039</v>
      </c>
      <c r="C14932">
        <v>3.1135153092103742</v>
      </c>
    </row>
    <row r="14933" spans="1:3" x14ac:dyDescent="0.25">
      <c r="A14933" s="3">
        <v>19.985088661080542</v>
      </c>
      <c r="B14933">
        <v>4.7874917427820458</v>
      </c>
      <c r="C14933">
        <v>3.4812400893356918</v>
      </c>
    </row>
    <row r="14934" spans="1:3" x14ac:dyDescent="0.25">
      <c r="A14934" s="3">
        <v>20.360234224388144</v>
      </c>
      <c r="B14934">
        <v>5.6167710976665717</v>
      </c>
      <c r="C14934">
        <v>2.9444389791664403</v>
      </c>
    </row>
    <row r="14935" spans="1:3" x14ac:dyDescent="0.25">
      <c r="A14935" s="3">
        <v>19.929145492307978</v>
      </c>
      <c r="B14935">
        <v>5.0106352940962555</v>
      </c>
      <c r="C14935">
        <v>2.9957322735539909</v>
      </c>
    </row>
    <row r="14936" spans="1:3" x14ac:dyDescent="0.25">
      <c r="A14936" s="3">
        <v>19.18195119767131</v>
      </c>
      <c r="B14936">
        <v>4.5747109785033828</v>
      </c>
      <c r="C14936">
        <v>3.6375861597263857</v>
      </c>
    </row>
    <row r="14937" spans="1:3" ht="15.75" thickBot="1" x14ac:dyDescent="0.3">
      <c r="A14937" s="7">
        <v>20.184546440673881</v>
      </c>
      <c r="B14937">
        <v>4.990432586778736</v>
      </c>
      <c r="C14937">
        <v>3.6888794541139363</v>
      </c>
    </row>
    <row r="14940" spans="1:3" ht="15.75" thickBot="1" x14ac:dyDescent="0.3"/>
    <row r="14941" spans="1:3" x14ac:dyDescent="0.25">
      <c r="A14941" s="1" t="s">
        <v>898</v>
      </c>
    </row>
    <row r="14942" spans="1:3" x14ac:dyDescent="0.25">
      <c r="A14942" s="2">
        <v>19.985088661080542</v>
      </c>
      <c r="B14942">
        <v>4.7874917427820458</v>
      </c>
      <c r="C14942">
        <v>3.4812400893356918</v>
      </c>
    </row>
    <row r="14943" spans="1:3" x14ac:dyDescent="0.25">
      <c r="A14943" s="3">
        <v>19.719292269758025</v>
      </c>
      <c r="B14943">
        <v>4.7874917430000004</v>
      </c>
      <c r="C14943">
        <v>3.091042453</v>
      </c>
    </row>
    <row r="14944" spans="1:3" x14ac:dyDescent="0.25">
      <c r="A14944" s="3">
        <v>20.163448315399307</v>
      </c>
      <c r="B14944">
        <v>5.5373342670185366</v>
      </c>
      <c r="C14944">
        <v>4.7004803657924166</v>
      </c>
    </row>
    <row r="14945" spans="1:3" x14ac:dyDescent="0.25">
      <c r="A14945" s="3">
        <v>20.123189455653517</v>
      </c>
      <c r="B14945">
        <v>5.4806389233419912</v>
      </c>
      <c r="C14945">
        <v>3.0910424533583161</v>
      </c>
    </row>
    <row r="14946" spans="1:3" x14ac:dyDescent="0.25">
      <c r="A14946" s="3">
        <v>20.123189455653517</v>
      </c>
      <c r="B14946">
        <v>5.4806389233419912</v>
      </c>
      <c r="C14946">
        <v>3.0910424533583161</v>
      </c>
    </row>
    <row r="14947" spans="1:3" x14ac:dyDescent="0.25">
      <c r="A14947" s="3">
        <v>19.985088661080542</v>
      </c>
      <c r="B14947">
        <v>4.7874917427820458</v>
      </c>
      <c r="C14947">
        <v>3.4812400893356918</v>
      </c>
    </row>
    <row r="14948" spans="1:3" x14ac:dyDescent="0.25">
      <c r="A14948" s="3">
        <v>20.123189455653517</v>
      </c>
      <c r="B14948">
        <v>5.4806389233419912</v>
      </c>
      <c r="C14948">
        <v>3.0910424533583161</v>
      </c>
    </row>
    <row r="14949" spans="1:3" x14ac:dyDescent="0.25">
      <c r="A14949" s="3">
        <v>20.123189455653517</v>
      </c>
      <c r="B14949">
        <v>5.4806389233419912</v>
      </c>
      <c r="C14949">
        <v>3.0910424533583161</v>
      </c>
    </row>
    <row r="14950" spans="1:3" x14ac:dyDescent="0.25">
      <c r="A14950" s="3">
        <v>20.123189455653517</v>
      </c>
      <c r="B14950">
        <v>5.4806389233419912</v>
      </c>
      <c r="C14950">
        <v>3.0910424533583161</v>
      </c>
    </row>
    <row r="14951" spans="1:3" x14ac:dyDescent="0.25">
      <c r="A14951" s="3">
        <v>20.163448315399307</v>
      </c>
      <c r="B14951" s="8">
        <v>5.5373342670185366</v>
      </c>
      <c r="C14951" s="8">
        <v>4.7004803657924166</v>
      </c>
    </row>
    <row r="14952" spans="1:3" x14ac:dyDescent="0.25">
      <c r="A14952" s="3">
        <v>20.123189455653517</v>
      </c>
      <c r="B14952">
        <v>5.4806389233419912</v>
      </c>
      <c r="C14952">
        <v>3.0910424533583161</v>
      </c>
    </row>
    <row r="14953" spans="1:3" x14ac:dyDescent="0.25">
      <c r="A14953" s="3">
        <v>19.929145492307978</v>
      </c>
      <c r="B14953">
        <v>5.0106352940962555</v>
      </c>
      <c r="C14953">
        <v>2.9957322735539909</v>
      </c>
    </row>
    <row r="14954" spans="1:3" ht="15.75" thickBot="1" x14ac:dyDescent="0.3">
      <c r="A14954" s="7">
        <v>20.027089777859604</v>
      </c>
      <c r="B14954">
        <v>4.9416424226093039</v>
      </c>
      <c r="C14954">
        <v>3.1135153092103742</v>
      </c>
    </row>
    <row r="14957" spans="1:3" ht="15.75" thickBot="1" x14ac:dyDescent="0.3"/>
    <row r="14958" spans="1:3" x14ac:dyDescent="0.25">
      <c r="A14958" s="1" t="s">
        <v>899</v>
      </c>
    </row>
    <row r="14959" spans="1:3" x14ac:dyDescent="0.25">
      <c r="A14959" s="2">
        <v>20.478688773840432</v>
      </c>
      <c r="B14959" s="5">
        <v>5.2983173670000001</v>
      </c>
      <c r="C14959" s="5">
        <v>2.9957322739999999</v>
      </c>
    </row>
    <row r="14960" spans="1:3" x14ac:dyDescent="0.25">
      <c r="A14960" s="3">
        <v>20.360234224388144</v>
      </c>
      <c r="B14960">
        <v>5.6167710976665717</v>
      </c>
      <c r="C14960">
        <v>2.9444389791664403</v>
      </c>
    </row>
    <row r="14961" spans="1:3" x14ac:dyDescent="0.25">
      <c r="A14961" s="3">
        <v>20.837197681154464</v>
      </c>
      <c r="B14961">
        <v>5.9914645471079817</v>
      </c>
      <c r="C14961">
        <v>4.6821312271242199</v>
      </c>
    </row>
    <row r="14962" spans="1:3" x14ac:dyDescent="0.25">
      <c r="A14962" s="3">
        <v>20.097550585664155</v>
      </c>
      <c r="B14962">
        <v>5.0751738152338266</v>
      </c>
      <c r="C14962">
        <v>3.6109179126442243</v>
      </c>
    </row>
    <row r="14963" spans="1:3" x14ac:dyDescent="0.25">
      <c r="A14963" s="3">
        <v>20.027089777859604</v>
      </c>
      <c r="B14963">
        <v>4.9416424226093039</v>
      </c>
      <c r="C14963">
        <v>3.1135153092103742</v>
      </c>
    </row>
    <row r="14964" spans="1:3" x14ac:dyDescent="0.25">
      <c r="A14964" s="3">
        <v>20.184546440673881</v>
      </c>
      <c r="B14964">
        <v>4.990432586778736</v>
      </c>
      <c r="C14964">
        <v>3.6888794541139363</v>
      </c>
    </row>
    <row r="14965" spans="1:3" x14ac:dyDescent="0.25">
      <c r="A14965" s="3">
        <v>19.985088661080542</v>
      </c>
      <c r="B14965">
        <v>4.7874917427820458</v>
      </c>
      <c r="C14965">
        <v>3.4812400893356918</v>
      </c>
    </row>
    <row r="14966" spans="1:3" x14ac:dyDescent="0.25">
      <c r="A14966" s="3">
        <v>20.163448315399307</v>
      </c>
      <c r="B14966">
        <v>5.5373342670185366</v>
      </c>
      <c r="C14966">
        <v>4.7004803657924166</v>
      </c>
    </row>
    <row r="14967" spans="1:3" x14ac:dyDescent="0.25">
      <c r="A14967" s="3">
        <v>20.360234224388144</v>
      </c>
      <c r="B14967">
        <v>5.6167710976665717</v>
      </c>
      <c r="C14967">
        <v>2.9444389791664403</v>
      </c>
    </row>
    <row r="14968" spans="1:3" x14ac:dyDescent="0.25">
      <c r="A14968" s="3">
        <v>20.163448315399307</v>
      </c>
      <c r="B14968">
        <v>5.5373342670185366</v>
      </c>
      <c r="C14968">
        <v>4.7004803657924166</v>
      </c>
    </row>
    <row r="14969" spans="1:3" x14ac:dyDescent="0.25">
      <c r="A14969" s="3">
        <v>20.097550585664155</v>
      </c>
      <c r="B14969">
        <v>5.0751738152338266</v>
      </c>
      <c r="C14969">
        <v>3.6109179126442243</v>
      </c>
    </row>
    <row r="14970" spans="1:3" x14ac:dyDescent="0.25">
      <c r="A14970" s="3">
        <v>20.478688773840432</v>
      </c>
      <c r="B14970" s="5">
        <v>5.2983173670000001</v>
      </c>
      <c r="C14970" s="5">
        <v>2.9957322739999999</v>
      </c>
    </row>
    <row r="14971" spans="1:3" ht="15.75" thickBot="1" x14ac:dyDescent="0.3">
      <c r="A14971" s="7">
        <v>20.184546440673881</v>
      </c>
      <c r="B14971">
        <v>4.990432586778736</v>
      </c>
      <c r="C14971">
        <v>3.6888794541139363</v>
      </c>
    </row>
    <row r="14974" spans="1:3" ht="15.75" thickBot="1" x14ac:dyDescent="0.3"/>
    <row r="14975" spans="1:3" x14ac:dyDescent="0.25">
      <c r="A14975" s="1" t="s">
        <v>900</v>
      </c>
    </row>
    <row r="14976" spans="1:3" x14ac:dyDescent="0.25">
      <c r="A14976" s="2">
        <v>19.985088661080542</v>
      </c>
      <c r="B14976">
        <v>4.7874917427820458</v>
      </c>
      <c r="C14976">
        <v>3.4812400893356918</v>
      </c>
    </row>
    <row r="14977" spans="1:3" x14ac:dyDescent="0.25">
      <c r="A14977" s="3">
        <v>20.478688773840432</v>
      </c>
      <c r="B14977" s="5">
        <v>5.2983173670000001</v>
      </c>
      <c r="C14977" s="5">
        <v>2.9957322739999999</v>
      </c>
    </row>
    <row r="14978" spans="1:3" x14ac:dyDescent="0.25">
      <c r="A14978" s="3">
        <v>19.719292269758025</v>
      </c>
      <c r="B14978">
        <v>4.7874917430000004</v>
      </c>
      <c r="C14978">
        <v>3.091042453</v>
      </c>
    </row>
    <row r="14979" spans="1:3" x14ac:dyDescent="0.25">
      <c r="A14979" s="3">
        <v>19.719292269758025</v>
      </c>
      <c r="B14979">
        <v>4.7874917430000004</v>
      </c>
      <c r="C14979">
        <v>3.091042453</v>
      </c>
    </row>
    <row r="14980" spans="1:3" x14ac:dyDescent="0.25">
      <c r="A14980" s="3">
        <v>20.478688773840432</v>
      </c>
      <c r="B14980" s="5">
        <v>5.2983173670000001</v>
      </c>
      <c r="C14980" s="5">
        <v>2.9957322739999999</v>
      </c>
    </row>
    <row r="14981" spans="1:3" x14ac:dyDescent="0.25">
      <c r="A14981" s="3">
        <v>19.719292269758025</v>
      </c>
      <c r="B14981">
        <v>4.7874917430000004</v>
      </c>
      <c r="C14981">
        <v>3.091042453</v>
      </c>
    </row>
    <row r="14982" spans="1:3" x14ac:dyDescent="0.25">
      <c r="A14982" s="3">
        <v>20.123189455653517</v>
      </c>
      <c r="B14982">
        <v>5.4806389233419912</v>
      </c>
      <c r="C14982">
        <v>3.0910424533583161</v>
      </c>
    </row>
    <row r="14983" spans="1:3" x14ac:dyDescent="0.25">
      <c r="A14983" s="3">
        <v>20.478688773840432</v>
      </c>
      <c r="B14983" s="5">
        <v>5.2983173670000001</v>
      </c>
      <c r="C14983" s="5">
        <v>2.9957322739999999</v>
      </c>
    </row>
    <row r="14984" spans="1:3" x14ac:dyDescent="0.25">
      <c r="A14984" s="3">
        <v>20.478688773840432</v>
      </c>
      <c r="B14984" s="5">
        <v>5.2983173670000001</v>
      </c>
      <c r="C14984" s="5">
        <v>2.9957322739999999</v>
      </c>
    </row>
    <row r="14985" spans="1:3" x14ac:dyDescent="0.25">
      <c r="A14985" s="3">
        <v>20.478688773840432</v>
      </c>
      <c r="B14985" s="5">
        <v>5.2983173670000001</v>
      </c>
      <c r="C14985" s="5">
        <v>2.9957322739999999</v>
      </c>
    </row>
    <row r="14986" spans="1:3" x14ac:dyDescent="0.25">
      <c r="A14986" s="3">
        <v>20.478688773840432</v>
      </c>
      <c r="B14986" s="5">
        <v>5.2983173670000001</v>
      </c>
      <c r="C14986" s="5">
        <v>2.9957322739999999</v>
      </c>
    </row>
    <row r="14987" spans="1:3" x14ac:dyDescent="0.25">
      <c r="A14987" s="3">
        <v>20.837197681154464</v>
      </c>
      <c r="B14987">
        <v>5.9914645471079817</v>
      </c>
      <c r="C14987">
        <v>4.6821312271242199</v>
      </c>
    </row>
    <row r="14988" spans="1:3" ht="15.75" thickBot="1" x14ac:dyDescent="0.3">
      <c r="A14988" s="7">
        <v>19.18195119767131</v>
      </c>
      <c r="B14988">
        <v>4.5747109785033828</v>
      </c>
      <c r="C14988">
        <v>3.6375861597263857</v>
      </c>
    </row>
    <row r="14991" spans="1:3" ht="15.75" thickBot="1" x14ac:dyDescent="0.3"/>
    <row r="14992" spans="1:3" x14ac:dyDescent="0.25">
      <c r="A14992" s="1" t="s">
        <v>901</v>
      </c>
    </row>
    <row r="14993" spans="1:3" x14ac:dyDescent="0.25">
      <c r="A14993" s="2">
        <v>20.097550585664155</v>
      </c>
      <c r="B14993">
        <v>5.0751738152338266</v>
      </c>
      <c r="C14993">
        <v>3.6109179126442243</v>
      </c>
    </row>
    <row r="14994" spans="1:3" x14ac:dyDescent="0.25">
      <c r="A14994" s="3">
        <v>21.133424112621626</v>
      </c>
      <c r="B14994" s="8">
        <v>6.5510803350434044</v>
      </c>
      <c r="C14994" s="8">
        <v>5.4380793089231956</v>
      </c>
    </row>
    <row r="14995" spans="1:3" x14ac:dyDescent="0.25">
      <c r="A14995" s="3">
        <v>20.360234224388144</v>
      </c>
      <c r="B14995">
        <v>5.6167710976665717</v>
      </c>
      <c r="C14995">
        <v>2.9444389791664403</v>
      </c>
    </row>
    <row r="14996" spans="1:3" x14ac:dyDescent="0.25">
      <c r="A14996" s="3">
        <v>20.360234224388144</v>
      </c>
      <c r="B14996">
        <v>5.6167710976665717</v>
      </c>
      <c r="C14996">
        <v>2.9444389791664403</v>
      </c>
    </row>
    <row r="14997" spans="1:3" x14ac:dyDescent="0.25">
      <c r="A14997" s="3">
        <v>19.929145492307978</v>
      </c>
      <c r="B14997">
        <v>5.0106352940962555</v>
      </c>
      <c r="C14997">
        <v>2.9957322735539909</v>
      </c>
    </row>
    <row r="14998" spans="1:3" x14ac:dyDescent="0.25">
      <c r="A14998" s="3">
        <v>20.097550585664155</v>
      </c>
      <c r="B14998">
        <v>5.0751738152338266</v>
      </c>
      <c r="C14998">
        <v>3.6109179126442243</v>
      </c>
    </row>
    <row r="14999" spans="1:3" x14ac:dyDescent="0.25">
      <c r="A14999" s="3">
        <v>20.027089777859604</v>
      </c>
      <c r="B14999">
        <v>4.9416424226093039</v>
      </c>
      <c r="C14999">
        <v>3.1135153092103742</v>
      </c>
    </row>
    <row r="15000" spans="1:3" x14ac:dyDescent="0.25">
      <c r="A15000" s="3">
        <v>20.837197681154464</v>
      </c>
      <c r="B15000">
        <v>5.9914645471079817</v>
      </c>
      <c r="C15000">
        <v>4.6821312271242199</v>
      </c>
    </row>
    <row r="15001" spans="1:3" x14ac:dyDescent="0.25">
      <c r="A15001" s="3">
        <v>20.837197681154464</v>
      </c>
      <c r="B15001">
        <v>5.9914645471079817</v>
      </c>
      <c r="C15001">
        <v>4.6821312271242199</v>
      </c>
    </row>
    <row r="15002" spans="1:3" x14ac:dyDescent="0.25">
      <c r="A15002" s="3">
        <v>20.360234224388144</v>
      </c>
      <c r="B15002">
        <v>5.6167710976665717</v>
      </c>
      <c r="C15002">
        <v>2.9444389791664403</v>
      </c>
    </row>
    <row r="15003" spans="1:3" x14ac:dyDescent="0.25">
      <c r="A15003" s="3">
        <v>20.478688773840432</v>
      </c>
      <c r="B15003" s="5">
        <v>5.2983173670000001</v>
      </c>
      <c r="C15003" s="5">
        <v>2.9957322739999999</v>
      </c>
    </row>
    <row r="15004" spans="1:3" x14ac:dyDescent="0.25">
      <c r="A15004" s="3">
        <v>20.184546440673881</v>
      </c>
      <c r="B15004">
        <v>4.990432586778736</v>
      </c>
      <c r="C15004">
        <v>3.6888794541139363</v>
      </c>
    </row>
    <row r="15005" spans="1:3" ht="15.75" thickBot="1" x14ac:dyDescent="0.3">
      <c r="A15005" s="7">
        <v>19.18195119767131</v>
      </c>
      <c r="B15005">
        <v>4.5747109785033828</v>
      </c>
      <c r="C15005">
        <v>3.6375861597263857</v>
      </c>
    </row>
    <row r="15008" spans="1:3" ht="15.75" thickBot="1" x14ac:dyDescent="0.3"/>
    <row r="15009" spans="1:3" x14ac:dyDescent="0.25">
      <c r="A15009" s="1" t="s">
        <v>902</v>
      </c>
    </row>
    <row r="15010" spans="1:3" x14ac:dyDescent="0.25">
      <c r="A15010" s="2">
        <v>20.360234224388144</v>
      </c>
      <c r="B15010">
        <v>5.6167710976665717</v>
      </c>
      <c r="C15010">
        <v>2.9444389791664403</v>
      </c>
    </row>
    <row r="15011" spans="1:3" x14ac:dyDescent="0.25">
      <c r="A15011" s="3">
        <v>19.719292269758025</v>
      </c>
      <c r="B15011">
        <v>4.7874917430000004</v>
      </c>
      <c r="C15011">
        <v>3.091042453</v>
      </c>
    </row>
    <row r="15012" spans="1:3" x14ac:dyDescent="0.25">
      <c r="A15012" s="3">
        <v>20.478688773840432</v>
      </c>
      <c r="B15012" s="5">
        <v>5.2983173670000001</v>
      </c>
      <c r="C15012" s="5">
        <v>2.9957322739999999</v>
      </c>
    </row>
    <row r="15013" spans="1:3" x14ac:dyDescent="0.25">
      <c r="A15013" s="3">
        <v>20.027089777859604</v>
      </c>
      <c r="B15013">
        <v>4.9416424226093039</v>
      </c>
      <c r="C15013">
        <v>3.1135153092103742</v>
      </c>
    </row>
    <row r="15014" spans="1:3" x14ac:dyDescent="0.25">
      <c r="A15014" s="3">
        <v>20.478688773840432</v>
      </c>
      <c r="B15014" s="5">
        <v>5.2983173670000001</v>
      </c>
      <c r="C15014" s="5">
        <v>2.9957322739999999</v>
      </c>
    </row>
    <row r="15015" spans="1:3" x14ac:dyDescent="0.25">
      <c r="A15015" s="3">
        <v>20.027089777859604</v>
      </c>
      <c r="B15015">
        <v>4.9416424226093039</v>
      </c>
      <c r="C15015">
        <v>3.1135153092103742</v>
      </c>
    </row>
    <row r="15016" spans="1:3" x14ac:dyDescent="0.25">
      <c r="A15016" s="3">
        <v>20.163448315399307</v>
      </c>
      <c r="B15016">
        <v>5.5373342670185366</v>
      </c>
      <c r="C15016">
        <v>4.7004803657924166</v>
      </c>
    </row>
    <row r="15017" spans="1:3" x14ac:dyDescent="0.25">
      <c r="A15017" s="3">
        <v>20.360234224388144</v>
      </c>
      <c r="B15017">
        <v>5.6167710976665717</v>
      </c>
      <c r="C15017">
        <v>2.9444389791664403</v>
      </c>
    </row>
    <row r="15018" spans="1:3" x14ac:dyDescent="0.25">
      <c r="A15018" s="3">
        <v>20.123189455653517</v>
      </c>
      <c r="B15018">
        <v>5.4806389233419912</v>
      </c>
      <c r="C15018">
        <v>3.0910424533583161</v>
      </c>
    </row>
    <row r="15019" spans="1:3" x14ac:dyDescent="0.25">
      <c r="A15019" s="3">
        <v>20.027089777859604</v>
      </c>
      <c r="B15019">
        <v>4.9416424226093039</v>
      </c>
      <c r="C15019">
        <v>3.1135153092103742</v>
      </c>
    </row>
    <row r="15020" spans="1:3" x14ac:dyDescent="0.25">
      <c r="A15020" s="3">
        <v>21.133424112621626</v>
      </c>
      <c r="B15020" s="8">
        <v>6.5510803350434044</v>
      </c>
      <c r="C15020" s="8">
        <v>5.4380793089231956</v>
      </c>
    </row>
    <row r="15021" spans="1:3" x14ac:dyDescent="0.25">
      <c r="A15021" s="3">
        <v>20.478688773840432</v>
      </c>
      <c r="B15021" s="5">
        <v>5.2983173670000001</v>
      </c>
      <c r="C15021" s="5">
        <v>2.9957322739999999</v>
      </c>
    </row>
    <row r="15022" spans="1:3" ht="15.75" thickBot="1" x14ac:dyDescent="0.3">
      <c r="A15022" s="7">
        <v>19.929145492307978</v>
      </c>
      <c r="B15022">
        <v>5.0106352940962555</v>
      </c>
      <c r="C15022">
        <v>2.9957322735539909</v>
      </c>
    </row>
    <row r="15025" spans="1:3" ht="15.75" thickBot="1" x14ac:dyDescent="0.3"/>
    <row r="15026" spans="1:3" x14ac:dyDescent="0.25">
      <c r="A15026" s="1" t="s">
        <v>903</v>
      </c>
    </row>
    <row r="15027" spans="1:3" x14ac:dyDescent="0.25">
      <c r="A15027" s="2">
        <v>20.360234224388144</v>
      </c>
      <c r="B15027">
        <v>5.6167710976665717</v>
      </c>
      <c r="C15027">
        <v>2.9444389791664403</v>
      </c>
    </row>
    <row r="15028" spans="1:3" x14ac:dyDescent="0.25">
      <c r="A15028" s="3">
        <v>20.097550585664155</v>
      </c>
      <c r="B15028">
        <v>5.0751738152338266</v>
      </c>
      <c r="C15028">
        <v>3.6109179126442243</v>
      </c>
    </row>
    <row r="15029" spans="1:3" x14ac:dyDescent="0.25">
      <c r="A15029" s="3">
        <v>19.18195119767131</v>
      </c>
      <c r="B15029">
        <v>4.5747109785033828</v>
      </c>
      <c r="C15029">
        <v>3.6375861597263857</v>
      </c>
    </row>
    <row r="15030" spans="1:3" x14ac:dyDescent="0.25">
      <c r="A15030" s="3">
        <v>20.837197681154464</v>
      </c>
      <c r="B15030">
        <v>5.9914645471079817</v>
      </c>
      <c r="C15030">
        <v>4.6821312271242199</v>
      </c>
    </row>
    <row r="15031" spans="1:3" x14ac:dyDescent="0.25">
      <c r="A15031" s="3">
        <v>19.929145492307978</v>
      </c>
      <c r="B15031">
        <v>5.0106352940962555</v>
      </c>
      <c r="C15031">
        <v>2.9957322735539909</v>
      </c>
    </row>
    <row r="15032" spans="1:3" x14ac:dyDescent="0.25">
      <c r="A15032" s="3">
        <v>20.027089777859604</v>
      </c>
      <c r="B15032">
        <v>4.9416424226093039</v>
      </c>
      <c r="C15032">
        <v>3.1135153092103742</v>
      </c>
    </row>
    <row r="15033" spans="1:3" x14ac:dyDescent="0.25">
      <c r="A15033" s="3">
        <v>20.360234224388144</v>
      </c>
      <c r="B15033">
        <v>5.6167710976665717</v>
      </c>
      <c r="C15033">
        <v>2.9444389791664403</v>
      </c>
    </row>
    <row r="15034" spans="1:3" x14ac:dyDescent="0.25">
      <c r="A15034" s="3">
        <v>20.097550585664155</v>
      </c>
      <c r="B15034">
        <v>5.0751738152338266</v>
      </c>
      <c r="C15034">
        <v>3.6109179126442243</v>
      </c>
    </row>
    <row r="15035" spans="1:3" x14ac:dyDescent="0.25">
      <c r="A15035" s="3">
        <v>20.163448315399307</v>
      </c>
      <c r="B15035" s="8">
        <v>5.5373342670185366</v>
      </c>
      <c r="C15035" s="8">
        <v>4.7004803657924166</v>
      </c>
    </row>
    <row r="15036" spans="1:3" x14ac:dyDescent="0.25">
      <c r="A15036" s="3">
        <v>19.929145492307978</v>
      </c>
      <c r="B15036">
        <v>5.0106352940962555</v>
      </c>
      <c r="C15036">
        <v>2.9957322735539909</v>
      </c>
    </row>
    <row r="15037" spans="1:3" x14ac:dyDescent="0.25">
      <c r="A15037" s="3">
        <v>20.837197681154464</v>
      </c>
      <c r="B15037">
        <v>5.9914645471079817</v>
      </c>
      <c r="C15037">
        <v>4.6821312271242199</v>
      </c>
    </row>
    <row r="15038" spans="1:3" x14ac:dyDescent="0.25">
      <c r="A15038" s="3">
        <v>20.163448315399307</v>
      </c>
      <c r="B15038">
        <v>5.5373342670185366</v>
      </c>
      <c r="C15038">
        <v>4.7004803657924166</v>
      </c>
    </row>
    <row r="15039" spans="1:3" ht="15.75" thickBot="1" x14ac:dyDescent="0.3">
      <c r="A15039" s="7">
        <v>20.478688773840432</v>
      </c>
      <c r="B15039" s="5">
        <v>5.2983173670000001</v>
      </c>
      <c r="C15039" s="5">
        <v>2.9957322739999999</v>
      </c>
    </row>
    <row r="15042" spans="1:3" ht="15.75" thickBot="1" x14ac:dyDescent="0.3"/>
    <row r="15043" spans="1:3" x14ac:dyDescent="0.25">
      <c r="A15043" s="1" t="s">
        <v>904</v>
      </c>
    </row>
    <row r="15044" spans="1:3" x14ac:dyDescent="0.25">
      <c r="A15044" s="2">
        <v>20.123189455653517</v>
      </c>
      <c r="B15044">
        <v>5.4806389233419912</v>
      </c>
      <c r="C15044">
        <v>3.0910424533583161</v>
      </c>
    </row>
    <row r="15045" spans="1:3" x14ac:dyDescent="0.25">
      <c r="A15045" s="3">
        <v>19.929145492307978</v>
      </c>
      <c r="B15045">
        <v>5.0106352940962555</v>
      </c>
      <c r="C15045">
        <v>2.9957322735539909</v>
      </c>
    </row>
    <row r="15046" spans="1:3" x14ac:dyDescent="0.25">
      <c r="A15046" s="3">
        <v>19.18195119767131</v>
      </c>
      <c r="B15046">
        <v>4.5747109785033828</v>
      </c>
      <c r="C15046">
        <v>3.6375861597263857</v>
      </c>
    </row>
    <row r="15047" spans="1:3" x14ac:dyDescent="0.25">
      <c r="A15047" s="3">
        <v>19.18195119767131</v>
      </c>
      <c r="B15047">
        <v>4.5747109785033828</v>
      </c>
      <c r="C15047">
        <v>3.6375861597263857</v>
      </c>
    </row>
    <row r="15048" spans="1:3" x14ac:dyDescent="0.25">
      <c r="A15048" s="3">
        <v>19.929145492307978</v>
      </c>
      <c r="B15048">
        <v>5.0106352940962555</v>
      </c>
      <c r="C15048">
        <v>2.9957322735539909</v>
      </c>
    </row>
    <row r="15049" spans="1:3" x14ac:dyDescent="0.25">
      <c r="A15049" s="3">
        <v>20.027089777859604</v>
      </c>
      <c r="B15049">
        <v>4.9416424226093039</v>
      </c>
      <c r="C15049">
        <v>3.1135153092103742</v>
      </c>
    </row>
    <row r="15050" spans="1:3" x14ac:dyDescent="0.25">
      <c r="A15050" s="3">
        <v>20.163448315399307</v>
      </c>
      <c r="B15050">
        <v>5.5373342670185366</v>
      </c>
      <c r="C15050">
        <v>4.7004803657924166</v>
      </c>
    </row>
    <row r="15051" spans="1:3" x14ac:dyDescent="0.25">
      <c r="A15051" s="3">
        <v>20.097550585664155</v>
      </c>
      <c r="B15051">
        <v>5.0751738152338266</v>
      </c>
      <c r="C15051">
        <v>3.6109179126442243</v>
      </c>
    </row>
    <row r="15052" spans="1:3" x14ac:dyDescent="0.25">
      <c r="A15052" s="3">
        <v>19.18195119767131</v>
      </c>
      <c r="B15052">
        <v>4.5747109785033828</v>
      </c>
      <c r="C15052">
        <v>3.6375861597263857</v>
      </c>
    </row>
    <row r="15053" spans="1:3" x14ac:dyDescent="0.25">
      <c r="A15053" s="3">
        <v>20.123189455653517</v>
      </c>
      <c r="B15053">
        <v>5.4806389233419912</v>
      </c>
      <c r="C15053">
        <v>3.0910424533583161</v>
      </c>
    </row>
    <row r="15054" spans="1:3" x14ac:dyDescent="0.25">
      <c r="A15054" s="3">
        <v>20.360234224388144</v>
      </c>
      <c r="B15054">
        <v>5.6167710976665717</v>
      </c>
      <c r="C15054">
        <v>2.9444389791664403</v>
      </c>
    </row>
    <row r="15055" spans="1:3" x14ac:dyDescent="0.25">
      <c r="A15055" s="3">
        <v>20.163448315399307</v>
      </c>
      <c r="B15055">
        <v>5.5373342670185366</v>
      </c>
      <c r="C15055">
        <v>4.7004803657924166</v>
      </c>
    </row>
    <row r="15056" spans="1:3" ht="15.75" thickBot="1" x14ac:dyDescent="0.3">
      <c r="A15056" s="7">
        <v>20.163448315399307</v>
      </c>
      <c r="B15056">
        <v>5.5373342670185366</v>
      </c>
      <c r="C15056">
        <v>4.7004803657924166</v>
      </c>
    </row>
    <row r="15059" spans="1:3" ht="15.75" thickBot="1" x14ac:dyDescent="0.3"/>
    <row r="15060" spans="1:3" x14ac:dyDescent="0.25">
      <c r="A15060" s="1" t="s">
        <v>905</v>
      </c>
    </row>
    <row r="15061" spans="1:3" x14ac:dyDescent="0.25">
      <c r="A15061" s="2">
        <v>20.027089777859604</v>
      </c>
      <c r="B15061">
        <v>4.9416424226093039</v>
      </c>
      <c r="C15061">
        <v>3.1135153092103742</v>
      </c>
    </row>
    <row r="15062" spans="1:3" x14ac:dyDescent="0.25">
      <c r="A15062" s="3">
        <v>20.097550585664155</v>
      </c>
      <c r="B15062">
        <v>5.0751738152338266</v>
      </c>
      <c r="C15062">
        <v>3.6109179126442243</v>
      </c>
    </row>
    <row r="15063" spans="1:3" x14ac:dyDescent="0.25">
      <c r="A15063" s="3">
        <v>20.097550585664155</v>
      </c>
      <c r="B15063">
        <v>5.0751738152338266</v>
      </c>
      <c r="C15063">
        <v>3.6109179126442243</v>
      </c>
    </row>
    <row r="15064" spans="1:3" x14ac:dyDescent="0.25">
      <c r="A15064" s="3">
        <v>19.985088661080542</v>
      </c>
      <c r="B15064">
        <v>4.7874917427820458</v>
      </c>
      <c r="C15064">
        <v>3.4812400893356918</v>
      </c>
    </row>
    <row r="15065" spans="1:3" x14ac:dyDescent="0.25">
      <c r="A15065" s="3">
        <v>19.18195119767131</v>
      </c>
      <c r="B15065">
        <v>4.5747109785033828</v>
      </c>
      <c r="C15065">
        <v>3.6375861597263857</v>
      </c>
    </row>
    <row r="15066" spans="1:3" x14ac:dyDescent="0.25">
      <c r="A15066" s="3">
        <v>20.478688773840432</v>
      </c>
      <c r="B15066" s="5">
        <v>5.2983173670000001</v>
      </c>
      <c r="C15066" s="5">
        <v>2.9957322739999999</v>
      </c>
    </row>
    <row r="15067" spans="1:3" x14ac:dyDescent="0.25">
      <c r="A15067" s="3">
        <v>20.478688773840432</v>
      </c>
      <c r="B15067" s="5">
        <v>5.2983173670000001</v>
      </c>
      <c r="C15067" s="5">
        <v>2.9957322739999999</v>
      </c>
    </row>
    <row r="15068" spans="1:3" x14ac:dyDescent="0.25">
      <c r="A15068" s="3">
        <v>20.184546440673881</v>
      </c>
      <c r="B15068">
        <v>4.990432586778736</v>
      </c>
      <c r="C15068">
        <v>3.6888794541139363</v>
      </c>
    </row>
    <row r="15069" spans="1:3" x14ac:dyDescent="0.25">
      <c r="A15069" s="3">
        <v>20.184546440673881</v>
      </c>
      <c r="B15069">
        <v>4.990432586778736</v>
      </c>
      <c r="C15069">
        <v>3.6888794541139363</v>
      </c>
    </row>
    <row r="15070" spans="1:3" x14ac:dyDescent="0.25">
      <c r="A15070" s="3">
        <v>20.097550585664155</v>
      </c>
      <c r="B15070">
        <v>5.0751738152338266</v>
      </c>
      <c r="C15070">
        <v>3.6109179126442243</v>
      </c>
    </row>
    <row r="15071" spans="1:3" x14ac:dyDescent="0.25">
      <c r="A15071" s="3">
        <v>19.985088661080542</v>
      </c>
      <c r="B15071">
        <v>4.7874917427820458</v>
      </c>
      <c r="C15071">
        <v>3.4812400893356918</v>
      </c>
    </row>
    <row r="15072" spans="1:3" x14ac:dyDescent="0.25">
      <c r="A15072" s="3">
        <v>19.719292269758025</v>
      </c>
      <c r="B15072">
        <v>4.7874917430000004</v>
      </c>
      <c r="C15072">
        <v>3.091042453</v>
      </c>
    </row>
    <row r="15073" spans="1:3" ht="15.75" thickBot="1" x14ac:dyDescent="0.3">
      <c r="A15073" s="7">
        <v>20.478688773840432</v>
      </c>
      <c r="B15073" s="5">
        <v>5.2983173670000001</v>
      </c>
      <c r="C15073" s="5">
        <v>2.9957322739999999</v>
      </c>
    </row>
    <row r="15076" spans="1:3" ht="15.75" thickBot="1" x14ac:dyDescent="0.3"/>
    <row r="15077" spans="1:3" x14ac:dyDescent="0.25">
      <c r="A15077" s="1" t="s">
        <v>906</v>
      </c>
    </row>
    <row r="15078" spans="1:3" x14ac:dyDescent="0.25">
      <c r="A15078" s="2">
        <v>20.478688773840432</v>
      </c>
      <c r="B15078" s="5">
        <v>5.2983173670000001</v>
      </c>
      <c r="C15078" s="5">
        <v>2.9957322739999999</v>
      </c>
    </row>
    <row r="15079" spans="1:3" x14ac:dyDescent="0.25">
      <c r="A15079" s="3">
        <v>20.163448315399307</v>
      </c>
      <c r="B15079">
        <v>5.5373342670185366</v>
      </c>
      <c r="C15079">
        <v>4.7004803657924166</v>
      </c>
    </row>
    <row r="15080" spans="1:3" x14ac:dyDescent="0.25">
      <c r="A15080" s="3">
        <v>19.929145492307978</v>
      </c>
      <c r="B15080">
        <v>5.0106352940962555</v>
      </c>
      <c r="C15080">
        <v>2.9957322735539909</v>
      </c>
    </row>
    <row r="15081" spans="1:3" x14ac:dyDescent="0.25">
      <c r="A15081" s="3">
        <v>19.18195119767131</v>
      </c>
      <c r="B15081">
        <v>4.5747109785033828</v>
      </c>
      <c r="C15081">
        <v>3.6375861597263857</v>
      </c>
    </row>
    <row r="15082" spans="1:3" x14ac:dyDescent="0.25">
      <c r="A15082" s="3">
        <v>20.027089777859604</v>
      </c>
      <c r="B15082">
        <v>4.9416424226093039</v>
      </c>
      <c r="C15082">
        <v>3.1135153092103742</v>
      </c>
    </row>
    <row r="15083" spans="1:3" x14ac:dyDescent="0.25">
      <c r="A15083" s="3">
        <v>20.184546440673881</v>
      </c>
      <c r="B15083">
        <v>4.990432586778736</v>
      </c>
      <c r="C15083">
        <v>3.6888794541139363</v>
      </c>
    </row>
    <row r="15084" spans="1:3" x14ac:dyDescent="0.25">
      <c r="A15084" s="3">
        <v>20.027089777859604</v>
      </c>
      <c r="B15084">
        <v>4.9416424226093039</v>
      </c>
      <c r="C15084">
        <v>3.1135153092103742</v>
      </c>
    </row>
    <row r="15085" spans="1:3" x14ac:dyDescent="0.25">
      <c r="A15085" s="3">
        <v>20.027089777859604</v>
      </c>
      <c r="B15085">
        <v>4.9416424226093039</v>
      </c>
      <c r="C15085">
        <v>3.1135153092103742</v>
      </c>
    </row>
    <row r="15086" spans="1:3" x14ac:dyDescent="0.25">
      <c r="A15086" s="3">
        <v>19.985088661080542</v>
      </c>
      <c r="B15086">
        <v>4.7874917427820458</v>
      </c>
      <c r="C15086">
        <v>3.4812400893356918</v>
      </c>
    </row>
    <row r="15087" spans="1:3" x14ac:dyDescent="0.25">
      <c r="A15087" s="3">
        <v>20.184546440673881</v>
      </c>
      <c r="B15087">
        <v>4.990432586778736</v>
      </c>
      <c r="C15087">
        <v>3.6888794541139363</v>
      </c>
    </row>
    <row r="15088" spans="1:3" x14ac:dyDescent="0.25">
      <c r="A15088" s="3">
        <v>19.18195119767131</v>
      </c>
      <c r="B15088">
        <v>4.5747109785033828</v>
      </c>
      <c r="C15088">
        <v>3.6375861597263857</v>
      </c>
    </row>
    <row r="15089" spans="1:3" x14ac:dyDescent="0.25">
      <c r="A15089" s="3">
        <v>20.837197681154464</v>
      </c>
      <c r="B15089">
        <v>5.9914645471079817</v>
      </c>
      <c r="C15089">
        <v>4.6821312271242199</v>
      </c>
    </row>
    <row r="15090" spans="1:3" ht="15.75" thickBot="1" x14ac:dyDescent="0.3">
      <c r="A15090" s="7">
        <v>19.929145492307978</v>
      </c>
      <c r="B15090">
        <v>5.0106352940962555</v>
      </c>
      <c r="C15090">
        <v>2.9957322735539909</v>
      </c>
    </row>
    <row r="15093" spans="1:3" ht="15.75" thickBot="1" x14ac:dyDescent="0.3"/>
    <row r="15094" spans="1:3" x14ac:dyDescent="0.25">
      <c r="A15094" s="1" t="s">
        <v>907</v>
      </c>
    </row>
    <row r="15095" spans="1:3" x14ac:dyDescent="0.25">
      <c r="A15095" s="2">
        <v>20.478688773840432</v>
      </c>
      <c r="B15095" s="5">
        <v>5.2983173670000001</v>
      </c>
      <c r="C15095" s="5">
        <v>2.9957322739999999</v>
      </c>
    </row>
    <row r="15096" spans="1:3" x14ac:dyDescent="0.25">
      <c r="A15096" s="3">
        <v>21.133424112621626</v>
      </c>
      <c r="B15096" s="8">
        <v>6.5510803350434044</v>
      </c>
      <c r="C15096" s="8">
        <v>5.4380793089231956</v>
      </c>
    </row>
    <row r="15097" spans="1:3" x14ac:dyDescent="0.25">
      <c r="A15097" s="3">
        <v>19.929145492307978</v>
      </c>
      <c r="B15097">
        <v>5.0106352940962555</v>
      </c>
      <c r="C15097">
        <v>2.9957322735539909</v>
      </c>
    </row>
    <row r="15098" spans="1:3" x14ac:dyDescent="0.25">
      <c r="A15098" s="3">
        <v>20.123189455653517</v>
      </c>
      <c r="B15098">
        <v>5.4806389233419912</v>
      </c>
      <c r="C15098">
        <v>3.0910424533583161</v>
      </c>
    </row>
    <row r="15099" spans="1:3" x14ac:dyDescent="0.25">
      <c r="A15099" s="3">
        <v>20.837197681154464</v>
      </c>
      <c r="B15099">
        <v>5.9914645471079817</v>
      </c>
      <c r="C15099">
        <v>4.6821312271242199</v>
      </c>
    </row>
    <row r="15100" spans="1:3" x14ac:dyDescent="0.25">
      <c r="A15100" s="3">
        <v>20.123189455653517</v>
      </c>
      <c r="B15100">
        <v>5.4806389233419912</v>
      </c>
      <c r="C15100">
        <v>3.0910424533583161</v>
      </c>
    </row>
    <row r="15101" spans="1:3" x14ac:dyDescent="0.25">
      <c r="A15101" s="3">
        <v>20.837197681154464</v>
      </c>
      <c r="B15101">
        <v>5.9914645471079817</v>
      </c>
      <c r="C15101">
        <v>4.6821312271242199</v>
      </c>
    </row>
    <row r="15102" spans="1:3" x14ac:dyDescent="0.25">
      <c r="A15102" s="3">
        <v>19.985088661080542</v>
      </c>
      <c r="B15102">
        <v>4.7874917427820458</v>
      </c>
      <c r="C15102">
        <v>3.4812400893356918</v>
      </c>
    </row>
    <row r="15103" spans="1:3" x14ac:dyDescent="0.25">
      <c r="A15103" s="3">
        <v>20.184546440673881</v>
      </c>
      <c r="B15103">
        <v>4.990432586778736</v>
      </c>
      <c r="C15103">
        <v>3.6888794541139363</v>
      </c>
    </row>
    <row r="15104" spans="1:3" x14ac:dyDescent="0.25">
      <c r="A15104" s="3">
        <v>21.133424112621626</v>
      </c>
      <c r="B15104" s="8">
        <v>6.5510803350434044</v>
      </c>
      <c r="C15104" s="8">
        <v>5.4380793089231956</v>
      </c>
    </row>
    <row r="15105" spans="1:3" x14ac:dyDescent="0.25">
      <c r="A15105" s="3">
        <v>19.719292269758025</v>
      </c>
      <c r="B15105">
        <v>4.7874917430000004</v>
      </c>
      <c r="C15105">
        <v>3.091042453</v>
      </c>
    </row>
    <row r="15106" spans="1:3" x14ac:dyDescent="0.25">
      <c r="A15106" s="3">
        <v>20.123189455653517</v>
      </c>
      <c r="B15106">
        <v>5.4806389233419912</v>
      </c>
      <c r="C15106">
        <v>3.0910424533583161</v>
      </c>
    </row>
    <row r="15107" spans="1:3" ht="15.75" thickBot="1" x14ac:dyDescent="0.3">
      <c r="A15107" s="7">
        <v>19.985088661080542</v>
      </c>
      <c r="B15107">
        <v>4.7874917427820458</v>
      </c>
      <c r="C15107">
        <v>3.4812400893356918</v>
      </c>
    </row>
    <row r="15110" spans="1:3" ht="15.75" thickBot="1" x14ac:dyDescent="0.3"/>
    <row r="15111" spans="1:3" x14ac:dyDescent="0.25">
      <c r="A15111" s="1" t="s">
        <v>908</v>
      </c>
    </row>
    <row r="15112" spans="1:3" x14ac:dyDescent="0.25">
      <c r="A15112" s="2">
        <v>19.929145492307978</v>
      </c>
      <c r="B15112">
        <v>5.0106352940962555</v>
      </c>
      <c r="C15112">
        <v>2.9957322735539909</v>
      </c>
    </row>
    <row r="15113" spans="1:3" x14ac:dyDescent="0.25">
      <c r="A15113" s="3">
        <v>19.929145492307978</v>
      </c>
      <c r="B15113">
        <v>5.0106352940962555</v>
      </c>
      <c r="C15113">
        <v>2.9957322735539909</v>
      </c>
    </row>
    <row r="15114" spans="1:3" x14ac:dyDescent="0.25">
      <c r="A15114" s="3">
        <v>20.163448315399307</v>
      </c>
      <c r="B15114">
        <v>5.5373342670185366</v>
      </c>
      <c r="C15114">
        <v>4.7004803657924166</v>
      </c>
    </row>
    <row r="15115" spans="1:3" x14ac:dyDescent="0.25">
      <c r="A15115" s="3">
        <v>19.18195119767131</v>
      </c>
      <c r="B15115">
        <v>4.5747109785033828</v>
      </c>
      <c r="C15115">
        <v>3.6375861597263857</v>
      </c>
    </row>
    <row r="15116" spans="1:3" x14ac:dyDescent="0.25">
      <c r="A15116" s="3">
        <v>20.360234224388144</v>
      </c>
      <c r="B15116">
        <v>5.6167710976665717</v>
      </c>
      <c r="C15116">
        <v>2.9444389791664403</v>
      </c>
    </row>
    <row r="15117" spans="1:3" x14ac:dyDescent="0.25">
      <c r="A15117" s="3">
        <v>19.18195119767131</v>
      </c>
      <c r="B15117">
        <v>4.5747109785033828</v>
      </c>
      <c r="C15117">
        <v>3.6375861597263857</v>
      </c>
    </row>
    <row r="15118" spans="1:3" x14ac:dyDescent="0.25">
      <c r="A15118" s="3">
        <v>20.027089777859604</v>
      </c>
      <c r="B15118">
        <v>4.9416424226093039</v>
      </c>
      <c r="C15118">
        <v>3.1135153092103742</v>
      </c>
    </row>
    <row r="15119" spans="1:3" x14ac:dyDescent="0.25">
      <c r="A15119" s="3">
        <v>20.097550585664155</v>
      </c>
      <c r="B15119">
        <v>5.0751738152338266</v>
      </c>
      <c r="C15119">
        <v>3.6109179126442243</v>
      </c>
    </row>
    <row r="15120" spans="1:3" x14ac:dyDescent="0.25">
      <c r="A15120" s="3">
        <v>20.163448315399307</v>
      </c>
      <c r="B15120">
        <v>5.5373342670185366</v>
      </c>
      <c r="C15120">
        <v>4.7004803657924166</v>
      </c>
    </row>
    <row r="15121" spans="1:3" x14ac:dyDescent="0.25">
      <c r="A15121" s="3">
        <v>20.478688773840432</v>
      </c>
      <c r="B15121" s="5">
        <v>5.2983173670000001</v>
      </c>
      <c r="C15121" s="5">
        <v>2.9957322739999999</v>
      </c>
    </row>
    <row r="15122" spans="1:3" x14ac:dyDescent="0.25">
      <c r="A15122" s="3">
        <v>20.837197681154464</v>
      </c>
      <c r="B15122">
        <v>5.9914645471079817</v>
      </c>
      <c r="C15122">
        <v>4.6821312271242199</v>
      </c>
    </row>
    <row r="15123" spans="1:3" x14ac:dyDescent="0.25">
      <c r="A15123" s="3">
        <v>20.837197681154464</v>
      </c>
      <c r="B15123">
        <v>5.9914645471079817</v>
      </c>
      <c r="C15123">
        <v>4.6821312271242199</v>
      </c>
    </row>
    <row r="15124" spans="1:3" ht="15.75" thickBot="1" x14ac:dyDescent="0.3">
      <c r="A15124" s="7">
        <v>21.133424112621626</v>
      </c>
      <c r="B15124" s="8">
        <v>6.5510803350434044</v>
      </c>
      <c r="C15124" s="8">
        <v>5.4380793089231956</v>
      </c>
    </row>
    <row r="15127" spans="1:3" ht="15.75" thickBot="1" x14ac:dyDescent="0.3"/>
    <row r="15128" spans="1:3" x14ac:dyDescent="0.25">
      <c r="A15128" s="1" t="s">
        <v>909</v>
      </c>
    </row>
    <row r="15129" spans="1:3" x14ac:dyDescent="0.25">
      <c r="A15129" s="2">
        <v>20.163448315399307</v>
      </c>
      <c r="B15129">
        <v>5.5373342670185366</v>
      </c>
      <c r="C15129">
        <v>4.7004803657924166</v>
      </c>
    </row>
    <row r="15130" spans="1:3" x14ac:dyDescent="0.25">
      <c r="A15130" s="3">
        <v>19.929145492307978</v>
      </c>
      <c r="B15130">
        <v>5.0106352940962555</v>
      </c>
      <c r="C15130">
        <v>2.9957322735539909</v>
      </c>
    </row>
    <row r="15131" spans="1:3" x14ac:dyDescent="0.25">
      <c r="A15131" s="3">
        <v>19.719292269758025</v>
      </c>
      <c r="B15131">
        <v>4.7874917430000004</v>
      </c>
      <c r="C15131">
        <v>3.091042453</v>
      </c>
    </row>
    <row r="15132" spans="1:3" x14ac:dyDescent="0.25">
      <c r="A15132" s="3">
        <v>20.163448315399307</v>
      </c>
      <c r="B15132">
        <v>5.5373342670185366</v>
      </c>
      <c r="C15132">
        <v>4.7004803657924166</v>
      </c>
    </row>
    <row r="15133" spans="1:3" x14ac:dyDescent="0.25">
      <c r="A15133" s="3">
        <v>20.360234224388144</v>
      </c>
      <c r="B15133">
        <v>5.6167710976665717</v>
      </c>
      <c r="C15133">
        <v>2.9444389791664403</v>
      </c>
    </row>
    <row r="15134" spans="1:3" x14ac:dyDescent="0.25">
      <c r="A15134" s="3">
        <v>20.123189455653517</v>
      </c>
      <c r="B15134">
        <v>5.4806389233419912</v>
      </c>
      <c r="C15134">
        <v>3.0910424533583161</v>
      </c>
    </row>
    <row r="15135" spans="1:3" x14ac:dyDescent="0.25">
      <c r="A15135" s="3">
        <v>20.123189455653517</v>
      </c>
      <c r="B15135">
        <v>5.4806389233419912</v>
      </c>
      <c r="C15135">
        <v>3.0910424533583161</v>
      </c>
    </row>
    <row r="15136" spans="1:3" x14ac:dyDescent="0.25">
      <c r="A15136" s="3">
        <v>19.18195119767131</v>
      </c>
      <c r="B15136">
        <v>4.5747109785033828</v>
      </c>
      <c r="C15136">
        <v>3.6375861597263857</v>
      </c>
    </row>
    <row r="15137" spans="1:3" x14ac:dyDescent="0.25">
      <c r="A15137" s="3">
        <v>21.133424112621626</v>
      </c>
      <c r="B15137" s="8">
        <v>6.5510803350434044</v>
      </c>
      <c r="C15137" s="8">
        <v>5.4380793089231956</v>
      </c>
    </row>
    <row r="15138" spans="1:3" x14ac:dyDescent="0.25">
      <c r="A15138" s="3">
        <v>20.163448315399307</v>
      </c>
      <c r="B15138">
        <v>5.5373342670185366</v>
      </c>
      <c r="C15138">
        <v>4.7004803657924166</v>
      </c>
    </row>
    <row r="15139" spans="1:3" x14ac:dyDescent="0.25">
      <c r="A15139" s="3">
        <v>20.123189455653517</v>
      </c>
      <c r="B15139">
        <v>5.4806389233419912</v>
      </c>
      <c r="C15139">
        <v>3.0910424533583161</v>
      </c>
    </row>
    <row r="15140" spans="1:3" x14ac:dyDescent="0.25">
      <c r="A15140" s="3">
        <v>19.18195119767131</v>
      </c>
      <c r="B15140">
        <v>4.5747109785033828</v>
      </c>
      <c r="C15140">
        <v>3.6375861597263857</v>
      </c>
    </row>
    <row r="15141" spans="1:3" ht="15.75" thickBot="1" x14ac:dyDescent="0.3">
      <c r="A15141" s="7">
        <v>19.985088661080542</v>
      </c>
      <c r="B15141">
        <v>4.7874917427820458</v>
      </c>
      <c r="C15141">
        <v>3.4812400893356918</v>
      </c>
    </row>
    <row r="15144" spans="1:3" ht="15.75" thickBot="1" x14ac:dyDescent="0.3"/>
    <row r="15145" spans="1:3" x14ac:dyDescent="0.25">
      <c r="A15145" s="1" t="s">
        <v>910</v>
      </c>
    </row>
    <row r="15146" spans="1:3" x14ac:dyDescent="0.25">
      <c r="A15146" s="2">
        <v>20.360234224388144</v>
      </c>
      <c r="B15146">
        <v>5.6167710976665717</v>
      </c>
      <c r="C15146">
        <v>2.9444389791664403</v>
      </c>
    </row>
    <row r="15147" spans="1:3" x14ac:dyDescent="0.25">
      <c r="A15147" s="3">
        <v>20.123189455653517</v>
      </c>
      <c r="B15147">
        <v>5.4806389233419912</v>
      </c>
      <c r="C15147">
        <v>3.0910424533583161</v>
      </c>
    </row>
    <row r="15148" spans="1:3" x14ac:dyDescent="0.25">
      <c r="A15148" s="3">
        <v>19.719292269758025</v>
      </c>
      <c r="B15148">
        <v>4.7874917430000004</v>
      </c>
      <c r="C15148">
        <v>3.091042453</v>
      </c>
    </row>
    <row r="15149" spans="1:3" x14ac:dyDescent="0.25">
      <c r="A15149" s="3">
        <v>21.133424112621626</v>
      </c>
      <c r="B15149" s="8">
        <v>6.5510803350434044</v>
      </c>
      <c r="C15149" s="8">
        <v>5.4380793089231956</v>
      </c>
    </row>
    <row r="15150" spans="1:3" x14ac:dyDescent="0.25">
      <c r="A15150" s="3">
        <v>19.929145492307978</v>
      </c>
      <c r="B15150">
        <v>5.0106352940962555</v>
      </c>
      <c r="C15150">
        <v>2.9957322735539909</v>
      </c>
    </row>
    <row r="15151" spans="1:3" x14ac:dyDescent="0.25">
      <c r="A15151" s="3">
        <v>19.719292269758025</v>
      </c>
      <c r="B15151">
        <v>4.7874917430000004</v>
      </c>
      <c r="C15151">
        <v>3.091042453</v>
      </c>
    </row>
    <row r="15152" spans="1:3" x14ac:dyDescent="0.25">
      <c r="A15152" s="3">
        <v>20.360234224388144</v>
      </c>
      <c r="B15152">
        <v>5.6167710976665717</v>
      </c>
      <c r="C15152">
        <v>2.9444389791664403</v>
      </c>
    </row>
    <row r="15153" spans="1:3" x14ac:dyDescent="0.25">
      <c r="A15153" s="3">
        <v>20.478688773840432</v>
      </c>
      <c r="B15153" s="5">
        <v>5.2983173670000001</v>
      </c>
      <c r="C15153" s="5">
        <v>2.9957322739999999</v>
      </c>
    </row>
    <row r="15154" spans="1:3" x14ac:dyDescent="0.25">
      <c r="A15154" s="3">
        <v>19.929145492307978</v>
      </c>
      <c r="B15154">
        <v>5.0106352940962555</v>
      </c>
      <c r="C15154">
        <v>2.9957322735539909</v>
      </c>
    </row>
    <row r="15155" spans="1:3" x14ac:dyDescent="0.25">
      <c r="A15155" s="3">
        <v>19.929145492307978</v>
      </c>
      <c r="B15155">
        <v>5.0106352940962555</v>
      </c>
      <c r="C15155">
        <v>2.9957322735539909</v>
      </c>
    </row>
    <row r="15156" spans="1:3" x14ac:dyDescent="0.25">
      <c r="A15156" s="3">
        <v>21.133424112621626</v>
      </c>
      <c r="B15156" s="8">
        <v>6.5510803350434044</v>
      </c>
      <c r="C15156" s="8">
        <v>5.4380793089231956</v>
      </c>
    </row>
    <row r="15157" spans="1:3" x14ac:dyDescent="0.25">
      <c r="A15157" s="3">
        <v>20.360234224388144</v>
      </c>
      <c r="B15157">
        <v>5.6167710976665717</v>
      </c>
      <c r="C15157">
        <v>2.9444389791664403</v>
      </c>
    </row>
    <row r="15158" spans="1:3" ht="15.75" thickBot="1" x14ac:dyDescent="0.3">
      <c r="A15158" s="7">
        <v>19.985088661080542</v>
      </c>
      <c r="B15158">
        <v>4.7874917427820458</v>
      </c>
      <c r="C15158">
        <v>3.4812400893356918</v>
      </c>
    </row>
    <row r="15161" spans="1:3" ht="15.75" thickBot="1" x14ac:dyDescent="0.3"/>
    <row r="15162" spans="1:3" x14ac:dyDescent="0.25">
      <c r="A15162" s="1" t="s">
        <v>911</v>
      </c>
    </row>
    <row r="15163" spans="1:3" x14ac:dyDescent="0.25">
      <c r="A15163" s="2">
        <v>20.184546440673881</v>
      </c>
      <c r="B15163">
        <v>4.990432586778736</v>
      </c>
      <c r="C15163">
        <v>3.6888794541139363</v>
      </c>
    </row>
    <row r="15164" spans="1:3" x14ac:dyDescent="0.25">
      <c r="A15164" s="3">
        <v>21.133424112621626</v>
      </c>
      <c r="B15164" s="8">
        <v>6.5510803350434044</v>
      </c>
      <c r="C15164" s="8">
        <v>5.4380793089231956</v>
      </c>
    </row>
    <row r="15165" spans="1:3" x14ac:dyDescent="0.25">
      <c r="A15165" s="3">
        <v>19.18195119767131</v>
      </c>
      <c r="B15165">
        <v>4.5747109785033828</v>
      </c>
      <c r="C15165">
        <v>3.6375861597263857</v>
      </c>
    </row>
    <row r="15166" spans="1:3" x14ac:dyDescent="0.25">
      <c r="A15166" s="3">
        <v>20.478688773840432</v>
      </c>
      <c r="B15166" s="5">
        <v>5.2983173670000001</v>
      </c>
      <c r="C15166" s="5">
        <v>2.9957322739999999</v>
      </c>
    </row>
    <row r="15167" spans="1:3" x14ac:dyDescent="0.25">
      <c r="A15167" s="3">
        <v>20.837197681154464</v>
      </c>
      <c r="B15167">
        <v>5.9914645471079817</v>
      </c>
      <c r="C15167">
        <v>4.6821312271242199</v>
      </c>
    </row>
    <row r="15168" spans="1:3" x14ac:dyDescent="0.25">
      <c r="A15168" s="3">
        <v>19.929145492307978</v>
      </c>
      <c r="B15168">
        <v>5.0106352940962555</v>
      </c>
      <c r="C15168">
        <v>2.9957322735539909</v>
      </c>
    </row>
    <row r="15169" spans="1:3" x14ac:dyDescent="0.25">
      <c r="A15169" s="3">
        <v>20.123189455653517</v>
      </c>
      <c r="B15169">
        <v>5.4806389233419912</v>
      </c>
      <c r="C15169">
        <v>3.0910424533583161</v>
      </c>
    </row>
    <row r="15170" spans="1:3" x14ac:dyDescent="0.25">
      <c r="A15170" s="3">
        <v>20.027089777859604</v>
      </c>
      <c r="B15170">
        <v>4.9416424226093039</v>
      </c>
      <c r="C15170">
        <v>3.1135153092103742</v>
      </c>
    </row>
    <row r="15171" spans="1:3" x14ac:dyDescent="0.25">
      <c r="A15171" s="3">
        <v>20.027089777859604</v>
      </c>
      <c r="B15171">
        <v>4.9416424226093039</v>
      </c>
      <c r="C15171">
        <v>3.1135153092103742</v>
      </c>
    </row>
    <row r="15172" spans="1:3" x14ac:dyDescent="0.25">
      <c r="A15172" s="3">
        <v>19.719292269758025</v>
      </c>
      <c r="B15172">
        <v>4.7874917430000004</v>
      </c>
      <c r="C15172">
        <v>3.091042453</v>
      </c>
    </row>
    <row r="15173" spans="1:3" x14ac:dyDescent="0.25">
      <c r="A15173" s="3">
        <v>19.985088661080542</v>
      </c>
      <c r="B15173">
        <v>4.7874917427820458</v>
      </c>
      <c r="C15173">
        <v>3.4812400893356918</v>
      </c>
    </row>
    <row r="15174" spans="1:3" x14ac:dyDescent="0.25">
      <c r="A15174" s="3">
        <v>20.163448315399307</v>
      </c>
      <c r="B15174">
        <v>5.5373342670185366</v>
      </c>
      <c r="C15174">
        <v>4.7004803657924166</v>
      </c>
    </row>
    <row r="15175" spans="1:3" ht="15.75" thickBot="1" x14ac:dyDescent="0.3">
      <c r="A15175" s="7">
        <v>21.133424112621626</v>
      </c>
      <c r="B15175" s="8">
        <v>6.5510803350434044</v>
      </c>
      <c r="C15175" s="8">
        <v>5.4380793089231956</v>
      </c>
    </row>
    <row r="15178" spans="1:3" ht="15.75" thickBot="1" x14ac:dyDescent="0.3"/>
    <row r="15179" spans="1:3" x14ac:dyDescent="0.25">
      <c r="A15179" s="1" t="s">
        <v>912</v>
      </c>
    </row>
    <row r="15180" spans="1:3" x14ac:dyDescent="0.25">
      <c r="A15180" s="2">
        <v>20.123189455653517</v>
      </c>
      <c r="B15180">
        <v>5.4806389233419912</v>
      </c>
      <c r="C15180">
        <v>3.0910424533583161</v>
      </c>
    </row>
    <row r="15181" spans="1:3" x14ac:dyDescent="0.25">
      <c r="A15181" s="3">
        <v>19.929145492307978</v>
      </c>
      <c r="B15181">
        <v>5.0106352940962555</v>
      </c>
      <c r="C15181">
        <v>2.9957322735539909</v>
      </c>
    </row>
    <row r="15182" spans="1:3" x14ac:dyDescent="0.25">
      <c r="A15182" s="3">
        <v>20.360234224388144</v>
      </c>
      <c r="B15182">
        <v>5.6167710976665717</v>
      </c>
      <c r="C15182">
        <v>2.9444389791664403</v>
      </c>
    </row>
    <row r="15183" spans="1:3" x14ac:dyDescent="0.25">
      <c r="A15183" s="3">
        <v>20.123189455653517</v>
      </c>
      <c r="B15183">
        <v>5.4806389233419912</v>
      </c>
      <c r="C15183">
        <v>3.0910424533583161</v>
      </c>
    </row>
    <row r="15184" spans="1:3" x14ac:dyDescent="0.25">
      <c r="A15184" s="3">
        <v>21.133424112621626</v>
      </c>
      <c r="B15184" s="8">
        <v>6.5510803350434044</v>
      </c>
      <c r="C15184" s="8">
        <v>5.4380793089231956</v>
      </c>
    </row>
    <row r="15185" spans="1:3" x14ac:dyDescent="0.25">
      <c r="A15185" s="3">
        <v>20.184546440673881</v>
      </c>
      <c r="B15185">
        <v>4.990432586778736</v>
      </c>
      <c r="C15185">
        <v>3.6888794541139363</v>
      </c>
    </row>
    <row r="15186" spans="1:3" x14ac:dyDescent="0.25">
      <c r="A15186" s="3">
        <v>20.837197681154464</v>
      </c>
      <c r="B15186">
        <v>5.9914645471079817</v>
      </c>
      <c r="C15186">
        <v>4.6821312271242199</v>
      </c>
    </row>
    <row r="15187" spans="1:3" x14ac:dyDescent="0.25">
      <c r="A15187" s="3">
        <v>19.18195119767131</v>
      </c>
      <c r="B15187">
        <v>4.5747109785033828</v>
      </c>
      <c r="C15187">
        <v>3.6375861597263857</v>
      </c>
    </row>
    <row r="15188" spans="1:3" x14ac:dyDescent="0.25">
      <c r="A15188" s="3">
        <v>19.719292269758025</v>
      </c>
      <c r="B15188">
        <v>4.7874917430000004</v>
      </c>
      <c r="C15188">
        <v>3.091042453</v>
      </c>
    </row>
    <row r="15189" spans="1:3" x14ac:dyDescent="0.25">
      <c r="A15189" s="3">
        <v>20.097550585664155</v>
      </c>
      <c r="B15189">
        <v>5.0751738152338266</v>
      </c>
      <c r="C15189">
        <v>3.6109179126442243</v>
      </c>
    </row>
    <row r="15190" spans="1:3" x14ac:dyDescent="0.25">
      <c r="A15190" s="3">
        <v>20.184546440673881</v>
      </c>
      <c r="B15190">
        <v>4.990432586778736</v>
      </c>
      <c r="C15190">
        <v>3.6888794541139363</v>
      </c>
    </row>
    <row r="15191" spans="1:3" x14ac:dyDescent="0.25">
      <c r="A15191" s="3">
        <v>20.184546440673881</v>
      </c>
      <c r="B15191">
        <v>4.990432586778736</v>
      </c>
      <c r="C15191">
        <v>3.6888794541139363</v>
      </c>
    </row>
    <row r="15192" spans="1:3" ht="15.75" thickBot="1" x14ac:dyDescent="0.3">
      <c r="A15192" s="7">
        <v>20.163448315399307</v>
      </c>
      <c r="B15192">
        <v>5.5373342670185366</v>
      </c>
      <c r="C15192">
        <v>4.7004803657924166</v>
      </c>
    </row>
    <row r="15195" spans="1:3" ht="15.75" thickBot="1" x14ac:dyDescent="0.3"/>
    <row r="15196" spans="1:3" x14ac:dyDescent="0.25">
      <c r="A15196" s="1" t="s">
        <v>913</v>
      </c>
    </row>
    <row r="15197" spans="1:3" x14ac:dyDescent="0.25">
      <c r="A15197" s="2">
        <v>20.163448315399307</v>
      </c>
      <c r="B15197">
        <v>5.5373342670185366</v>
      </c>
      <c r="C15197">
        <v>4.7004803657924166</v>
      </c>
    </row>
    <row r="15198" spans="1:3" x14ac:dyDescent="0.25">
      <c r="A15198" s="3">
        <v>20.184546440673881</v>
      </c>
      <c r="B15198">
        <v>4.990432586778736</v>
      </c>
      <c r="C15198">
        <v>3.6888794541139363</v>
      </c>
    </row>
    <row r="15199" spans="1:3" x14ac:dyDescent="0.25">
      <c r="A15199" s="3">
        <v>19.929145492307978</v>
      </c>
      <c r="B15199">
        <v>5.0106352940962555</v>
      </c>
      <c r="C15199">
        <v>2.9957322735539909</v>
      </c>
    </row>
    <row r="15200" spans="1:3" x14ac:dyDescent="0.25">
      <c r="A15200" s="3">
        <v>20.163448315399307</v>
      </c>
      <c r="B15200">
        <v>5.5373342670185366</v>
      </c>
      <c r="C15200">
        <v>4.7004803657924166</v>
      </c>
    </row>
    <row r="15201" spans="1:3" x14ac:dyDescent="0.25">
      <c r="A15201" s="3">
        <v>20.163448315399307</v>
      </c>
      <c r="B15201">
        <v>5.5373342670185366</v>
      </c>
      <c r="C15201">
        <v>4.7004803657924166</v>
      </c>
    </row>
    <row r="15202" spans="1:3" x14ac:dyDescent="0.25">
      <c r="A15202" s="3">
        <v>20.123189455653517</v>
      </c>
      <c r="B15202">
        <v>5.4806389233419912</v>
      </c>
      <c r="C15202">
        <v>3.0910424533583161</v>
      </c>
    </row>
    <row r="15203" spans="1:3" x14ac:dyDescent="0.25">
      <c r="A15203" s="3">
        <v>19.985088661080542</v>
      </c>
      <c r="B15203">
        <v>4.7874917427820458</v>
      </c>
      <c r="C15203">
        <v>3.4812400893356918</v>
      </c>
    </row>
    <row r="15204" spans="1:3" x14ac:dyDescent="0.25">
      <c r="A15204" s="3">
        <v>20.837197681154464</v>
      </c>
      <c r="B15204">
        <v>5.9914645471079817</v>
      </c>
      <c r="C15204">
        <v>4.6821312271242199</v>
      </c>
    </row>
    <row r="15205" spans="1:3" x14ac:dyDescent="0.25">
      <c r="A15205" s="3">
        <v>19.985088661080542</v>
      </c>
      <c r="B15205">
        <v>4.7874917427820458</v>
      </c>
      <c r="C15205">
        <v>3.4812400893356918</v>
      </c>
    </row>
    <row r="15206" spans="1:3" x14ac:dyDescent="0.25">
      <c r="A15206" s="3">
        <v>19.929145492307978</v>
      </c>
      <c r="B15206">
        <v>5.0106352940962555</v>
      </c>
      <c r="C15206">
        <v>2.9957322735539909</v>
      </c>
    </row>
    <row r="15207" spans="1:3" x14ac:dyDescent="0.25">
      <c r="A15207" s="3">
        <v>19.985088661080542</v>
      </c>
      <c r="B15207">
        <v>4.7874917427820458</v>
      </c>
      <c r="C15207">
        <v>3.4812400893356918</v>
      </c>
    </row>
    <row r="15208" spans="1:3" x14ac:dyDescent="0.25">
      <c r="A15208" s="3">
        <v>19.929145492307978</v>
      </c>
      <c r="B15208">
        <v>5.0106352940962555</v>
      </c>
      <c r="C15208">
        <v>2.9957322735539909</v>
      </c>
    </row>
    <row r="15209" spans="1:3" ht="15.75" thickBot="1" x14ac:dyDescent="0.3">
      <c r="A15209" s="7">
        <v>20.837197681154464</v>
      </c>
      <c r="B15209">
        <v>5.9914645471079817</v>
      </c>
      <c r="C15209">
        <v>4.6821312271242199</v>
      </c>
    </row>
    <row r="15212" spans="1:3" ht="15.75" thickBot="1" x14ac:dyDescent="0.3"/>
    <row r="15213" spans="1:3" x14ac:dyDescent="0.25">
      <c r="A15213" s="1" t="s">
        <v>914</v>
      </c>
    </row>
    <row r="15214" spans="1:3" x14ac:dyDescent="0.25">
      <c r="A15214" s="2">
        <v>19.929145492307978</v>
      </c>
      <c r="B15214">
        <v>5.0106352940962555</v>
      </c>
      <c r="C15214">
        <v>2.9957322735539909</v>
      </c>
    </row>
    <row r="15215" spans="1:3" x14ac:dyDescent="0.25">
      <c r="A15215" s="3">
        <v>19.719292269758025</v>
      </c>
      <c r="B15215">
        <v>4.7874917430000004</v>
      </c>
      <c r="C15215">
        <v>3.091042453</v>
      </c>
    </row>
    <row r="15216" spans="1:3" x14ac:dyDescent="0.25">
      <c r="A15216" s="3">
        <v>20.360234224388144</v>
      </c>
      <c r="B15216">
        <v>5.6167710976665717</v>
      </c>
      <c r="C15216">
        <v>2.9444389791664403</v>
      </c>
    </row>
    <row r="15217" spans="1:3" x14ac:dyDescent="0.25">
      <c r="A15217" s="3">
        <v>21.133424112621626</v>
      </c>
      <c r="B15217" s="8">
        <v>6.5510803350434044</v>
      </c>
      <c r="C15217" s="8">
        <v>5.4380793089231956</v>
      </c>
    </row>
    <row r="15218" spans="1:3" x14ac:dyDescent="0.25">
      <c r="A15218" s="3">
        <v>20.123189455653517</v>
      </c>
      <c r="B15218">
        <v>5.4806389233419912</v>
      </c>
      <c r="C15218">
        <v>3.0910424533583161</v>
      </c>
    </row>
    <row r="15219" spans="1:3" x14ac:dyDescent="0.25">
      <c r="A15219" s="3">
        <v>21.133424112621626</v>
      </c>
      <c r="B15219" s="8">
        <v>6.5510803350434044</v>
      </c>
      <c r="C15219" s="8">
        <v>5.4380793089231956</v>
      </c>
    </row>
    <row r="15220" spans="1:3" x14ac:dyDescent="0.25">
      <c r="A15220" s="3">
        <v>20.837197681154464</v>
      </c>
      <c r="B15220">
        <v>5.9914645471079817</v>
      </c>
      <c r="C15220">
        <v>4.6821312271242199</v>
      </c>
    </row>
    <row r="15221" spans="1:3" x14ac:dyDescent="0.25">
      <c r="A15221" s="3">
        <v>20.123189455653517</v>
      </c>
      <c r="B15221">
        <v>5.4806389233419912</v>
      </c>
      <c r="C15221">
        <v>3.0910424533583161</v>
      </c>
    </row>
    <row r="15222" spans="1:3" x14ac:dyDescent="0.25">
      <c r="A15222" s="3">
        <v>19.18195119767131</v>
      </c>
      <c r="B15222">
        <v>4.5747109785033828</v>
      </c>
      <c r="C15222">
        <v>3.6375861597263857</v>
      </c>
    </row>
    <row r="15223" spans="1:3" x14ac:dyDescent="0.25">
      <c r="A15223" s="3">
        <v>19.985088661080542</v>
      </c>
      <c r="B15223">
        <v>4.7874917427820458</v>
      </c>
      <c r="C15223">
        <v>3.4812400893356918</v>
      </c>
    </row>
    <row r="15224" spans="1:3" x14ac:dyDescent="0.25">
      <c r="A15224" s="3">
        <v>21.133424112621626</v>
      </c>
      <c r="B15224" s="8">
        <v>6.5510803350434044</v>
      </c>
      <c r="C15224" s="8">
        <v>5.4380793089231956</v>
      </c>
    </row>
    <row r="15225" spans="1:3" x14ac:dyDescent="0.25">
      <c r="A15225" s="3">
        <v>19.719292269758025</v>
      </c>
      <c r="B15225">
        <v>4.7874917430000004</v>
      </c>
      <c r="C15225">
        <v>3.091042453</v>
      </c>
    </row>
    <row r="15226" spans="1:3" ht="15.75" thickBot="1" x14ac:dyDescent="0.3">
      <c r="A15226" s="7">
        <v>19.18195119767131</v>
      </c>
      <c r="B15226">
        <v>4.5747109785033828</v>
      </c>
      <c r="C15226">
        <v>3.6375861597263857</v>
      </c>
    </row>
    <row r="15229" spans="1:3" ht="15.75" thickBot="1" x14ac:dyDescent="0.3"/>
    <row r="15230" spans="1:3" x14ac:dyDescent="0.25">
      <c r="A15230" s="1" t="s">
        <v>915</v>
      </c>
    </row>
    <row r="15231" spans="1:3" x14ac:dyDescent="0.25">
      <c r="A15231" s="2">
        <v>19.985088661080542</v>
      </c>
      <c r="B15231">
        <v>4.7874917427820458</v>
      </c>
      <c r="C15231">
        <v>3.4812400893356918</v>
      </c>
    </row>
    <row r="15232" spans="1:3" x14ac:dyDescent="0.25">
      <c r="A15232" s="3">
        <v>21.133424112621626</v>
      </c>
      <c r="B15232" s="8">
        <v>6.5510803350434044</v>
      </c>
      <c r="C15232" s="8">
        <v>5.4380793089231956</v>
      </c>
    </row>
    <row r="15233" spans="1:3" x14ac:dyDescent="0.25">
      <c r="A15233" s="3">
        <v>21.133424112621626</v>
      </c>
      <c r="B15233" s="8">
        <v>6.5510803350434044</v>
      </c>
      <c r="C15233" s="8">
        <v>5.4380793089231956</v>
      </c>
    </row>
    <row r="15234" spans="1:3" x14ac:dyDescent="0.25">
      <c r="A15234" s="3">
        <v>20.027089777859604</v>
      </c>
      <c r="B15234">
        <v>4.9416424226093039</v>
      </c>
      <c r="C15234">
        <v>3.1135153092103742</v>
      </c>
    </row>
    <row r="15235" spans="1:3" x14ac:dyDescent="0.25">
      <c r="A15235" s="3">
        <v>20.184546440673881</v>
      </c>
      <c r="B15235">
        <v>4.990432586778736</v>
      </c>
      <c r="C15235">
        <v>3.6888794541139363</v>
      </c>
    </row>
    <row r="15236" spans="1:3" x14ac:dyDescent="0.25">
      <c r="A15236" s="3">
        <v>20.478688773840432</v>
      </c>
      <c r="B15236" s="5">
        <v>5.2983173670000001</v>
      </c>
      <c r="C15236" s="5">
        <v>2.9957322739999999</v>
      </c>
    </row>
    <row r="15237" spans="1:3" x14ac:dyDescent="0.25">
      <c r="A15237" s="3">
        <v>20.163448315399307</v>
      </c>
      <c r="B15237">
        <v>5.5373342670185366</v>
      </c>
      <c r="C15237">
        <v>4.7004803657924166</v>
      </c>
    </row>
    <row r="15238" spans="1:3" x14ac:dyDescent="0.25">
      <c r="A15238" s="3">
        <v>20.163448315399307</v>
      </c>
      <c r="B15238">
        <v>5.5373342670185366</v>
      </c>
      <c r="C15238">
        <v>4.7004803657924166</v>
      </c>
    </row>
    <row r="15239" spans="1:3" x14ac:dyDescent="0.25">
      <c r="A15239" s="3">
        <v>21.133424112621626</v>
      </c>
      <c r="B15239" s="8">
        <v>6.5510803350434044</v>
      </c>
      <c r="C15239" s="8">
        <v>5.4380793089231956</v>
      </c>
    </row>
    <row r="15240" spans="1:3" x14ac:dyDescent="0.25">
      <c r="A15240" s="3">
        <v>20.184546440673881</v>
      </c>
      <c r="B15240">
        <v>4.990432586778736</v>
      </c>
      <c r="C15240">
        <v>3.6888794541139363</v>
      </c>
    </row>
    <row r="15241" spans="1:3" x14ac:dyDescent="0.25">
      <c r="A15241" s="3">
        <v>19.985088661080542</v>
      </c>
      <c r="B15241">
        <v>4.7874917427820458</v>
      </c>
      <c r="C15241">
        <v>3.4812400893356918</v>
      </c>
    </row>
    <row r="15242" spans="1:3" x14ac:dyDescent="0.25">
      <c r="A15242" s="3">
        <v>19.985088661080542</v>
      </c>
      <c r="B15242">
        <v>4.7874917427820458</v>
      </c>
      <c r="C15242">
        <v>3.4812400893356918</v>
      </c>
    </row>
    <row r="15243" spans="1:3" ht="15.75" thickBot="1" x14ac:dyDescent="0.3">
      <c r="A15243" s="7">
        <v>20.478688773840432</v>
      </c>
      <c r="B15243" s="5">
        <v>5.2983173670000001</v>
      </c>
      <c r="C15243" s="5">
        <v>2.9957322739999999</v>
      </c>
    </row>
    <row r="15246" spans="1:3" ht="15.75" thickBot="1" x14ac:dyDescent="0.3"/>
    <row r="15247" spans="1:3" x14ac:dyDescent="0.25">
      <c r="A15247" s="1" t="s">
        <v>916</v>
      </c>
    </row>
    <row r="15248" spans="1:3" x14ac:dyDescent="0.25">
      <c r="A15248" s="2">
        <v>19.719292269758025</v>
      </c>
      <c r="B15248">
        <v>4.7874917430000004</v>
      </c>
      <c r="C15248">
        <v>3.091042453</v>
      </c>
    </row>
    <row r="15249" spans="1:3" x14ac:dyDescent="0.25">
      <c r="A15249" s="3">
        <v>20.184546440673881</v>
      </c>
      <c r="B15249">
        <v>4.990432586778736</v>
      </c>
      <c r="C15249">
        <v>3.6888794541139363</v>
      </c>
    </row>
    <row r="15250" spans="1:3" x14ac:dyDescent="0.25">
      <c r="A15250" s="3">
        <v>19.929145492307978</v>
      </c>
      <c r="B15250">
        <v>5.0106352940962555</v>
      </c>
      <c r="C15250">
        <v>2.9957322735539909</v>
      </c>
    </row>
    <row r="15251" spans="1:3" x14ac:dyDescent="0.25">
      <c r="A15251" s="3">
        <v>20.360234224388144</v>
      </c>
      <c r="B15251">
        <v>5.6167710976665717</v>
      </c>
      <c r="C15251">
        <v>2.9444389791664403</v>
      </c>
    </row>
    <row r="15252" spans="1:3" x14ac:dyDescent="0.25">
      <c r="A15252" s="3">
        <v>19.929145492307978</v>
      </c>
      <c r="B15252">
        <v>5.0106352940962555</v>
      </c>
      <c r="C15252">
        <v>2.9957322735539909</v>
      </c>
    </row>
    <row r="15253" spans="1:3" x14ac:dyDescent="0.25">
      <c r="A15253" s="3">
        <v>19.929145492307978</v>
      </c>
      <c r="B15253">
        <v>5.0106352940962555</v>
      </c>
      <c r="C15253">
        <v>2.9957322735539909</v>
      </c>
    </row>
    <row r="15254" spans="1:3" x14ac:dyDescent="0.25">
      <c r="A15254" s="3">
        <v>19.985088661080542</v>
      </c>
      <c r="B15254">
        <v>4.7874917427820458</v>
      </c>
      <c r="C15254">
        <v>3.4812400893356918</v>
      </c>
    </row>
    <row r="15255" spans="1:3" x14ac:dyDescent="0.25">
      <c r="A15255" s="3">
        <v>20.123189455653517</v>
      </c>
      <c r="B15255">
        <v>5.4806389233419912</v>
      </c>
      <c r="C15255">
        <v>3.0910424533583161</v>
      </c>
    </row>
    <row r="15256" spans="1:3" x14ac:dyDescent="0.25">
      <c r="A15256" s="3">
        <v>20.097550585664155</v>
      </c>
      <c r="B15256">
        <v>5.0751738152338266</v>
      </c>
      <c r="C15256">
        <v>3.6109179126442243</v>
      </c>
    </row>
    <row r="15257" spans="1:3" x14ac:dyDescent="0.25">
      <c r="A15257" s="3">
        <v>19.719292269758025</v>
      </c>
      <c r="B15257">
        <v>4.7874917430000004</v>
      </c>
      <c r="C15257">
        <v>3.091042453</v>
      </c>
    </row>
    <row r="15258" spans="1:3" x14ac:dyDescent="0.25">
      <c r="A15258" s="3">
        <v>21.133424112621626</v>
      </c>
      <c r="B15258" s="8">
        <v>6.5510803350434044</v>
      </c>
      <c r="C15258" s="8">
        <v>5.4380793089231956</v>
      </c>
    </row>
    <row r="15259" spans="1:3" x14ac:dyDescent="0.25">
      <c r="A15259" s="3">
        <v>20.123189455653517</v>
      </c>
      <c r="B15259">
        <v>5.4806389233419912</v>
      </c>
      <c r="C15259">
        <v>3.0910424533583161</v>
      </c>
    </row>
    <row r="15260" spans="1:3" ht="15.75" thickBot="1" x14ac:dyDescent="0.3">
      <c r="A15260" s="7">
        <v>20.478688773840432</v>
      </c>
      <c r="B15260" s="5">
        <v>5.2983173670000001</v>
      </c>
      <c r="C15260" s="5">
        <v>2.9957322739999999</v>
      </c>
    </row>
    <row r="15263" spans="1:3" ht="15.75" thickBot="1" x14ac:dyDescent="0.3"/>
    <row r="15264" spans="1:3" x14ac:dyDescent="0.25">
      <c r="A15264" s="1" t="s">
        <v>917</v>
      </c>
    </row>
    <row r="15265" spans="1:3" x14ac:dyDescent="0.25">
      <c r="A15265" s="2">
        <v>20.184546440673881</v>
      </c>
      <c r="B15265">
        <v>4.990432586778736</v>
      </c>
      <c r="C15265">
        <v>3.6888794541139363</v>
      </c>
    </row>
    <row r="15266" spans="1:3" x14ac:dyDescent="0.25">
      <c r="A15266" s="3">
        <v>20.097550585664155</v>
      </c>
      <c r="B15266">
        <v>5.0751738152338266</v>
      </c>
      <c r="C15266">
        <v>3.6109179126442243</v>
      </c>
    </row>
    <row r="15267" spans="1:3" x14ac:dyDescent="0.25">
      <c r="A15267" s="3">
        <v>20.027089777859604</v>
      </c>
      <c r="B15267">
        <v>4.9416424226093039</v>
      </c>
      <c r="C15267">
        <v>3.1135153092103742</v>
      </c>
    </row>
    <row r="15268" spans="1:3" x14ac:dyDescent="0.25">
      <c r="A15268" s="3">
        <v>19.929145492307978</v>
      </c>
      <c r="B15268">
        <v>5.0106352940962555</v>
      </c>
      <c r="C15268">
        <v>2.9957322735539909</v>
      </c>
    </row>
    <row r="15269" spans="1:3" x14ac:dyDescent="0.25">
      <c r="A15269" s="3">
        <v>20.478688773840432</v>
      </c>
      <c r="B15269" s="5">
        <v>5.2983173670000001</v>
      </c>
      <c r="C15269" s="5">
        <v>2.9957322739999999</v>
      </c>
    </row>
    <row r="15270" spans="1:3" x14ac:dyDescent="0.25">
      <c r="A15270" s="3">
        <v>20.163448315399307</v>
      </c>
      <c r="B15270">
        <v>5.5373342670185366</v>
      </c>
      <c r="C15270">
        <v>4.7004803657924166</v>
      </c>
    </row>
    <row r="15271" spans="1:3" x14ac:dyDescent="0.25">
      <c r="A15271" s="3">
        <v>19.985088661080542</v>
      </c>
      <c r="B15271">
        <v>4.7874917427820458</v>
      </c>
      <c r="C15271">
        <v>3.4812400893356918</v>
      </c>
    </row>
    <row r="15272" spans="1:3" x14ac:dyDescent="0.25">
      <c r="A15272" s="3">
        <v>19.929145492307978</v>
      </c>
      <c r="B15272">
        <v>5.0106352940962555</v>
      </c>
      <c r="C15272">
        <v>2.9957322735539909</v>
      </c>
    </row>
    <row r="15273" spans="1:3" x14ac:dyDescent="0.25">
      <c r="A15273" s="3">
        <v>19.985088661080542</v>
      </c>
      <c r="B15273">
        <v>4.7874917427820458</v>
      </c>
      <c r="C15273">
        <v>3.4812400893356918</v>
      </c>
    </row>
    <row r="15274" spans="1:3" x14ac:dyDescent="0.25">
      <c r="A15274" s="3">
        <v>19.18195119767131</v>
      </c>
      <c r="B15274">
        <v>4.5747109785033828</v>
      </c>
      <c r="C15274">
        <v>3.6375861597263857</v>
      </c>
    </row>
    <row r="15275" spans="1:3" x14ac:dyDescent="0.25">
      <c r="A15275" s="3">
        <v>20.837197681154464</v>
      </c>
      <c r="B15275">
        <v>5.9914645471079817</v>
      </c>
      <c r="C15275">
        <v>4.6821312271242199</v>
      </c>
    </row>
    <row r="15276" spans="1:3" x14ac:dyDescent="0.25">
      <c r="A15276" s="3">
        <v>20.123189455653517</v>
      </c>
      <c r="B15276">
        <v>5.4806389233419912</v>
      </c>
      <c r="C15276">
        <v>3.0910424533583161</v>
      </c>
    </row>
    <row r="15277" spans="1:3" ht="15.75" thickBot="1" x14ac:dyDescent="0.3">
      <c r="A15277" s="7">
        <v>20.360234224388144</v>
      </c>
      <c r="B15277">
        <v>5.6167710976665717</v>
      </c>
      <c r="C15277">
        <v>2.9444389791664403</v>
      </c>
    </row>
    <row r="15280" spans="1:3" ht="15.75" thickBot="1" x14ac:dyDescent="0.3"/>
    <row r="15281" spans="1:3" x14ac:dyDescent="0.25">
      <c r="A15281" s="1" t="s">
        <v>918</v>
      </c>
    </row>
    <row r="15282" spans="1:3" x14ac:dyDescent="0.25">
      <c r="A15282" s="2">
        <v>20.360234224388144</v>
      </c>
      <c r="B15282">
        <v>5.6167710976665717</v>
      </c>
      <c r="C15282">
        <v>2.9444389791664403</v>
      </c>
    </row>
    <row r="15283" spans="1:3" x14ac:dyDescent="0.25">
      <c r="A15283" s="3">
        <v>19.985088661080542</v>
      </c>
      <c r="B15283">
        <v>4.7874917427820458</v>
      </c>
      <c r="C15283">
        <v>3.4812400893356918</v>
      </c>
    </row>
    <row r="15284" spans="1:3" x14ac:dyDescent="0.25">
      <c r="A15284" s="3">
        <v>21.133424112621626</v>
      </c>
      <c r="B15284" s="8">
        <v>6.5510803350434044</v>
      </c>
      <c r="C15284" s="8">
        <v>5.4380793089231956</v>
      </c>
    </row>
    <row r="15285" spans="1:3" x14ac:dyDescent="0.25">
      <c r="A15285" s="3">
        <v>20.163448315399307</v>
      </c>
      <c r="B15285">
        <v>5.5373342670185366</v>
      </c>
      <c r="C15285">
        <v>4.7004803657924166</v>
      </c>
    </row>
    <row r="15286" spans="1:3" x14ac:dyDescent="0.25">
      <c r="A15286" s="3">
        <v>20.027089777859604</v>
      </c>
      <c r="B15286">
        <v>4.9416424226093039</v>
      </c>
      <c r="C15286">
        <v>3.1135153092103742</v>
      </c>
    </row>
    <row r="15287" spans="1:3" x14ac:dyDescent="0.25">
      <c r="A15287" s="3">
        <v>19.985088661080542</v>
      </c>
      <c r="B15287">
        <v>4.7874917427820458</v>
      </c>
      <c r="C15287">
        <v>3.4812400893356918</v>
      </c>
    </row>
    <row r="15288" spans="1:3" x14ac:dyDescent="0.25">
      <c r="A15288" s="3">
        <v>19.985088661080542</v>
      </c>
      <c r="B15288">
        <v>4.7874917427820458</v>
      </c>
      <c r="C15288">
        <v>3.4812400893356918</v>
      </c>
    </row>
    <row r="15289" spans="1:3" x14ac:dyDescent="0.25">
      <c r="A15289" s="3">
        <v>20.478688773840432</v>
      </c>
      <c r="B15289" s="5">
        <v>5.2983173670000001</v>
      </c>
      <c r="C15289" s="5">
        <v>2.9957322739999999</v>
      </c>
    </row>
    <row r="15290" spans="1:3" x14ac:dyDescent="0.25">
      <c r="A15290" s="3">
        <v>19.18195119767131</v>
      </c>
      <c r="B15290">
        <v>4.5747109785033828</v>
      </c>
      <c r="C15290">
        <v>3.6375861597263857</v>
      </c>
    </row>
    <row r="15291" spans="1:3" x14ac:dyDescent="0.25">
      <c r="A15291" s="3">
        <v>20.478688773840432</v>
      </c>
      <c r="B15291" s="5">
        <v>5.2983173670000001</v>
      </c>
      <c r="C15291" s="5">
        <v>2.9957322739999999</v>
      </c>
    </row>
    <row r="15292" spans="1:3" x14ac:dyDescent="0.25">
      <c r="A15292" s="3">
        <v>20.184546440673881</v>
      </c>
      <c r="B15292">
        <v>4.990432586778736</v>
      </c>
      <c r="C15292">
        <v>3.6888794541139363</v>
      </c>
    </row>
    <row r="15293" spans="1:3" x14ac:dyDescent="0.25">
      <c r="A15293" s="3">
        <v>20.123189455653517</v>
      </c>
      <c r="B15293">
        <v>5.4806389233419912</v>
      </c>
      <c r="C15293">
        <v>3.0910424533583161</v>
      </c>
    </row>
    <row r="15294" spans="1:3" ht="15.75" thickBot="1" x14ac:dyDescent="0.3">
      <c r="A15294" s="7">
        <v>19.719292269758025</v>
      </c>
      <c r="B15294">
        <v>4.7874917430000004</v>
      </c>
      <c r="C15294">
        <v>3.091042453</v>
      </c>
    </row>
    <row r="15296" spans="1:3" ht="15.75" thickBot="1" x14ac:dyDescent="0.3"/>
    <row r="15297" spans="1:3" x14ac:dyDescent="0.25">
      <c r="A15297" s="1" t="s">
        <v>919</v>
      </c>
    </row>
    <row r="15298" spans="1:3" x14ac:dyDescent="0.25">
      <c r="A15298" s="2">
        <v>20.027089777859604</v>
      </c>
      <c r="B15298">
        <v>4.9416424226093039</v>
      </c>
      <c r="C15298">
        <v>3.1135153092103742</v>
      </c>
    </row>
    <row r="15299" spans="1:3" x14ac:dyDescent="0.25">
      <c r="A15299" s="3">
        <v>20.184546440673881</v>
      </c>
      <c r="B15299">
        <v>4.990432586778736</v>
      </c>
      <c r="C15299">
        <v>3.6888794541139363</v>
      </c>
    </row>
    <row r="15300" spans="1:3" x14ac:dyDescent="0.25">
      <c r="A15300" s="3">
        <v>20.097550585664155</v>
      </c>
      <c r="B15300">
        <v>5.0751738152338266</v>
      </c>
      <c r="C15300">
        <v>3.6109179126442243</v>
      </c>
    </row>
    <row r="15301" spans="1:3" x14ac:dyDescent="0.25">
      <c r="A15301" s="3">
        <v>19.985088661080542</v>
      </c>
      <c r="B15301">
        <v>4.7874917427820458</v>
      </c>
      <c r="C15301">
        <v>3.4812400893356918</v>
      </c>
    </row>
    <row r="15302" spans="1:3" x14ac:dyDescent="0.25">
      <c r="A15302" s="3">
        <v>20.184546440673881</v>
      </c>
      <c r="B15302">
        <v>4.990432586778736</v>
      </c>
      <c r="C15302">
        <v>3.6888794541139363</v>
      </c>
    </row>
    <row r="15303" spans="1:3" x14ac:dyDescent="0.25">
      <c r="A15303" s="3">
        <v>19.985088661080542</v>
      </c>
      <c r="B15303">
        <v>4.7874917427820458</v>
      </c>
      <c r="C15303">
        <v>3.4812400893356918</v>
      </c>
    </row>
    <row r="15304" spans="1:3" x14ac:dyDescent="0.25">
      <c r="A15304" s="3">
        <v>20.360234224388144</v>
      </c>
      <c r="B15304">
        <v>5.6167710976665717</v>
      </c>
      <c r="C15304">
        <v>2.9444389791664403</v>
      </c>
    </row>
    <row r="15305" spans="1:3" x14ac:dyDescent="0.25">
      <c r="A15305" s="3">
        <v>20.163448315399307</v>
      </c>
      <c r="B15305">
        <v>5.5373342670185366</v>
      </c>
      <c r="C15305">
        <v>4.7004803657924166</v>
      </c>
    </row>
    <row r="15306" spans="1:3" x14ac:dyDescent="0.25">
      <c r="A15306" s="3">
        <v>20.097550585664155</v>
      </c>
      <c r="B15306">
        <v>5.0751738152338266</v>
      </c>
      <c r="C15306">
        <v>3.6109179126442243</v>
      </c>
    </row>
    <row r="15307" spans="1:3" x14ac:dyDescent="0.25">
      <c r="A15307" s="3">
        <v>19.719292269758025</v>
      </c>
      <c r="B15307">
        <v>4.7874917430000004</v>
      </c>
      <c r="C15307">
        <v>3.091042453</v>
      </c>
    </row>
    <row r="15308" spans="1:3" x14ac:dyDescent="0.25">
      <c r="A15308" s="3">
        <v>20.163448315399307</v>
      </c>
      <c r="B15308">
        <v>5.5373342670185366</v>
      </c>
      <c r="C15308">
        <v>4.7004803657924166</v>
      </c>
    </row>
    <row r="15309" spans="1:3" x14ac:dyDescent="0.25">
      <c r="A15309" s="3">
        <v>20.478688773840432</v>
      </c>
      <c r="B15309" s="5">
        <v>5.2983173670000001</v>
      </c>
      <c r="C15309" s="5">
        <v>2.9957322739999999</v>
      </c>
    </row>
    <row r="15310" spans="1:3" ht="15.75" thickBot="1" x14ac:dyDescent="0.3">
      <c r="A15310" s="7">
        <v>20.163448315399307</v>
      </c>
      <c r="B15310">
        <v>5.5373342670185366</v>
      </c>
      <c r="C15310">
        <v>4.7004803657924166</v>
      </c>
    </row>
    <row r="15313" spans="1:3" ht="15.75" thickBot="1" x14ac:dyDescent="0.3"/>
    <row r="15314" spans="1:3" x14ac:dyDescent="0.25">
      <c r="A15314" s="1" t="s">
        <v>920</v>
      </c>
    </row>
    <row r="15315" spans="1:3" x14ac:dyDescent="0.25">
      <c r="A15315" s="2">
        <v>19.719292269758025</v>
      </c>
      <c r="B15315">
        <v>4.7874917430000004</v>
      </c>
      <c r="C15315">
        <v>3.091042453</v>
      </c>
    </row>
    <row r="15316" spans="1:3" x14ac:dyDescent="0.25">
      <c r="A15316" s="3">
        <v>20.837197681154464</v>
      </c>
      <c r="B15316">
        <v>5.9914645471079817</v>
      </c>
      <c r="C15316">
        <v>4.6821312271242199</v>
      </c>
    </row>
    <row r="15317" spans="1:3" x14ac:dyDescent="0.25">
      <c r="A15317" s="3">
        <v>20.123189455653517</v>
      </c>
      <c r="B15317">
        <v>5.4806389233419912</v>
      </c>
      <c r="C15317">
        <v>3.0910424533583161</v>
      </c>
    </row>
    <row r="15318" spans="1:3" x14ac:dyDescent="0.25">
      <c r="A15318" s="3">
        <v>19.719292269758025</v>
      </c>
      <c r="B15318">
        <v>4.7874917430000004</v>
      </c>
      <c r="C15318">
        <v>3.091042453</v>
      </c>
    </row>
    <row r="15319" spans="1:3" x14ac:dyDescent="0.25">
      <c r="A15319" s="3">
        <v>20.184546440673881</v>
      </c>
      <c r="B15319">
        <v>4.990432586778736</v>
      </c>
      <c r="C15319">
        <v>3.6888794541139363</v>
      </c>
    </row>
    <row r="15320" spans="1:3" x14ac:dyDescent="0.25">
      <c r="A15320" s="3">
        <v>20.123189455653517</v>
      </c>
      <c r="B15320">
        <v>5.4806389233419912</v>
      </c>
      <c r="C15320">
        <v>3.0910424533583161</v>
      </c>
    </row>
    <row r="15321" spans="1:3" x14ac:dyDescent="0.25">
      <c r="A15321" s="3">
        <v>20.360234224388144</v>
      </c>
      <c r="B15321">
        <v>5.6167710976665717</v>
      </c>
      <c r="C15321">
        <v>2.9444389791664403</v>
      </c>
    </row>
    <row r="15322" spans="1:3" x14ac:dyDescent="0.25">
      <c r="A15322" s="3">
        <v>21.133424112621626</v>
      </c>
      <c r="B15322" s="8">
        <v>6.5510803350434044</v>
      </c>
      <c r="C15322" s="8">
        <v>5.4380793089231956</v>
      </c>
    </row>
    <row r="15323" spans="1:3" x14ac:dyDescent="0.25">
      <c r="A15323" s="3">
        <v>19.18195119767131</v>
      </c>
      <c r="B15323">
        <v>4.5747109785033828</v>
      </c>
      <c r="C15323">
        <v>3.6375861597263857</v>
      </c>
    </row>
    <row r="15324" spans="1:3" x14ac:dyDescent="0.25">
      <c r="A15324" s="3">
        <v>19.719292269758025</v>
      </c>
      <c r="B15324">
        <v>4.7874917430000004</v>
      </c>
      <c r="C15324">
        <v>3.091042453</v>
      </c>
    </row>
    <row r="15325" spans="1:3" x14ac:dyDescent="0.25">
      <c r="A15325" s="3">
        <v>20.360234224388144</v>
      </c>
      <c r="B15325">
        <v>5.6167710976665717</v>
      </c>
      <c r="C15325">
        <v>2.9444389791664403</v>
      </c>
    </row>
    <row r="15326" spans="1:3" x14ac:dyDescent="0.25">
      <c r="A15326" s="3">
        <v>20.184546440673881</v>
      </c>
      <c r="B15326">
        <v>4.990432586778736</v>
      </c>
      <c r="C15326">
        <v>3.6888794541139363</v>
      </c>
    </row>
    <row r="15327" spans="1:3" ht="15.75" thickBot="1" x14ac:dyDescent="0.3">
      <c r="A15327" s="7">
        <v>20.478688773840432</v>
      </c>
      <c r="B15327" s="5">
        <v>5.2983173670000001</v>
      </c>
      <c r="C15327" s="5">
        <v>2.9957322739999999</v>
      </c>
    </row>
    <row r="15330" spans="1:3" ht="15.75" thickBot="1" x14ac:dyDescent="0.3"/>
    <row r="15331" spans="1:3" x14ac:dyDescent="0.25">
      <c r="A15331" s="1" t="s">
        <v>921</v>
      </c>
    </row>
    <row r="15332" spans="1:3" x14ac:dyDescent="0.25">
      <c r="A15332" s="2">
        <v>20.097550585664155</v>
      </c>
      <c r="B15332">
        <v>5.0751738152338266</v>
      </c>
      <c r="C15332">
        <v>3.6109179126442243</v>
      </c>
    </row>
    <row r="15333" spans="1:3" x14ac:dyDescent="0.25">
      <c r="A15333" s="3">
        <v>20.027089777859604</v>
      </c>
      <c r="B15333">
        <v>4.9416424226093039</v>
      </c>
      <c r="C15333">
        <v>3.1135153092103742</v>
      </c>
    </row>
    <row r="15334" spans="1:3" x14ac:dyDescent="0.25">
      <c r="A15334" s="3">
        <v>20.123189455653517</v>
      </c>
      <c r="B15334">
        <v>5.4806389233419912</v>
      </c>
      <c r="C15334">
        <v>3.0910424533583161</v>
      </c>
    </row>
    <row r="15335" spans="1:3" x14ac:dyDescent="0.25">
      <c r="A15335" s="3">
        <v>20.097550585664155</v>
      </c>
      <c r="B15335">
        <v>5.0751738152338266</v>
      </c>
      <c r="C15335">
        <v>3.6109179126442243</v>
      </c>
    </row>
    <row r="15336" spans="1:3" x14ac:dyDescent="0.25">
      <c r="A15336" s="3">
        <v>20.184546440673881</v>
      </c>
      <c r="B15336">
        <v>4.990432586778736</v>
      </c>
      <c r="C15336">
        <v>3.6888794541139363</v>
      </c>
    </row>
    <row r="15337" spans="1:3" x14ac:dyDescent="0.25">
      <c r="A15337" s="3">
        <v>19.719292269758025</v>
      </c>
      <c r="B15337">
        <v>4.7874917430000004</v>
      </c>
      <c r="C15337">
        <v>3.091042453</v>
      </c>
    </row>
    <row r="15338" spans="1:3" x14ac:dyDescent="0.25">
      <c r="A15338" s="3">
        <v>19.985088661080542</v>
      </c>
      <c r="B15338">
        <v>4.7874917427820458</v>
      </c>
      <c r="C15338">
        <v>3.4812400893356918</v>
      </c>
    </row>
    <row r="15339" spans="1:3" x14ac:dyDescent="0.25">
      <c r="A15339" s="3">
        <v>20.478688773840432</v>
      </c>
      <c r="B15339" s="5">
        <v>5.2983173670000001</v>
      </c>
      <c r="C15339" s="5">
        <v>2.9957322739999999</v>
      </c>
    </row>
    <row r="15340" spans="1:3" x14ac:dyDescent="0.25">
      <c r="A15340" s="3">
        <v>20.163448315399307</v>
      </c>
      <c r="B15340">
        <v>5.5373342670185366</v>
      </c>
      <c r="C15340">
        <v>4.7004803657924166</v>
      </c>
    </row>
    <row r="15341" spans="1:3" x14ac:dyDescent="0.25">
      <c r="A15341" s="3">
        <v>19.18195119767131</v>
      </c>
      <c r="B15341">
        <v>4.5747109785033828</v>
      </c>
      <c r="C15341">
        <v>3.6375861597263857</v>
      </c>
    </row>
    <row r="15342" spans="1:3" x14ac:dyDescent="0.25">
      <c r="A15342" s="3">
        <v>21.133424112621626</v>
      </c>
      <c r="B15342" s="8">
        <v>6.5510803350434044</v>
      </c>
      <c r="C15342" s="8">
        <v>5.4380793089231956</v>
      </c>
    </row>
    <row r="15343" spans="1:3" x14ac:dyDescent="0.25">
      <c r="A15343" s="3">
        <v>20.360234224388144</v>
      </c>
      <c r="B15343">
        <v>5.6167710976665717</v>
      </c>
      <c r="C15343">
        <v>2.9444389791664403</v>
      </c>
    </row>
    <row r="15344" spans="1:3" ht="15.75" thickBot="1" x14ac:dyDescent="0.3">
      <c r="A15344" s="7">
        <v>20.027089777859604</v>
      </c>
      <c r="B15344">
        <v>4.9416424226093039</v>
      </c>
      <c r="C15344">
        <v>3.1135153092103742</v>
      </c>
    </row>
    <row r="15347" spans="1:3" ht="15.75" thickBot="1" x14ac:dyDescent="0.3"/>
    <row r="15348" spans="1:3" x14ac:dyDescent="0.25">
      <c r="A15348" s="1" t="s">
        <v>922</v>
      </c>
    </row>
    <row r="15349" spans="1:3" x14ac:dyDescent="0.25">
      <c r="A15349" s="2">
        <v>20.097550585664155</v>
      </c>
      <c r="B15349">
        <v>5.0751738152338266</v>
      </c>
      <c r="C15349">
        <v>3.6109179126442243</v>
      </c>
    </row>
    <row r="15350" spans="1:3" x14ac:dyDescent="0.25">
      <c r="A15350" s="3">
        <v>20.837197681154464</v>
      </c>
      <c r="B15350">
        <v>5.9914645471079817</v>
      </c>
      <c r="C15350">
        <v>4.6821312271242199</v>
      </c>
    </row>
    <row r="15351" spans="1:3" x14ac:dyDescent="0.25">
      <c r="A15351" s="3">
        <v>20.163448315399307</v>
      </c>
      <c r="B15351">
        <v>5.5373342670185366</v>
      </c>
      <c r="C15351">
        <v>4.7004803657924166</v>
      </c>
    </row>
    <row r="15352" spans="1:3" x14ac:dyDescent="0.25">
      <c r="A15352" s="3">
        <v>19.929145492307978</v>
      </c>
      <c r="B15352">
        <v>5.0106352940962555</v>
      </c>
      <c r="C15352">
        <v>2.9957322735539909</v>
      </c>
    </row>
    <row r="15353" spans="1:3" x14ac:dyDescent="0.25">
      <c r="A15353" s="3">
        <v>21.133424112621626</v>
      </c>
      <c r="B15353" s="8">
        <v>6.5510803350434044</v>
      </c>
      <c r="C15353" s="8">
        <v>5.4380793089231956</v>
      </c>
    </row>
    <row r="15354" spans="1:3" x14ac:dyDescent="0.25">
      <c r="A15354" s="3">
        <v>21.133424112621626</v>
      </c>
      <c r="B15354" s="8">
        <v>6.5510803350434044</v>
      </c>
      <c r="C15354" s="8">
        <v>5.4380793089231956</v>
      </c>
    </row>
    <row r="15355" spans="1:3" x14ac:dyDescent="0.25">
      <c r="A15355" s="3">
        <v>20.027089777859604</v>
      </c>
      <c r="B15355">
        <v>4.9416424226093039</v>
      </c>
      <c r="C15355">
        <v>3.1135153092103742</v>
      </c>
    </row>
    <row r="15356" spans="1:3" x14ac:dyDescent="0.25">
      <c r="A15356" s="3">
        <v>20.163448315399307</v>
      </c>
      <c r="B15356">
        <v>5.5373342670185366</v>
      </c>
      <c r="C15356">
        <v>4.7004803657924166</v>
      </c>
    </row>
    <row r="15357" spans="1:3" x14ac:dyDescent="0.25">
      <c r="A15357" s="3">
        <v>20.163448315399307</v>
      </c>
      <c r="B15357">
        <v>5.5373342670185366</v>
      </c>
      <c r="C15357">
        <v>4.7004803657924166</v>
      </c>
    </row>
    <row r="15358" spans="1:3" x14ac:dyDescent="0.25">
      <c r="A15358" s="3">
        <v>21.133424112621626</v>
      </c>
      <c r="B15358" s="8">
        <v>6.5510803350434044</v>
      </c>
      <c r="C15358" s="8">
        <v>5.4380793089231956</v>
      </c>
    </row>
    <row r="15359" spans="1:3" x14ac:dyDescent="0.25">
      <c r="A15359" s="3">
        <v>20.097550585664155</v>
      </c>
      <c r="B15359">
        <v>5.0751738152338266</v>
      </c>
      <c r="C15359">
        <v>3.6109179126442243</v>
      </c>
    </row>
    <row r="15360" spans="1:3" x14ac:dyDescent="0.25">
      <c r="A15360" s="3">
        <v>20.123189455653517</v>
      </c>
      <c r="B15360">
        <v>5.4806389233419912</v>
      </c>
      <c r="C15360">
        <v>3.0910424533583161</v>
      </c>
    </row>
    <row r="15361" spans="1:3" ht="15.75" thickBot="1" x14ac:dyDescent="0.3">
      <c r="A15361" s="7">
        <v>19.985088661080542</v>
      </c>
      <c r="B15361">
        <v>4.7874917427820458</v>
      </c>
      <c r="C15361">
        <v>3.4812400893356918</v>
      </c>
    </row>
    <row r="15364" spans="1:3" ht="15.75" thickBot="1" x14ac:dyDescent="0.3"/>
    <row r="15365" spans="1:3" x14ac:dyDescent="0.25">
      <c r="A15365" s="1" t="s">
        <v>923</v>
      </c>
    </row>
    <row r="15366" spans="1:3" x14ac:dyDescent="0.25">
      <c r="A15366" s="2">
        <v>20.478688773840432</v>
      </c>
      <c r="B15366" s="5">
        <v>5.2983173670000001</v>
      </c>
      <c r="C15366" s="5">
        <v>2.9957322739999999</v>
      </c>
    </row>
    <row r="15367" spans="1:3" x14ac:dyDescent="0.25">
      <c r="A15367" s="3">
        <v>20.163448315399307</v>
      </c>
      <c r="B15367">
        <v>5.5373342670185366</v>
      </c>
      <c r="C15367">
        <v>4.7004803657924166</v>
      </c>
    </row>
    <row r="15368" spans="1:3" x14ac:dyDescent="0.25">
      <c r="A15368" s="3">
        <v>21.133424112621626</v>
      </c>
      <c r="B15368" s="8">
        <v>6.5510803350434044</v>
      </c>
      <c r="C15368" s="8">
        <v>5.4380793089231956</v>
      </c>
    </row>
    <row r="15369" spans="1:3" x14ac:dyDescent="0.25">
      <c r="A15369" s="3">
        <v>19.985088661080542</v>
      </c>
      <c r="B15369">
        <v>4.7874917427820458</v>
      </c>
      <c r="C15369">
        <v>3.4812400893356918</v>
      </c>
    </row>
    <row r="15370" spans="1:3" x14ac:dyDescent="0.25">
      <c r="A15370" s="3">
        <v>20.027089777859604</v>
      </c>
      <c r="B15370">
        <v>4.9416424226093039</v>
      </c>
      <c r="C15370">
        <v>3.1135153092103742</v>
      </c>
    </row>
    <row r="15371" spans="1:3" x14ac:dyDescent="0.25">
      <c r="A15371" s="3">
        <v>20.184546440673881</v>
      </c>
      <c r="B15371">
        <v>4.990432586778736</v>
      </c>
      <c r="C15371">
        <v>3.6888794541139363</v>
      </c>
    </row>
    <row r="15372" spans="1:3" x14ac:dyDescent="0.25">
      <c r="A15372" s="3">
        <v>19.929145492307978</v>
      </c>
      <c r="B15372">
        <v>5.0106352940962555</v>
      </c>
      <c r="C15372">
        <v>2.9957322735539909</v>
      </c>
    </row>
    <row r="15373" spans="1:3" x14ac:dyDescent="0.25">
      <c r="A15373" s="3">
        <v>19.929145492307978</v>
      </c>
      <c r="B15373">
        <v>5.0106352940962555</v>
      </c>
      <c r="C15373">
        <v>2.9957322735539909</v>
      </c>
    </row>
    <row r="15374" spans="1:3" x14ac:dyDescent="0.25">
      <c r="A15374" s="3">
        <v>20.163448315399307</v>
      </c>
      <c r="B15374">
        <v>5.5373342670185366</v>
      </c>
      <c r="C15374">
        <v>4.7004803657924166</v>
      </c>
    </row>
    <row r="15375" spans="1:3" x14ac:dyDescent="0.25">
      <c r="A15375" s="3">
        <v>20.360234224388144</v>
      </c>
      <c r="B15375">
        <v>5.6167710976665717</v>
      </c>
      <c r="C15375">
        <v>2.9444389791664403</v>
      </c>
    </row>
    <row r="15376" spans="1:3" x14ac:dyDescent="0.25">
      <c r="A15376" s="3">
        <v>20.837197681154464</v>
      </c>
      <c r="B15376">
        <v>5.9914645471079817</v>
      </c>
      <c r="C15376">
        <v>4.6821312271242199</v>
      </c>
    </row>
    <row r="15377" spans="1:3" x14ac:dyDescent="0.25">
      <c r="A15377" s="3">
        <v>20.027089777859604</v>
      </c>
      <c r="B15377">
        <v>4.9416424226093039</v>
      </c>
      <c r="C15377">
        <v>3.1135153092103742</v>
      </c>
    </row>
    <row r="15378" spans="1:3" ht="15.75" thickBot="1" x14ac:dyDescent="0.3">
      <c r="A15378" s="7">
        <v>20.478688773840432</v>
      </c>
      <c r="B15378" s="5">
        <v>5.2983173670000001</v>
      </c>
      <c r="C15378" s="5">
        <v>2.9957322739999999</v>
      </c>
    </row>
    <row r="15381" spans="1:3" ht="15.75" thickBot="1" x14ac:dyDescent="0.3"/>
    <row r="15382" spans="1:3" x14ac:dyDescent="0.25">
      <c r="A15382" s="1" t="s">
        <v>924</v>
      </c>
    </row>
    <row r="15383" spans="1:3" x14ac:dyDescent="0.25">
      <c r="A15383" s="2">
        <v>20.097550585664155</v>
      </c>
      <c r="B15383">
        <v>5.0751738152338266</v>
      </c>
      <c r="C15383">
        <v>3.6109179126442243</v>
      </c>
    </row>
    <row r="15384" spans="1:3" x14ac:dyDescent="0.25">
      <c r="A15384" s="3">
        <v>20.163448315399307</v>
      </c>
      <c r="B15384">
        <v>5.5373342670185366</v>
      </c>
      <c r="C15384">
        <v>4.7004803657924166</v>
      </c>
    </row>
    <row r="15385" spans="1:3" x14ac:dyDescent="0.25">
      <c r="A15385" s="3">
        <v>20.184546440673881</v>
      </c>
      <c r="B15385">
        <v>4.990432586778736</v>
      </c>
      <c r="C15385">
        <v>3.6888794541139363</v>
      </c>
    </row>
    <row r="15386" spans="1:3" x14ac:dyDescent="0.25">
      <c r="A15386" s="3">
        <v>19.18195119767131</v>
      </c>
      <c r="B15386">
        <v>4.5747109785033828</v>
      </c>
      <c r="C15386">
        <v>3.6375861597263857</v>
      </c>
    </row>
    <row r="15387" spans="1:3" x14ac:dyDescent="0.25">
      <c r="A15387" s="3">
        <v>19.719292269758025</v>
      </c>
      <c r="B15387">
        <v>4.7874917430000004</v>
      </c>
      <c r="C15387">
        <v>3.091042453</v>
      </c>
    </row>
    <row r="15388" spans="1:3" x14ac:dyDescent="0.25">
      <c r="A15388" s="3">
        <v>19.719292269758025</v>
      </c>
      <c r="B15388">
        <v>4.7874917430000004</v>
      </c>
      <c r="C15388">
        <v>3.091042453</v>
      </c>
    </row>
    <row r="15389" spans="1:3" x14ac:dyDescent="0.25">
      <c r="A15389" s="3">
        <v>19.719292269758025</v>
      </c>
      <c r="B15389">
        <v>4.7874917430000004</v>
      </c>
      <c r="C15389">
        <v>3.091042453</v>
      </c>
    </row>
    <row r="15390" spans="1:3" x14ac:dyDescent="0.25">
      <c r="A15390" s="3">
        <v>19.985088661080542</v>
      </c>
      <c r="B15390">
        <v>4.7874917427820458</v>
      </c>
      <c r="C15390">
        <v>3.4812400893356918</v>
      </c>
    </row>
    <row r="15391" spans="1:3" x14ac:dyDescent="0.25">
      <c r="A15391" s="3">
        <v>19.929145492307978</v>
      </c>
      <c r="B15391">
        <v>5.0106352940962555</v>
      </c>
      <c r="C15391">
        <v>2.9957322735539909</v>
      </c>
    </row>
    <row r="15392" spans="1:3" x14ac:dyDescent="0.25">
      <c r="A15392" s="3">
        <v>20.097550585664155</v>
      </c>
      <c r="B15392">
        <v>5.0751738152338266</v>
      </c>
      <c r="C15392">
        <v>3.6109179126442243</v>
      </c>
    </row>
    <row r="15393" spans="1:3" x14ac:dyDescent="0.25">
      <c r="A15393" s="3">
        <v>20.163448315399307</v>
      </c>
      <c r="B15393">
        <v>5.5373342670185366</v>
      </c>
      <c r="C15393">
        <v>4.7004803657924166</v>
      </c>
    </row>
    <row r="15394" spans="1:3" x14ac:dyDescent="0.25">
      <c r="A15394" s="3">
        <v>20.123189455653517</v>
      </c>
      <c r="B15394">
        <v>5.4806389233419912</v>
      </c>
      <c r="C15394">
        <v>3.0910424533583161</v>
      </c>
    </row>
    <row r="15395" spans="1:3" ht="15.75" thickBot="1" x14ac:dyDescent="0.3">
      <c r="A15395" s="7">
        <v>20.360234224388144</v>
      </c>
      <c r="B15395">
        <v>5.6167710976665717</v>
      </c>
      <c r="C15395">
        <v>2.9444389791664403</v>
      </c>
    </row>
    <row r="15398" spans="1:3" ht="15.75" thickBot="1" x14ac:dyDescent="0.3"/>
    <row r="15399" spans="1:3" x14ac:dyDescent="0.25">
      <c r="A15399" s="1" t="s">
        <v>925</v>
      </c>
    </row>
    <row r="15400" spans="1:3" x14ac:dyDescent="0.25">
      <c r="A15400" s="2">
        <v>19.929145492307978</v>
      </c>
      <c r="B15400">
        <v>5.0106352940962555</v>
      </c>
      <c r="C15400">
        <v>2.9957322735539909</v>
      </c>
    </row>
    <row r="15401" spans="1:3" x14ac:dyDescent="0.25">
      <c r="A15401" s="3">
        <v>19.985088661080542</v>
      </c>
      <c r="B15401">
        <v>4.7874917427820458</v>
      </c>
      <c r="C15401">
        <v>3.4812400893356918</v>
      </c>
    </row>
    <row r="15402" spans="1:3" x14ac:dyDescent="0.25">
      <c r="A15402" s="3">
        <v>20.184546440673881</v>
      </c>
      <c r="B15402">
        <v>4.990432586778736</v>
      </c>
      <c r="C15402">
        <v>3.6888794541139363</v>
      </c>
    </row>
    <row r="15403" spans="1:3" x14ac:dyDescent="0.25">
      <c r="A15403" s="3">
        <v>19.18195119767131</v>
      </c>
      <c r="B15403">
        <v>4.5747109785033828</v>
      </c>
      <c r="C15403">
        <v>3.6375861597263857</v>
      </c>
    </row>
    <row r="15404" spans="1:3" x14ac:dyDescent="0.25">
      <c r="A15404" s="3">
        <v>19.719292269758025</v>
      </c>
      <c r="B15404">
        <v>4.7874917430000004</v>
      </c>
      <c r="C15404">
        <v>3.091042453</v>
      </c>
    </row>
    <row r="15405" spans="1:3" x14ac:dyDescent="0.25">
      <c r="A15405" s="3">
        <v>20.837197681154464</v>
      </c>
      <c r="B15405">
        <v>5.9914645471079817</v>
      </c>
      <c r="C15405">
        <v>4.6821312271242199</v>
      </c>
    </row>
    <row r="15406" spans="1:3" x14ac:dyDescent="0.25">
      <c r="A15406" s="3">
        <v>20.837197681154464</v>
      </c>
      <c r="B15406">
        <v>5.9914645471079817</v>
      </c>
      <c r="C15406">
        <v>4.6821312271242199</v>
      </c>
    </row>
    <row r="15407" spans="1:3" x14ac:dyDescent="0.25">
      <c r="A15407" s="3">
        <v>20.360234224388144</v>
      </c>
      <c r="B15407">
        <v>5.6167710976665717</v>
      </c>
      <c r="C15407">
        <v>2.9444389791664403</v>
      </c>
    </row>
    <row r="15408" spans="1:3" x14ac:dyDescent="0.25">
      <c r="A15408" s="3">
        <v>20.184546440673881</v>
      </c>
      <c r="B15408">
        <v>4.990432586778736</v>
      </c>
      <c r="C15408">
        <v>3.6888794541139363</v>
      </c>
    </row>
    <row r="15409" spans="1:3" x14ac:dyDescent="0.25">
      <c r="A15409" s="3">
        <v>20.184546440673881</v>
      </c>
      <c r="B15409">
        <v>4.990432586778736</v>
      </c>
      <c r="C15409">
        <v>3.6888794541139363</v>
      </c>
    </row>
    <row r="15410" spans="1:3" x14ac:dyDescent="0.25">
      <c r="A15410" s="3">
        <v>20.097550585664155</v>
      </c>
      <c r="B15410">
        <v>5.0751738152338266</v>
      </c>
      <c r="C15410">
        <v>3.6109179126442243</v>
      </c>
    </row>
    <row r="15411" spans="1:3" x14ac:dyDescent="0.25">
      <c r="A15411" s="3">
        <v>19.985088661080542</v>
      </c>
      <c r="B15411">
        <v>4.7874917427820458</v>
      </c>
      <c r="C15411">
        <v>3.4812400893356918</v>
      </c>
    </row>
    <row r="15412" spans="1:3" ht="15.75" thickBot="1" x14ac:dyDescent="0.3">
      <c r="A15412" s="7">
        <v>20.123189455653517</v>
      </c>
      <c r="B15412">
        <v>5.4806389233419912</v>
      </c>
      <c r="C15412">
        <v>3.0910424533583161</v>
      </c>
    </row>
    <row r="15415" spans="1:3" ht="15.75" thickBot="1" x14ac:dyDescent="0.3"/>
    <row r="15416" spans="1:3" x14ac:dyDescent="0.25">
      <c r="A15416" s="1" t="s">
        <v>926</v>
      </c>
    </row>
    <row r="15417" spans="1:3" x14ac:dyDescent="0.25">
      <c r="A15417" s="2">
        <v>19.929145492307978</v>
      </c>
      <c r="B15417">
        <v>5.0106352940962555</v>
      </c>
      <c r="C15417">
        <v>2.9957322735539909</v>
      </c>
    </row>
    <row r="15418" spans="1:3" x14ac:dyDescent="0.25">
      <c r="A15418" s="3">
        <v>19.985088661080542</v>
      </c>
      <c r="B15418">
        <v>4.990432586778736</v>
      </c>
      <c r="C15418">
        <v>3.6888794541139363</v>
      </c>
    </row>
    <row r="15419" spans="1:3" x14ac:dyDescent="0.25">
      <c r="A15419" s="3">
        <v>19.719292269758025</v>
      </c>
      <c r="B15419">
        <v>4.7874917430000004</v>
      </c>
      <c r="C15419">
        <v>3.091042453</v>
      </c>
    </row>
    <row r="15420" spans="1:3" x14ac:dyDescent="0.25">
      <c r="A15420" s="3">
        <v>19.929145492307978</v>
      </c>
      <c r="B15420" s="8">
        <v>5.0106352940962555</v>
      </c>
      <c r="C15420" s="8">
        <v>2.9957322735539909</v>
      </c>
    </row>
    <row r="15421" spans="1:3" x14ac:dyDescent="0.25">
      <c r="A15421" s="3">
        <v>19.719292269758025</v>
      </c>
      <c r="B15421">
        <v>4.7874917430000004</v>
      </c>
      <c r="C15421">
        <v>3.091042453</v>
      </c>
    </row>
    <row r="15422" spans="1:3" x14ac:dyDescent="0.25">
      <c r="A15422" s="3">
        <v>20.163448315399307</v>
      </c>
      <c r="B15422">
        <v>5.5373342670185366</v>
      </c>
      <c r="C15422">
        <v>4.7004803657924166</v>
      </c>
    </row>
    <row r="15423" spans="1:3" x14ac:dyDescent="0.25">
      <c r="A15423" s="3">
        <v>20.360234224388144</v>
      </c>
      <c r="B15423">
        <v>5.6167710976665717</v>
      </c>
      <c r="C15423">
        <v>2.9444389791664403</v>
      </c>
    </row>
    <row r="15424" spans="1:3" x14ac:dyDescent="0.25">
      <c r="A15424" s="3">
        <v>19.929145492307978</v>
      </c>
      <c r="B15424">
        <v>5.0106352940962555</v>
      </c>
      <c r="C15424">
        <v>2.9957322735539909</v>
      </c>
    </row>
    <row r="15425" spans="1:3" x14ac:dyDescent="0.25">
      <c r="A15425" s="3">
        <v>19.18195119767131</v>
      </c>
      <c r="B15425">
        <v>4.5747109785033828</v>
      </c>
      <c r="C15425">
        <v>3.6375861597263857</v>
      </c>
    </row>
    <row r="15426" spans="1:3" x14ac:dyDescent="0.25">
      <c r="A15426" s="3">
        <v>20.184546440673881</v>
      </c>
      <c r="B15426">
        <v>4.990432586778736</v>
      </c>
      <c r="C15426">
        <v>3.6888794541139363</v>
      </c>
    </row>
    <row r="15427" spans="1:3" x14ac:dyDescent="0.25">
      <c r="A15427" s="3">
        <v>20.184546440673881</v>
      </c>
      <c r="B15427">
        <v>4.990432586778736</v>
      </c>
      <c r="C15427">
        <v>3.6888794541139363</v>
      </c>
    </row>
    <row r="15428" spans="1:3" x14ac:dyDescent="0.25">
      <c r="A15428" s="3">
        <v>20.163448315399307</v>
      </c>
      <c r="B15428">
        <v>5.5373342670185366</v>
      </c>
      <c r="C15428">
        <v>4.7004803657924166</v>
      </c>
    </row>
    <row r="15429" spans="1:3" ht="15.75" thickBot="1" x14ac:dyDescent="0.3">
      <c r="A15429" s="7">
        <v>20.097550585664155</v>
      </c>
      <c r="B15429">
        <v>5.0751738152338266</v>
      </c>
      <c r="C15429">
        <v>3.6109179126442243</v>
      </c>
    </row>
    <row r="15432" spans="1:3" ht="15.75" thickBot="1" x14ac:dyDescent="0.3"/>
    <row r="15433" spans="1:3" x14ac:dyDescent="0.25">
      <c r="A15433" s="1" t="s">
        <v>927</v>
      </c>
    </row>
    <row r="15434" spans="1:3" x14ac:dyDescent="0.25">
      <c r="A15434" s="2">
        <v>19.929145492307978</v>
      </c>
      <c r="B15434">
        <v>5.0106352940962555</v>
      </c>
      <c r="C15434">
        <v>2.9957322735539909</v>
      </c>
    </row>
    <row r="15435" spans="1:3" x14ac:dyDescent="0.25">
      <c r="A15435" s="3">
        <v>20.163448315399307</v>
      </c>
      <c r="B15435">
        <v>5.5373342670185366</v>
      </c>
      <c r="C15435">
        <v>4.7004803657924166</v>
      </c>
    </row>
    <row r="15436" spans="1:3" x14ac:dyDescent="0.25">
      <c r="A15436" s="3">
        <v>19.929145492307978</v>
      </c>
      <c r="B15436">
        <v>5.0106352940962555</v>
      </c>
      <c r="C15436">
        <v>2.9957322735539909</v>
      </c>
    </row>
    <row r="15437" spans="1:3" x14ac:dyDescent="0.25">
      <c r="A15437" s="3">
        <v>20.163448315399307</v>
      </c>
      <c r="B15437">
        <v>5.5373342670185366</v>
      </c>
      <c r="C15437">
        <v>4.7004803657924166</v>
      </c>
    </row>
    <row r="15438" spans="1:3" x14ac:dyDescent="0.25">
      <c r="A15438" s="3">
        <v>20.184546440673881</v>
      </c>
      <c r="B15438">
        <v>4.990432586778736</v>
      </c>
      <c r="C15438">
        <v>3.6888794541139363</v>
      </c>
    </row>
    <row r="15439" spans="1:3" x14ac:dyDescent="0.25">
      <c r="A15439" s="3">
        <v>19.929145492307978</v>
      </c>
      <c r="B15439">
        <v>5.0106352940962555</v>
      </c>
      <c r="C15439">
        <v>2.9957322735539909</v>
      </c>
    </row>
    <row r="15440" spans="1:3" x14ac:dyDescent="0.25">
      <c r="A15440" s="3">
        <v>20.478688773840432</v>
      </c>
      <c r="B15440" s="5">
        <v>5.2983173670000001</v>
      </c>
      <c r="C15440" s="5">
        <v>2.9957322739999999</v>
      </c>
    </row>
    <row r="15441" spans="1:3" x14ac:dyDescent="0.25">
      <c r="A15441" s="3">
        <v>20.027089777859604</v>
      </c>
      <c r="B15441">
        <v>4.9416424226093039</v>
      </c>
      <c r="C15441">
        <v>3.1135153092103742</v>
      </c>
    </row>
    <row r="15442" spans="1:3" x14ac:dyDescent="0.25">
      <c r="A15442" s="3">
        <v>19.719292269758025</v>
      </c>
      <c r="B15442">
        <v>4.7874917430000004</v>
      </c>
      <c r="C15442">
        <v>3.091042453</v>
      </c>
    </row>
    <row r="15443" spans="1:3" x14ac:dyDescent="0.25">
      <c r="A15443" s="3">
        <v>19.18195119767131</v>
      </c>
      <c r="B15443">
        <v>4.5747109785033828</v>
      </c>
      <c r="C15443">
        <v>3.6375861597263857</v>
      </c>
    </row>
    <row r="15444" spans="1:3" x14ac:dyDescent="0.25">
      <c r="A15444" s="3">
        <v>20.163448315399307</v>
      </c>
      <c r="B15444">
        <v>5.5373342670185366</v>
      </c>
      <c r="C15444">
        <v>4.7004803657924166</v>
      </c>
    </row>
    <row r="15445" spans="1:3" x14ac:dyDescent="0.25">
      <c r="A15445" s="3">
        <v>20.163448315399307</v>
      </c>
      <c r="B15445">
        <v>5.5373342670185366</v>
      </c>
      <c r="C15445">
        <v>4.7004803657924166</v>
      </c>
    </row>
    <row r="15446" spans="1:3" ht="15.75" thickBot="1" x14ac:dyDescent="0.3">
      <c r="A15446" s="7">
        <v>20.163448315399307</v>
      </c>
      <c r="B15446">
        <v>5.5373342670185366</v>
      </c>
      <c r="C15446">
        <v>4.7004803657924166</v>
      </c>
    </row>
    <row r="15449" spans="1:3" ht="15.75" thickBot="1" x14ac:dyDescent="0.3"/>
    <row r="15450" spans="1:3" x14ac:dyDescent="0.25">
      <c r="A15450" s="1" t="s">
        <v>928</v>
      </c>
    </row>
    <row r="15451" spans="1:3" x14ac:dyDescent="0.25">
      <c r="A15451" s="2">
        <v>19.18195119767131</v>
      </c>
      <c r="B15451">
        <v>4.5747109785033828</v>
      </c>
      <c r="C15451">
        <v>3.6375861597263857</v>
      </c>
    </row>
    <row r="15452" spans="1:3" x14ac:dyDescent="0.25">
      <c r="A15452" s="3">
        <v>20.184546440673881</v>
      </c>
      <c r="B15452">
        <v>4.990432586778736</v>
      </c>
      <c r="C15452">
        <v>3.6888794541139363</v>
      </c>
    </row>
    <row r="15453" spans="1:3" x14ac:dyDescent="0.25">
      <c r="A15453" s="3">
        <v>20.027089777859604</v>
      </c>
      <c r="B15453">
        <v>4.9416424226093039</v>
      </c>
      <c r="C15453">
        <v>3.1135153092103742</v>
      </c>
    </row>
    <row r="15454" spans="1:3" x14ac:dyDescent="0.25">
      <c r="A15454" s="3">
        <v>20.184546440673881</v>
      </c>
      <c r="B15454">
        <v>4.990432586778736</v>
      </c>
      <c r="C15454">
        <v>3.6888794541139363</v>
      </c>
    </row>
    <row r="15455" spans="1:3" x14ac:dyDescent="0.25">
      <c r="A15455" s="3">
        <v>20.837197681154464</v>
      </c>
      <c r="B15455">
        <v>5.9914645471079817</v>
      </c>
      <c r="C15455">
        <v>4.6821312271242199</v>
      </c>
    </row>
    <row r="15456" spans="1:3" x14ac:dyDescent="0.25">
      <c r="A15456" s="3">
        <v>20.360234224388144</v>
      </c>
      <c r="B15456">
        <v>5.6167710976665717</v>
      </c>
      <c r="C15456">
        <v>2.9444389791664403</v>
      </c>
    </row>
    <row r="15457" spans="1:3" x14ac:dyDescent="0.25">
      <c r="A15457" s="3">
        <v>20.360234224388144</v>
      </c>
      <c r="B15457">
        <v>5.6167710976665717</v>
      </c>
      <c r="C15457">
        <v>2.9444389791664403</v>
      </c>
    </row>
    <row r="15458" spans="1:3" x14ac:dyDescent="0.25">
      <c r="A15458" s="3">
        <v>20.097550585664155</v>
      </c>
      <c r="B15458">
        <v>5.0751738152338266</v>
      </c>
      <c r="C15458">
        <v>3.6109179126442243</v>
      </c>
    </row>
    <row r="15459" spans="1:3" x14ac:dyDescent="0.25">
      <c r="A15459" s="3">
        <v>20.184546440673881</v>
      </c>
      <c r="B15459">
        <v>4.990432586778736</v>
      </c>
      <c r="C15459">
        <v>3.6888794541139363</v>
      </c>
    </row>
    <row r="15460" spans="1:3" x14ac:dyDescent="0.25">
      <c r="A15460" s="3">
        <v>20.478688773840432</v>
      </c>
      <c r="B15460" s="5">
        <v>5.2983173670000001</v>
      </c>
      <c r="C15460" s="5">
        <v>2.9957322739999999</v>
      </c>
    </row>
    <row r="15461" spans="1:3" x14ac:dyDescent="0.25">
      <c r="A15461" s="3">
        <v>20.027089777859604</v>
      </c>
      <c r="B15461">
        <v>4.9416424226093039</v>
      </c>
      <c r="C15461">
        <v>3.1135153092103742</v>
      </c>
    </row>
    <row r="15462" spans="1:3" x14ac:dyDescent="0.25">
      <c r="A15462" s="3">
        <v>20.123189455653517</v>
      </c>
      <c r="B15462">
        <v>5.4806389233419912</v>
      </c>
      <c r="C15462">
        <v>3.0910424533583161</v>
      </c>
    </row>
    <row r="15463" spans="1:3" ht="15.75" thickBot="1" x14ac:dyDescent="0.3">
      <c r="A15463" s="7">
        <v>20.837197681154464</v>
      </c>
      <c r="B15463">
        <v>5.9914645471079817</v>
      </c>
      <c r="C15463">
        <v>4.6821312271242199</v>
      </c>
    </row>
    <row r="15466" spans="1:3" ht="15.75" thickBot="1" x14ac:dyDescent="0.3"/>
    <row r="15467" spans="1:3" x14ac:dyDescent="0.25">
      <c r="A15467" s="1" t="s">
        <v>929</v>
      </c>
    </row>
    <row r="15468" spans="1:3" x14ac:dyDescent="0.25">
      <c r="A15468" s="2">
        <v>20.123189455653517</v>
      </c>
      <c r="B15468">
        <v>5.4806389233419912</v>
      </c>
      <c r="C15468">
        <v>3.0910424533583161</v>
      </c>
    </row>
    <row r="15469" spans="1:3" x14ac:dyDescent="0.25">
      <c r="A15469" s="3">
        <v>20.837197681154464</v>
      </c>
      <c r="B15469">
        <v>5.9914645471079817</v>
      </c>
      <c r="C15469">
        <v>4.6821312271242199</v>
      </c>
    </row>
    <row r="15470" spans="1:3" x14ac:dyDescent="0.25">
      <c r="A15470" s="3">
        <v>21.133424112621626</v>
      </c>
      <c r="B15470" s="8">
        <v>6.5510803350434044</v>
      </c>
      <c r="C15470" s="8">
        <v>5.4380793089231956</v>
      </c>
    </row>
    <row r="15471" spans="1:3" x14ac:dyDescent="0.25">
      <c r="A15471" s="3">
        <v>19.18195119767131</v>
      </c>
      <c r="B15471">
        <v>4.5747109785033828</v>
      </c>
      <c r="C15471">
        <v>3.6375861597263857</v>
      </c>
    </row>
    <row r="15472" spans="1:3" x14ac:dyDescent="0.25">
      <c r="A15472" s="3">
        <v>19.985088661080542</v>
      </c>
      <c r="B15472">
        <v>4.7874917427820458</v>
      </c>
      <c r="C15472">
        <v>3.4812400893356918</v>
      </c>
    </row>
    <row r="15473" spans="1:3" x14ac:dyDescent="0.25">
      <c r="A15473" s="3">
        <v>19.719292269758025</v>
      </c>
      <c r="B15473">
        <v>4.7874917430000004</v>
      </c>
      <c r="C15473">
        <v>3.091042453</v>
      </c>
    </row>
    <row r="15474" spans="1:3" x14ac:dyDescent="0.25">
      <c r="A15474" s="3">
        <v>20.360234224388144</v>
      </c>
      <c r="B15474">
        <v>5.6167710976665717</v>
      </c>
      <c r="C15474">
        <v>2.9444389791664403</v>
      </c>
    </row>
    <row r="15475" spans="1:3" x14ac:dyDescent="0.25">
      <c r="A15475" s="3">
        <v>19.929145492307978</v>
      </c>
      <c r="B15475">
        <v>5.0106352940962555</v>
      </c>
      <c r="C15475">
        <v>2.9957322735539909</v>
      </c>
    </row>
    <row r="15476" spans="1:3" x14ac:dyDescent="0.25">
      <c r="A15476" s="3">
        <v>20.163448315399307</v>
      </c>
      <c r="B15476">
        <v>5.5373342670185366</v>
      </c>
      <c r="C15476">
        <v>4.7004803657924166</v>
      </c>
    </row>
    <row r="15477" spans="1:3" x14ac:dyDescent="0.25">
      <c r="A15477" s="3">
        <v>20.027089777859604</v>
      </c>
      <c r="B15477">
        <v>4.9416424226093039</v>
      </c>
      <c r="C15477">
        <v>3.1135153092103742</v>
      </c>
    </row>
    <row r="15478" spans="1:3" x14ac:dyDescent="0.25">
      <c r="A15478" s="3">
        <v>20.478688773840432</v>
      </c>
      <c r="B15478" s="5">
        <v>5.2983173670000001</v>
      </c>
      <c r="C15478" s="5">
        <v>2.9957322739999999</v>
      </c>
    </row>
    <row r="15479" spans="1:3" x14ac:dyDescent="0.25">
      <c r="A15479" s="3">
        <v>20.837197681154464</v>
      </c>
      <c r="B15479">
        <v>5.9914645471079817</v>
      </c>
      <c r="C15479">
        <v>4.6821312271242199</v>
      </c>
    </row>
    <row r="15480" spans="1:3" ht="15.75" thickBot="1" x14ac:dyDescent="0.3">
      <c r="A15480" s="7">
        <v>20.837197681154464</v>
      </c>
      <c r="B15480">
        <v>5.9914645471079817</v>
      </c>
      <c r="C15480">
        <v>4.6821312271242199</v>
      </c>
    </row>
    <row r="15483" spans="1:3" ht="15.75" thickBot="1" x14ac:dyDescent="0.3"/>
    <row r="15484" spans="1:3" x14ac:dyDescent="0.25">
      <c r="A15484" s="1" t="s">
        <v>930</v>
      </c>
    </row>
    <row r="15485" spans="1:3" x14ac:dyDescent="0.25">
      <c r="A15485" s="2">
        <v>19.18195119767131</v>
      </c>
      <c r="B15485">
        <v>4.5747109785033828</v>
      </c>
      <c r="C15485">
        <v>3.6375861597263857</v>
      </c>
    </row>
    <row r="15486" spans="1:3" x14ac:dyDescent="0.25">
      <c r="A15486" s="3">
        <v>19.985088661080542</v>
      </c>
      <c r="B15486">
        <v>4.7874917427820458</v>
      </c>
      <c r="C15486">
        <v>3.4812400893356918</v>
      </c>
    </row>
    <row r="15487" spans="1:3" x14ac:dyDescent="0.25">
      <c r="A15487" s="3">
        <v>19.18195119767131</v>
      </c>
      <c r="B15487">
        <v>4.5747109785033828</v>
      </c>
      <c r="C15487">
        <v>3.6375861597263857</v>
      </c>
    </row>
    <row r="15488" spans="1:3" x14ac:dyDescent="0.25">
      <c r="A15488" s="3">
        <v>20.837197681154464</v>
      </c>
      <c r="B15488">
        <v>5.9914645471079817</v>
      </c>
      <c r="C15488">
        <v>4.6821312271242199</v>
      </c>
    </row>
    <row r="15489" spans="1:3" x14ac:dyDescent="0.25">
      <c r="A15489" s="3">
        <v>19.985088661080542</v>
      </c>
      <c r="B15489">
        <v>4.7874917427820458</v>
      </c>
      <c r="C15489">
        <v>3.4812400893356918</v>
      </c>
    </row>
    <row r="15490" spans="1:3" x14ac:dyDescent="0.25">
      <c r="A15490" s="3">
        <v>20.027089777859604</v>
      </c>
      <c r="B15490">
        <v>4.9416424226093039</v>
      </c>
      <c r="C15490">
        <v>3.1135153092103742</v>
      </c>
    </row>
    <row r="15491" spans="1:3" x14ac:dyDescent="0.25">
      <c r="A15491" s="3">
        <v>20.478688773840432</v>
      </c>
      <c r="B15491" s="5">
        <v>5.2983173670000001</v>
      </c>
      <c r="C15491" s="5">
        <v>2.9957322739999999</v>
      </c>
    </row>
    <row r="15492" spans="1:3" x14ac:dyDescent="0.25">
      <c r="A15492" s="3">
        <v>20.184546440673881</v>
      </c>
      <c r="B15492">
        <v>4.990432586778736</v>
      </c>
      <c r="C15492">
        <v>3.6888794541139363</v>
      </c>
    </row>
    <row r="15493" spans="1:3" x14ac:dyDescent="0.25">
      <c r="A15493" s="3">
        <v>20.184546440673881</v>
      </c>
      <c r="B15493">
        <v>4.990432586778736</v>
      </c>
      <c r="C15493">
        <v>3.6888794541139363</v>
      </c>
    </row>
    <row r="15494" spans="1:3" x14ac:dyDescent="0.25">
      <c r="A15494" s="3">
        <v>20.027089777859604</v>
      </c>
      <c r="B15494">
        <v>4.9416424226093039</v>
      </c>
      <c r="C15494">
        <v>3.1135153092103742</v>
      </c>
    </row>
    <row r="15495" spans="1:3" x14ac:dyDescent="0.25">
      <c r="A15495" s="3">
        <v>19.985088661080542</v>
      </c>
      <c r="B15495">
        <v>4.7874917427820458</v>
      </c>
      <c r="C15495">
        <v>3.4812400893356918</v>
      </c>
    </row>
    <row r="15496" spans="1:3" x14ac:dyDescent="0.25">
      <c r="A15496" s="3">
        <v>19.18195119767131</v>
      </c>
      <c r="B15496">
        <v>4.5747109785033828</v>
      </c>
      <c r="C15496">
        <v>3.6375861597263857</v>
      </c>
    </row>
    <row r="15497" spans="1:3" ht="15.75" thickBot="1" x14ac:dyDescent="0.3">
      <c r="A15497" s="7">
        <v>19.985088661080542</v>
      </c>
      <c r="B15497">
        <v>4.7874917427820458</v>
      </c>
      <c r="C15497">
        <v>3.4812400893356918</v>
      </c>
    </row>
    <row r="15500" spans="1:3" ht="15.75" thickBot="1" x14ac:dyDescent="0.3"/>
    <row r="15501" spans="1:3" x14ac:dyDescent="0.25">
      <c r="A15501" s="1" t="s">
        <v>931</v>
      </c>
    </row>
    <row r="15502" spans="1:3" x14ac:dyDescent="0.25">
      <c r="A15502" s="2">
        <v>19.985088661080542</v>
      </c>
      <c r="B15502">
        <v>4.7874917427820458</v>
      </c>
      <c r="C15502">
        <v>3.4812400893356918</v>
      </c>
    </row>
    <row r="15503" spans="1:3" x14ac:dyDescent="0.25">
      <c r="A15503" s="3">
        <v>20.360234224388144</v>
      </c>
      <c r="B15503">
        <v>5.6167710976665717</v>
      </c>
      <c r="C15503">
        <v>2.9444389791664403</v>
      </c>
    </row>
    <row r="15504" spans="1:3" x14ac:dyDescent="0.25">
      <c r="A15504" s="3">
        <v>20.360234224388144</v>
      </c>
      <c r="B15504">
        <v>5.6167710976665717</v>
      </c>
      <c r="C15504">
        <v>2.9444389791664403</v>
      </c>
    </row>
    <row r="15505" spans="1:3" x14ac:dyDescent="0.25">
      <c r="A15505" s="3">
        <v>20.478688773840432</v>
      </c>
      <c r="B15505" s="5">
        <v>5.2983173670000001</v>
      </c>
      <c r="C15505" s="5">
        <v>2.9957322739999999</v>
      </c>
    </row>
    <row r="15506" spans="1:3" x14ac:dyDescent="0.25">
      <c r="A15506" s="3">
        <v>20.123189455653517</v>
      </c>
      <c r="B15506">
        <v>5.4806389233419912</v>
      </c>
      <c r="C15506">
        <v>3.0910424533583161</v>
      </c>
    </row>
    <row r="15507" spans="1:3" x14ac:dyDescent="0.25">
      <c r="A15507" s="3">
        <v>20.027089777859604</v>
      </c>
      <c r="B15507">
        <v>4.9416424226093039</v>
      </c>
      <c r="C15507">
        <v>3.1135153092103742</v>
      </c>
    </row>
    <row r="15508" spans="1:3" x14ac:dyDescent="0.25">
      <c r="A15508" s="3">
        <v>20.163448315399307</v>
      </c>
      <c r="B15508">
        <v>5.5373342670185366</v>
      </c>
      <c r="C15508">
        <v>4.7004803657924166</v>
      </c>
    </row>
    <row r="15509" spans="1:3" x14ac:dyDescent="0.25">
      <c r="A15509" s="3">
        <v>20.360234224388144</v>
      </c>
      <c r="B15509">
        <v>5.6167710976665717</v>
      </c>
      <c r="C15509">
        <v>2.9444389791664403</v>
      </c>
    </row>
    <row r="15510" spans="1:3" x14ac:dyDescent="0.25">
      <c r="A15510" s="3">
        <v>20.097550585664155</v>
      </c>
      <c r="B15510">
        <v>5.0751738152338266</v>
      </c>
      <c r="C15510">
        <v>3.6109179126442243</v>
      </c>
    </row>
    <row r="15511" spans="1:3" x14ac:dyDescent="0.25">
      <c r="A15511" s="3">
        <v>21.133424112621626</v>
      </c>
      <c r="B15511" s="8">
        <v>6.5510803350434044</v>
      </c>
      <c r="C15511" s="8">
        <v>5.4380793089231956</v>
      </c>
    </row>
    <row r="15512" spans="1:3" x14ac:dyDescent="0.25">
      <c r="A15512" s="3">
        <v>20.163448315399307</v>
      </c>
      <c r="B15512">
        <v>5.5373342670185366</v>
      </c>
      <c r="C15512">
        <v>4.7004803657924166</v>
      </c>
    </row>
    <row r="15513" spans="1:3" x14ac:dyDescent="0.25">
      <c r="A15513" s="3">
        <v>20.027089777859604</v>
      </c>
      <c r="B15513">
        <v>4.9416424226093039</v>
      </c>
      <c r="C15513">
        <v>3.1135153092103742</v>
      </c>
    </row>
    <row r="15514" spans="1:3" ht="15.75" thickBot="1" x14ac:dyDescent="0.3">
      <c r="A15514" s="7">
        <v>20.184546440673881</v>
      </c>
      <c r="B15514">
        <v>4.990432586778736</v>
      </c>
      <c r="C15514">
        <v>3.6888794541139363</v>
      </c>
    </row>
    <row r="15517" spans="1:3" ht="15.75" thickBot="1" x14ac:dyDescent="0.3"/>
    <row r="15518" spans="1:3" x14ac:dyDescent="0.25">
      <c r="A15518" s="1" t="s">
        <v>932</v>
      </c>
    </row>
    <row r="15519" spans="1:3" x14ac:dyDescent="0.25">
      <c r="A15519" s="2">
        <v>19.18195119767131</v>
      </c>
      <c r="B15519">
        <v>4.5747109785033828</v>
      </c>
      <c r="C15519">
        <v>3.6375861597263857</v>
      </c>
    </row>
    <row r="15520" spans="1:3" x14ac:dyDescent="0.25">
      <c r="A15520" s="3">
        <v>19.719292269758025</v>
      </c>
      <c r="B15520">
        <v>4.7874917430000004</v>
      </c>
      <c r="C15520">
        <v>3.091042453</v>
      </c>
    </row>
    <row r="15521" spans="1:3" x14ac:dyDescent="0.25">
      <c r="A15521" s="3">
        <v>20.478688773840432</v>
      </c>
      <c r="B15521" s="8">
        <v>5.2983173665480363</v>
      </c>
      <c r="C15521" s="8">
        <v>2.9957322735539909</v>
      </c>
    </row>
    <row r="15522" spans="1:3" x14ac:dyDescent="0.25">
      <c r="A15522" s="3">
        <v>19.929145492307978</v>
      </c>
      <c r="B15522">
        <v>5.0106352940962555</v>
      </c>
      <c r="C15522">
        <v>2.9957322735539909</v>
      </c>
    </row>
    <row r="15523" spans="1:3" x14ac:dyDescent="0.25">
      <c r="A15523" s="3">
        <v>20.097550585664155</v>
      </c>
      <c r="B15523">
        <v>5.0751738152338266</v>
      </c>
      <c r="C15523">
        <v>3.6109179126442243</v>
      </c>
    </row>
    <row r="15524" spans="1:3" x14ac:dyDescent="0.25">
      <c r="A15524" s="3">
        <v>20.097550585664155</v>
      </c>
      <c r="B15524">
        <v>5.0751738152338266</v>
      </c>
      <c r="C15524">
        <v>3.6109179126442243</v>
      </c>
    </row>
    <row r="15525" spans="1:3" x14ac:dyDescent="0.25">
      <c r="A15525" s="3">
        <v>20.027089777859604</v>
      </c>
      <c r="B15525">
        <v>4.9416424226093039</v>
      </c>
      <c r="C15525">
        <v>3.1135153092103742</v>
      </c>
    </row>
    <row r="15526" spans="1:3" x14ac:dyDescent="0.25">
      <c r="A15526" s="3">
        <v>20.027089777859604</v>
      </c>
      <c r="B15526">
        <v>4.9416424226093039</v>
      </c>
      <c r="C15526">
        <v>3.1135153092103742</v>
      </c>
    </row>
    <row r="15527" spans="1:3" x14ac:dyDescent="0.25">
      <c r="A15527" s="3">
        <v>21.133424112621626</v>
      </c>
      <c r="B15527" s="8">
        <v>6.5510803350434044</v>
      </c>
      <c r="C15527" s="8">
        <v>5.4380793089231956</v>
      </c>
    </row>
    <row r="15528" spans="1:3" x14ac:dyDescent="0.25">
      <c r="A15528" s="3">
        <v>19.18195119767131</v>
      </c>
      <c r="B15528">
        <v>4.5747109785033828</v>
      </c>
      <c r="C15528">
        <v>3.6375861597263857</v>
      </c>
    </row>
    <row r="15529" spans="1:3" x14ac:dyDescent="0.25">
      <c r="A15529" s="3">
        <v>19.985088661080542</v>
      </c>
      <c r="B15529">
        <v>4.7874917427820458</v>
      </c>
      <c r="C15529">
        <v>3.4812400893356918</v>
      </c>
    </row>
    <row r="15530" spans="1:3" x14ac:dyDescent="0.25">
      <c r="A15530" s="3">
        <v>20.123189455653517</v>
      </c>
      <c r="B15530">
        <v>5.4806389233419912</v>
      </c>
      <c r="C15530">
        <v>3.0910424533583161</v>
      </c>
    </row>
    <row r="15531" spans="1:3" ht="15.75" thickBot="1" x14ac:dyDescent="0.3">
      <c r="A15531" s="7">
        <v>19.18195119767131</v>
      </c>
      <c r="B15531">
        <v>4.5747109785033828</v>
      </c>
      <c r="C15531">
        <v>3.6375861597263857</v>
      </c>
    </row>
    <row r="15534" spans="1:3" ht="15.75" thickBot="1" x14ac:dyDescent="0.3"/>
    <row r="15535" spans="1:3" x14ac:dyDescent="0.25">
      <c r="A15535" s="1" t="s">
        <v>933</v>
      </c>
    </row>
    <row r="15536" spans="1:3" x14ac:dyDescent="0.25">
      <c r="A15536" s="2">
        <v>20.184546440673881</v>
      </c>
      <c r="B15536">
        <v>4.990432586778736</v>
      </c>
      <c r="C15536">
        <v>3.6888794541139363</v>
      </c>
    </row>
    <row r="15537" spans="1:3" x14ac:dyDescent="0.25">
      <c r="A15537" s="3">
        <v>20.478688773840432</v>
      </c>
      <c r="B15537" s="5">
        <v>5.2983173670000001</v>
      </c>
      <c r="C15537" s="5">
        <v>2.9957322739999999</v>
      </c>
    </row>
    <row r="15538" spans="1:3" x14ac:dyDescent="0.25">
      <c r="A15538" s="3">
        <v>20.027089777859604</v>
      </c>
      <c r="B15538">
        <v>4.9416424226093039</v>
      </c>
      <c r="C15538">
        <v>3.1135153092103742</v>
      </c>
    </row>
    <row r="15539" spans="1:3" x14ac:dyDescent="0.25">
      <c r="A15539" s="3">
        <v>19.985088661080542</v>
      </c>
      <c r="B15539">
        <v>4.7874917427820458</v>
      </c>
      <c r="C15539">
        <v>3.4812400893356918</v>
      </c>
    </row>
    <row r="15540" spans="1:3" x14ac:dyDescent="0.25">
      <c r="A15540" s="3">
        <v>20.123189455653517</v>
      </c>
      <c r="B15540">
        <v>5.4806389233419912</v>
      </c>
      <c r="C15540">
        <v>3.0910424533583161</v>
      </c>
    </row>
    <row r="15541" spans="1:3" x14ac:dyDescent="0.25">
      <c r="A15541" s="3">
        <v>20.097550585664155</v>
      </c>
      <c r="B15541">
        <v>5.0751738152338266</v>
      </c>
      <c r="C15541">
        <v>3.6109179126442243</v>
      </c>
    </row>
    <row r="15542" spans="1:3" x14ac:dyDescent="0.25">
      <c r="A15542" s="3">
        <v>20.184546440673881</v>
      </c>
      <c r="B15542">
        <v>4.990432586778736</v>
      </c>
      <c r="C15542">
        <v>3.6888794541139363</v>
      </c>
    </row>
    <row r="15543" spans="1:3" x14ac:dyDescent="0.25">
      <c r="A15543" s="3">
        <v>19.719292269758025</v>
      </c>
      <c r="B15543">
        <v>4.7874917430000004</v>
      </c>
      <c r="C15543">
        <v>3.091042453</v>
      </c>
    </row>
    <row r="15544" spans="1:3" x14ac:dyDescent="0.25">
      <c r="A15544" s="3">
        <v>19.929145492307978</v>
      </c>
      <c r="B15544">
        <v>5.0106352940962555</v>
      </c>
      <c r="C15544">
        <v>2.9957322735539909</v>
      </c>
    </row>
    <row r="15545" spans="1:3" x14ac:dyDescent="0.25">
      <c r="A15545" s="3">
        <v>20.478688773840432</v>
      </c>
      <c r="B15545" s="5">
        <v>5.2983173670000001</v>
      </c>
      <c r="C15545" s="5">
        <v>2.9957322739999999</v>
      </c>
    </row>
    <row r="15546" spans="1:3" x14ac:dyDescent="0.25">
      <c r="A15546" s="3">
        <v>20.163448315399307</v>
      </c>
      <c r="B15546">
        <v>5.5373342670185366</v>
      </c>
      <c r="C15546">
        <v>4.7004803657924166</v>
      </c>
    </row>
    <row r="15547" spans="1:3" x14ac:dyDescent="0.25">
      <c r="A15547" s="3">
        <v>19.929145492307978</v>
      </c>
      <c r="B15547">
        <v>5.0106352940962555</v>
      </c>
      <c r="C15547">
        <v>2.9957322735539909</v>
      </c>
    </row>
    <row r="15548" spans="1:3" ht="15.75" thickBot="1" x14ac:dyDescent="0.3">
      <c r="A15548" s="7">
        <v>20.184546440673881</v>
      </c>
      <c r="B15548">
        <v>4.990432586778736</v>
      </c>
      <c r="C15548">
        <v>3.6888794541139363</v>
      </c>
    </row>
    <row r="15551" spans="1:3" ht="15.75" thickBot="1" x14ac:dyDescent="0.3"/>
    <row r="15552" spans="1:3" x14ac:dyDescent="0.25">
      <c r="A15552" s="1" t="s">
        <v>934</v>
      </c>
    </row>
    <row r="15553" spans="1:3" x14ac:dyDescent="0.25">
      <c r="A15553" s="2">
        <v>19.18195119767131</v>
      </c>
      <c r="B15553">
        <v>4.5747109785033828</v>
      </c>
      <c r="C15553">
        <v>3.6375861597263857</v>
      </c>
    </row>
    <row r="15554" spans="1:3" x14ac:dyDescent="0.25">
      <c r="A15554" s="3">
        <v>20.123189455653517</v>
      </c>
      <c r="B15554">
        <v>5.4806389233419912</v>
      </c>
      <c r="C15554">
        <v>3.0910424533583161</v>
      </c>
    </row>
    <row r="15555" spans="1:3" x14ac:dyDescent="0.25">
      <c r="A15555" s="3">
        <v>19.18195119767131</v>
      </c>
      <c r="B15555">
        <v>4.5747109785033828</v>
      </c>
      <c r="C15555">
        <v>3.6375861597263857</v>
      </c>
    </row>
    <row r="15556" spans="1:3" x14ac:dyDescent="0.25">
      <c r="A15556" s="3">
        <v>20.184546440673881</v>
      </c>
      <c r="B15556">
        <v>4.990432586778736</v>
      </c>
      <c r="C15556">
        <v>3.6888794541139363</v>
      </c>
    </row>
    <row r="15557" spans="1:3" x14ac:dyDescent="0.25">
      <c r="A15557" s="3">
        <v>20.184546440673881</v>
      </c>
      <c r="B15557">
        <v>4.990432586778736</v>
      </c>
      <c r="C15557">
        <v>3.6888794541139363</v>
      </c>
    </row>
    <row r="15558" spans="1:3" x14ac:dyDescent="0.25">
      <c r="A15558" s="3">
        <v>20.837197681154464</v>
      </c>
      <c r="B15558" s="8">
        <v>5.9914645471079817</v>
      </c>
      <c r="C15558" s="8">
        <v>4.6821312271242199</v>
      </c>
    </row>
    <row r="15559" spans="1:3" x14ac:dyDescent="0.25">
      <c r="A15559" s="3">
        <v>20.184546440673881</v>
      </c>
      <c r="B15559">
        <v>4.990432586778736</v>
      </c>
      <c r="C15559">
        <v>3.6888794541139363</v>
      </c>
    </row>
    <row r="15560" spans="1:3" x14ac:dyDescent="0.25">
      <c r="A15560" s="3">
        <v>20.163448315399307</v>
      </c>
      <c r="B15560">
        <v>5.5373342670185366</v>
      </c>
      <c r="C15560">
        <v>4.7004803657924166</v>
      </c>
    </row>
    <row r="15561" spans="1:3" x14ac:dyDescent="0.25">
      <c r="A15561" s="3">
        <v>20.027089777859604</v>
      </c>
      <c r="B15561">
        <v>4.9416424226093039</v>
      </c>
      <c r="C15561">
        <v>3.1135153092103742</v>
      </c>
    </row>
    <row r="15562" spans="1:3" x14ac:dyDescent="0.25">
      <c r="A15562" s="3">
        <v>20.123189455653517</v>
      </c>
      <c r="B15562">
        <v>5.4806389233419912</v>
      </c>
      <c r="C15562">
        <v>3.0910424533583161</v>
      </c>
    </row>
    <row r="15563" spans="1:3" x14ac:dyDescent="0.25">
      <c r="A15563" s="3">
        <v>20.097550585664155</v>
      </c>
      <c r="B15563">
        <v>5.0751738152338266</v>
      </c>
      <c r="C15563">
        <v>3.6109179126442243</v>
      </c>
    </row>
    <row r="15564" spans="1:3" x14ac:dyDescent="0.25">
      <c r="A15564" s="3">
        <v>19.18195119767131</v>
      </c>
      <c r="B15564">
        <v>4.5747109785033828</v>
      </c>
      <c r="C15564">
        <v>3.6375861597263857</v>
      </c>
    </row>
    <row r="15565" spans="1:3" ht="15.75" thickBot="1" x14ac:dyDescent="0.3">
      <c r="A15565" s="7">
        <v>19.18195119767131</v>
      </c>
      <c r="B15565">
        <v>4.5747109785033828</v>
      </c>
      <c r="C15565">
        <v>3.6375861597263857</v>
      </c>
    </row>
    <row r="15568" spans="1:3" ht="15.75" thickBot="1" x14ac:dyDescent="0.3"/>
    <row r="15569" spans="1:3" x14ac:dyDescent="0.25">
      <c r="A15569" s="1" t="s">
        <v>935</v>
      </c>
    </row>
    <row r="15570" spans="1:3" x14ac:dyDescent="0.25">
      <c r="A15570" s="2">
        <v>19.929145492307978</v>
      </c>
      <c r="B15570">
        <v>5.0106352940962555</v>
      </c>
      <c r="C15570">
        <v>2.9957322735539909</v>
      </c>
    </row>
    <row r="15571" spans="1:3" x14ac:dyDescent="0.25">
      <c r="A15571" s="3">
        <v>20.360234224388144</v>
      </c>
      <c r="B15571">
        <v>5.6167710976665717</v>
      </c>
      <c r="C15571">
        <v>2.9444389791664403</v>
      </c>
    </row>
    <row r="15572" spans="1:3" x14ac:dyDescent="0.25">
      <c r="A15572" s="3">
        <v>20.163448315399307</v>
      </c>
      <c r="B15572">
        <v>5.5373342670185366</v>
      </c>
      <c r="C15572">
        <v>4.7004803657924166</v>
      </c>
    </row>
    <row r="15573" spans="1:3" x14ac:dyDescent="0.25">
      <c r="A15573" s="3">
        <v>20.837197681154464</v>
      </c>
      <c r="B15573">
        <v>5.9914645471079817</v>
      </c>
      <c r="C15573">
        <v>4.6821312271242199</v>
      </c>
    </row>
    <row r="15574" spans="1:3" x14ac:dyDescent="0.25">
      <c r="A15574" s="3">
        <v>20.837197681154464</v>
      </c>
      <c r="B15574">
        <v>5.9914645471079817</v>
      </c>
      <c r="C15574">
        <v>4.6821312271242199</v>
      </c>
    </row>
    <row r="15575" spans="1:3" x14ac:dyDescent="0.25">
      <c r="A15575" s="3">
        <v>20.360234224388144</v>
      </c>
      <c r="B15575">
        <v>5.6167710976665717</v>
      </c>
      <c r="C15575">
        <v>2.9444389791664403</v>
      </c>
    </row>
    <row r="15576" spans="1:3" x14ac:dyDescent="0.25">
      <c r="A15576" s="3">
        <v>20.027089777859604</v>
      </c>
      <c r="B15576">
        <v>4.9416424226093039</v>
      </c>
      <c r="C15576">
        <v>3.1135153092103742</v>
      </c>
    </row>
    <row r="15577" spans="1:3" x14ac:dyDescent="0.25">
      <c r="A15577" s="3">
        <v>20.027089777859604</v>
      </c>
      <c r="B15577">
        <v>4.9416424226093039</v>
      </c>
      <c r="C15577">
        <v>3.1135153092103742</v>
      </c>
    </row>
    <row r="15578" spans="1:3" x14ac:dyDescent="0.25">
      <c r="A15578" s="3">
        <v>19.985088661080542</v>
      </c>
      <c r="B15578">
        <v>4.7874917427820458</v>
      </c>
      <c r="C15578">
        <v>3.4812400893356918</v>
      </c>
    </row>
    <row r="15579" spans="1:3" x14ac:dyDescent="0.25">
      <c r="A15579" s="3">
        <v>19.18195119767131</v>
      </c>
      <c r="B15579">
        <v>4.5747109785033828</v>
      </c>
      <c r="C15579">
        <v>3.6375861597263857</v>
      </c>
    </row>
    <row r="15580" spans="1:3" x14ac:dyDescent="0.25">
      <c r="A15580" s="3">
        <v>20.360234224388144</v>
      </c>
      <c r="B15580">
        <v>5.6167710976665717</v>
      </c>
      <c r="C15580">
        <v>2.9444389791664403</v>
      </c>
    </row>
    <row r="15581" spans="1:3" x14ac:dyDescent="0.25">
      <c r="A15581" s="3">
        <v>20.360234224388144</v>
      </c>
      <c r="B15581">
        <v>5.6167710976665717</v>
      </c>
      <c r="C15581">
        <v>2.9444389791664403</v>
      </c>
    </row>
    <row r="15582" spans="1:3" ht="15.75" thickBot="1" x14ac:dyDescent="0.3">
      <c r="A15582" s="7">
        <v>20.360234224388144</v>
      </c>
      <c r="B15582">
        <v>5.6167710976665717</v>
      </c>
      <c r="C15582">
        <v>2.9444389791664403</v>
      </c>
    </row>
    <row r="15585" spans="1:3" ht="15.75" thickBot="1" x14ac:dyDescent="0.3"/>
    <row r="15586" spans="1:3" x14ac:dyDescent="0.25">
      <c r="A15586" s="1" t="s">
        <v>936</v>
      </c>
    </row>
    <row r="15587" spans="1:3" x14ac:dyDescent="0.25">
      <c r="A15587" s="2">
        <v>19.18195119767131</v>
      </c>
      <c r="B15587">
        <v>4.5747109785033828</v>
      </c>
      <c r="C15587">
        <v>3.6375861597263857</v>
      </c>
    </row>
    <row r="15588" spans="1:3" x14ac:dyDescent="0.25">
      <c r="A15588" s="3">
        <v>20.837197681154464</v>
      </c>
      <c r="B15588">
        <v>5.9914645471079817</v>
      </c>
      <c r="C15588">
        <v>4.6821312271242199</v>
      </c>
    </row>
    <row r="15589" spans="1:3" x14ac:dyDescent="0.25">
      <c r="A15589" s="3">
        <v>20.360234224388144</v>
      </c>
      <c r="B15589">
        <v>5.6167710976665717</v>
      </c>
      <c r="C15589">
        <v>2.9444389791664403</v>
      </c>
    </row>
    <row r="15590" spans="1:3" x14ac:dyDescent="0.25">
      <c r="A15590" s="3">
        <v>20.097550585664155</v>
      </c>
      <c r="B15590">
        <v>5.0751738152338266</v>
      </c>
      <c r="C15590">
        <v>3.6109179126442243</v>
      </c>
    </row>
    <row r="15591" spans="1:3" x14ac:dyDescent="0.25">
      <c r="A15591" s="3">
        <v>19.929145492307978</v>
      </c>
      <c r="B15591">
        <v>5.0106352940962555</v>
      </c>
      <c r="C15591">
        <v>2.9957322735539909</v>
      </c>
    </row>
    <row r="15592" spans="1:3" x14ac:dyDescent="0.25">
      <c r="A15592" s="3">
        <v>20.837197681154464</v>
      </c>
      <c r="B15592">
        <v>5.9914645471079817</v>
      </c>
      <c r="C15592">
        <v>4.6821312271242199</v>
      </c>
    </row>
    <row r="15593" spans="1:3" x14ac:dyDescent="0.25">
      <c r="A15593" s="3">
        <v>20.027089777859604</v>
      </c>
      <c r="B15593">
        <v>4.9416424226093039</v>
      </c>
      <c r="C15593">
        <v>3.1135153092103742</v>
      </c>
    </row>
    <row r="15594" spans="1:3" x14ac:dyDescent="0.25">
      <c r="A15594" s="3">
        <v>20.478688773840432</v>
      </c>
      <c r="B15594" s="5">
        <v>5.2983173670000001</v>
      </c>
      <c r="C15594" s="5">
        <v>2.9957322739999999</v>
      </c>
    </row>
    <row r="15595" spans="1:3" x14ac:dyDescent="0.25">
      <c r="A15595" s="3">
        <v>20.097550585664155</v>
      </c>
      <c r="B15595">
        <v>5.0751738152338266</v>
      </c>
      <c r="C15595">
        <v>3.6109179126442243</v>
      </c>
    </row>
    <row r="15596" spans="1:3" x14ac:dyDescent="0.25">
      <c r="A15596" s="3">
        <v>20.478688773840432</v>
      </c>
      <c r="B15596" s="5">
        <v>5.2983173670000001</v>
      </c>
      <c r="C15596" s="5">
        <v>2.9957322739999999</v>
      </c>
    </row>
    <row r="15597" spans="1:3" x14ac:dyDescent="0.25">
      <c r="A15597" s="3">
        <v>19.719292269758025</v>
      </c>
      <c r="B15597">
        <v>4.7874917430000004</v>
      </c>
      <c r="C15597">
        <v>3.091042453</v>
      </c>
    </row>
    <row r="15598" spans="1:3" x14ac:dyDescent="0.25">
      <c r="A15598" s="3">
        <v>20.123189455653517</v>
      </c>
      <c r="B15598">
        <v>5.4806389233419912</v>
      </c>
      <c r="C15598">
        <v>3.0910424533583161</v>
      </c>
    </row>
    <row r="15599" spans="1:3" ht="15.75" thickBot="1" x14ac:dyDescent="0.3">
      <c r="A15599" s="7">
        <v>19.719292269758025</v>
      </c>
      <c r="B15599">
        <v>4.7874917430000004</v>
      </c>
      <c r="C15599">
        <v>3.091042453</v>
      </c>
    </row>
    <row r="15602" spans="1:3" ht="15.75" thickBot="1" x14ac:dyDescent="0.3"/>
    <row r="15603" spans="1:3" x14ac:dyDescent="0.25">
      <c r="A15603" s="1" t="s">
        <v>937</v>
      </c>
    </row>
    <row r="15604" spans="1:3" x14ac:dyDescent="0.25">
      <c r="A15604" s="2">
        <v>20.478688773840432</v>
      </c>
      <c r="B15604" s="5">
        <v>5.2983173670000001</v>
      </c>
      <c r="C15604" s="5">
        <v>2.9957322739999999</v>
      </c>
    </row>
    <row r="15605" spans="1:3" x14ac:dyDescent="0.25">
      <c r="A15605" s="3">
        <v>20.184546440673881</v>
      </c>
      <c r="B15605">
        <v>4.990432586778736</v>
      </c>
      <c r="C15605">
        <v>3.6888794541139363</v>
      </c>
    </row>
    <row r="15606" spans="1:3" x14ac:dyDescent="0.25">
      <c r="A15606" s="3">
        <v>20.027089777859604</v>
      </c>
      <c r="B15606">
        <v>4.9416424226093039</v>
      </c>
      <c r="C15606">
        <v>3.1135153092103742</v>
      </c>
    </row>
    <row r="15607" spans="1:3" x14ac:dyDescent="0.25">
      <c r="A15607" s="3">
        <v>20.184546440673881</v>
      </c>
      <c r="B15607">
        <v>4.990432586778736</v>
      </c>
      <c r="C15607">
        <v>3.6888794541139363</v>
      </c>
    </row>
    <row r="15608" spans="1:3" x14ac:dyDescent="0.25">
      <c r="A15608" s="3">
        <v>20.184546440673881</v>
      </c>
      <c r="B15608">
        <v>4.990432586778736</v>
      </c>
      <c r="C15608">
        <v>3.6888794541139363</v>
      </c>
    </row>
    <row r="15609" spans="1:3" x14ac:dyDescent="0.25">
      <c r="A15609" s="3">
        <v>20.360234224388144</v>
      </c>
      <c r="B15609">
        <v>5.6167710976665717</v>
      </c>
      <c r="C15609">
        <v>2.9444389791664403</v>
      </c>
    </row>
    <row r="15610" spans="1:3" x14ac:dyDescent="0.25">
      <c r="A15610" s="3">
        <v>19.929145492307978</v>
      </c>
      <c r="B15610">
        <v>5.0106352940962555</v>
      </c>
      <c r="C15610">
        <v>2.9957322735539909</v>
      </c>
    </row>
    <row r="15611" spans="1:3" x14ac:dyDescent="0.25">
      <c r="A15611" s="3">
        <v>21.133424112621626</v>
      </c>
      <c r="B15611" s="8">
        <v>6.5510803350434044</v>
      </c>
      <c r="C15611" s="8">
        <v>5.4380793089231956</v>
      </c>
    </row>
    <row r="15612" spans="1:3" x14ac:dyDescent="0.25">
      <c r="A15612" s="3">
        <v>21.133424112621626</v>
      </c>
      <c r="B15612" s="8">
        <v>6.5510803350434044</v>
      </c>
      <c r="C15612" s="8">
        <v>5.4380793089231956</v>
      </c>
    </row>
    <row r="15613" spans="1:3" x14ac:dyDescent="0.25">
      <c r="A15613" s="3">
        <v>19.929145492307978</v>
      </c>
      <c r="B15613">
        <v>5.0106352940962555</v>
      </c>
      <c r="C15613">
        <v>2.9957322735539909</v>
      </c>
    </row>
    <row r="15614" spans="1:3" x14ac:dyDescent="0.25">
      <c r="A15614" s="3">
        <v>20.184546440673881</v>
      </c>
      <c r="B15614">
        <v>4.990432586778736</v>
      </c>
      <c r="C15614">
        <v>3.6888794541139363</v>
      </c>
    </row>
    <row r="15615" spans="1:3" x14ac:dyDescent="0.25">
      <c r="A15615" s="3">
        <v>20.163448315399307</v>
      </c>
      <c r="B15615">
        <v>5.5373342670185366</v>
      </c>
      <c r="C15615">
        <v>4.7004803657924166</v>
      </c>
    </row>
    <row r="15616" spans="1:3" ht="15.75" thickBot="1" x14ac:dyDescent="0.3">
      <c r="A15616" s="7">
        <v>20.123189455653517</v>
      </c>
      <c r="B15616">
        <v>5.4806389233419912</v>
      </c>
      <c r="C15616">
        <v>3.0910424533583161</v>
      </c>
    </row>
    <row r="15619" spans="1:3" ht="15.75" thickBot="1" x14ac:dyDescent="0.3"/>
    <row r="15620" spans="1:3" x14ac:dyDescent="0.25">
      <c r="A15620" s="1" t="s">
        <v>938</v>
      </c>
    </row>
    <row r="15621" spans="1:3" x14ac:dyDescent="0.25">
      <c r="A15621" s="2">
        <v>20.097550585664155</v>
      </c>
      <c r="B15621">
        <v>5.0751738152338266</v>
      </c>
      <c r="C15621">
        <v>3.6109179126442243</v>
      </c>
    </row>
    <row r="15622" spans="1:3" x14ac:dyDescent="0.25">
      <c r="A15622" s="3">
        <v>20.184546440673881</v>
      </c>
      <c r="B15622">
        <v>4.990432586778736</v>
      </c>
      <c r="C15622">
        <v>3.6888794541139363</v>
      </c>
    </row>
    <row r="15623" spans="1:3" x14ac:dyDescent="0.25">
      <c r="A15623" s="3">
        <v>21.133424112621626</v>
      </c>
      <c r="B15623" s="8">
        <v>6.5510803350434044</v>
      </c>
      <c r="C15623" s="8">
        <v>5.4380793089231956</v>
      </c>
    </row>
    <row r="15624" spans="1:3" x14ac:dyDescent="0.25">
      <c r="A15624" s="3">
        <v>19.929145492307978</v>
      </c>
      <c r="B15624">
        <v>5.0106352940962555</v>
      </c>
      <c r="C15624">
        <v>2.9957322735539909</v>
      </c>
    </row>
    <row r="15625" spans="1:3" x14ac:dyDescent="0.25">
      <c r="A15625" s="3">
        <v>20.163448315399307</v>
      </c>
      <c r="B15625">
        <v>5.5373342670185366</v>
      </c>
      <c r="C15625">
        <v>4.7004803657924166</v>
      </c>
    </row>
    <row r="15626" spans="1:3" x14ac:dyDescent="0.25">
      <c r="A15626" s="3">
        <v>20.163448315399307</v>
      </c>
      <c r="B15626">
        <v>5.5373342670185366</v>
      </c>
      <c r="C15626">
        <v>4.7004803657924166</v>
      </c>
    </row>
    <row r="15627" spans="1:3" x14ac:dyDescent="0.25">
      <c r="A15627" s="3">
        <v>19.929145492307978</v>
      </c>
      <c r="B15627">
        <v>5.0106352940962555</v>
      </c>
      <c r="C15627">
        <v>2.9957322735539909</v>
      </c>
    </row>
    <row r="15628" spans="1:3" x14ac:dyDescent="0.25">
      <c r="A15628" s="3">
        <v>19.929145492307978</v>
      </c>
      <c r="B15628">
        <v>5.0106352940962555</v>
      </c>
      <c r="C15628">
        <v>2.9957322735539909</v>
      </c>
    </row>
    <row r="15629" spans="1:3" x14ac:dyDescent="0.25">
      <c r="A15629" s="3">
        <v>19.929145492307978</v>
      </c>
      <c r="B15629">
        <v>5.0106352940962555</v>
      </c>
      <c r="C15629">
        <v>2.9957322735539909</v>
      </c>
    </row>
    <row r="15630" spans="1:3" x14ac:dyDescent="0.25">
      <c r="A15630" s="3">
        <v>20.360234224388144</v>
      </c>
      <c r="B15630">
        <v>5.6167710976665717</v>
      </c>
      <c r="C15630">
        <v>2.9444389791664403</v>
      </c>
    </row>
    <row r="15631" spans="1:3" x14ac:dyDescent="0.25">
      <c r="A15631" s="3">
        <v>19.985088661080542</v>
      </c>
      <c r="B15631">
        <v>4.7874917427820458</v>
      </c>
      <c r="C15631">
        <v>3.4812400893356918</v>
      </c>
    </row>
    <row r="15632" spans="1:3" x14ac:dyDescent="0.25">
      <c r="A15632" s="3">
        <v>20.360234224388144</v>
      </c>
      <c r="B15632">
        <v>5.6167710976665717</v>
      </c>
      <c r="C15632">
        <v>2.9444389791664403</v>
      </c>
    </row>
    <row r="15633" spans="1:3" ht="15.75" thickBot="1" x14ac:dyDescent="0.3">
      <c r="A15633" s="7">
        <v>20.097550585664155</v>
      </c>
      <c r="B15633">
        <v>5.0751738152338266</v>
      </c>
      <c r="C15633">
        <v>3.6109179126442243</v>
      </c>
    </row>
    <row r="15636" spans="1:3" ht="15.75" thickBot="1" x14ac:dyDescent="0.3"/>
    <row r="15637" spans="1:3" x14ac:dyDescent="0.25">
      <c r="A15637" s="1" t="s">
        <v>939</v>
      </c>
    </row>
    <row r="15638" spans="1:3" x14ac:dyDescent="0.25">
      <c r="A15638" s="2">
        <v>20.027089777859604</v>
      </c>
      <c r="B15638">
        <v>4.9416424226093039</v>
      </c>
      <c r="C15638">
        <v>3.1135153092103742</v>
      </c>
    </row>
    <row r="15639" spans="1:3" x14ac:dyDescent="0.25">
      <c r="A15639" s="3">
        <v>20.360234224388144</v>
      </c>
      <c r="B15639">
        <v>5.6167710976665717</v>
      </c>
      <c r="C15639">
        <v>2.9444389791664403</v>
      </c>
    </row>
    <row r="15640" spans="1:3" x14ac:dyDescent="0.25">
      <c r="A15640" s="3">
        <v>20.184546440673881</v>
      </c>
      <c r="B15640">
        <v>4.990432586778736</v>
      </c>
      <c r="C15640">
        <v>3.6888794541139363</v>
      </c>
    </row>
    <row r="15641" spans="1:3" x14ac:dyDescent="0.25">
      <c r="A15641" s="3">
        <v>20.478688773840432</v>
      </c>
      <c r="B15641" s="5">
        <v>5.2983173670000001</v>
      </c>
      <c r="C15641" s="5">
        <v>2.9957322739999999</v>
      </c>
    </row>
    <row r="15642" spans="1:3" x14ac:dyDescent="0.25">
      <c r="A15642" s="3">
        <v>20.837197681154464</v>
      </c>
      <c r="B15642">
        <v>5.9914645471079817</v>
      </c>
      <c r="C15642">
        <v>4.6821312271242199</v>
      </c>
    </row>
    <row r="15643" spans="1:3" x14ac:dyDescent="0.25">
      <c r="A15643" s="3">
        <v>20.837197681154464</v>
      </c>
      <c r="B15643">
        <v>5.9914645471079817</v>
      </c>
      <c r="C15643">
        <v>4.6821312271242199</v>
      </c>
    </row>
    <row r="15644" spans="1:3" x14ac:dyDescent="0.25">
      <c r="A15644" s="3">
        <v>20.027089777859604</v>
      </c>
      <c r="B15644">
        <v>4.9416424226093039</v>
      </c>
      <c r="C15644">
        <v>3.1135153092103742</v>
      </c>
    </row>
    <row r="15645" spans="1:3" x14ac:dyDescent="0.25">
      <c r="A15645" s="3">
        <v>20.184546440673881</v>
      </c>
      <c r="B15645">
        <v>4.990432586778736</v>
      </c>
      <c r="C15645">
        <v>3.6888794541139363</v>
      </c>
    </row>
    <row r="15646" spans="1:3" x14ac:dyDescent="0.25">
      <c r="A15646" s="3">
        <v>20.837197681154464</v>
      </c>
      <c r="B15646">
        <v>5.9914645471079817</v>
      </c>
      <c r="C15646">
        <v>4.6821312271242199</v>
      </c>
    </row>
    <row r="15647" spans="1:3" x14ac:dyDescent="0.25">
      <c r="A15647" s="3">
        <v>19.929145492307978</v>
      </c>
      <c r="B15647">
        <v>5.0106352940962555</v>
      </c>
      <c r="C15647">
        <v>2.9957322735539909</v>
      </c>
    </row>
    <row r="15648" spans="1:3" x14ac:dyDescent="0.25">
      <c r="A15648" s="3">
        <v>19.929145492307978</v>
      </c>
      <c r="B15648">
        <v>5.0106352940962555</v>
      </c>
      <c r="C15648">
        <v>2.9957322735539909</v>
      </c>
    </row>
    <row r="15649" spans="1:3" x14ac:dyDescent="0.25">
      <c r="A15649" s="3">
        <v>19.18195119767131</v>
      </c>
      <c r="B15649">
        <v>4.5747109785033828</v>
      </c>
      <c r="C15649">
        <v>3.6375861597263857</v>
      </c>
    </row>
    <row r="15650" spans="1:3" ht="15.75" thickBot="1" x14ac:dyDescent="0.3">
      <c r="A15650" s="7">
        <v>20.360234224388144</v>
      </c>
      <c r="B15650">
        <v>5.6167710976665717</v>
      </c>
      <c r="C15650">
        <v>2.9444389791664403</v>
      </c>
    </row>
    <row r="15653" spans="1:3" ht="15.75" thickBot="1" x14ac:dyDescent="0.3"/>
    <row r="15654" spans="1:3" x14ac:dyDescent="0.25">
      <c r="A15654" s="1" t="s">
        <v>940</v>
      </c>
    </row>
    <row r="15655" spans="1:3" x14ac:dyDescent="0.25">
      <c r="A15655" s="2">
        <v>20.837197681154464</v>
      </c>
      <c r="B15655">
        <v>5.9914645471079817</v>
      </c>
      <c r="C15655">
        <v>4.6821312271242199</v>
      </c>
    </row>
    <row r="15656" spans="1:3" x14ac:dyDescent="0.25">
      <c r="A15656" s="3">
        <v>19.18195119767131</v>
      </c>
      <c r="B15656">
        <v>4.5747109785033828</v>
      </c>
      <c r="C15656">
        <v>3.6375861597263857</v>
      </c>
    </row>
    <row r="15657" spans="1:3" x14ac:dyDescent="0.25">
      <c r="A15657" s="3">
        <v>20.027089777859604</v>
      </c>
      <c r="B15657">
        <v>4.9416424226093039</v>
      </c>
      <c r="C15657">
        <v>3.1135153092103742</v>
      </c>
    </row>
    <row r="15658" spans="1:3" x14ac:dyDescent="0.25">
      <c r="A15658" s="3">
        <v>19.985088661080542</v>
      </c>
      <c r="B15658">
        <v>4.7874917427820458</v>
      </c>
      <c r="C15658">
        <v>3.4812400893356918</v>
      </c>
    </row>
    <row r="15659" spans="1:3" x14ac:dyDescent="0.25">
      <c r="A15659" s="3">
        <v>19.929145492307978</v>
      </c>
      <c r="B15659">
        <v>5.0106352940962555</v>
      </c>
      <c r="C15659">
        <v>2.9957322735539909</v>
      </c>
    </row>
    <row r="15660" spans="1:3" x14ac:dyDescent="0.25">
      <c r="A15660" s="3">
        <v>20.027089777859604</v>
      </c>
      <c r="B15660">
        <v>4.9416424226093039</v>
      </c>
      <c r="C15660">
        <v>3.1135153092103742</v>
      </c>
    </row>
    <row r="15661" spans="1:3" x14ac:dyDescent="0.25">
      <c r="A15661" s="3">
        <v>20.360234224388144</v>
      </c>
      <c r="B15661">
        <v>5.6167710976665717</v>
      </c>
      <c r="C15661">
        <v>2.9444389791664403</v>
      </c>
    </row>
    <row r="15662" spans="1:3" x14ac:dyDescent="0.25">
      <c r="A15662" s="3">
        <v>20.123189455653517</v>
      </c>
      <c r="B15662">
        <v>5.4806389233419912</v>
      </c>
      <c r="C15662">
        <v>3.0910424533583161</v>
      </c>
    </row>
    <row r="15663" spans="1:3" x14ac:dyDescent="0.25">
      <c r="A15663" s="3">
        <v>20.123189455653517</v>
      </c>
      <c r="B15663">
        <v>5.4806389233419912</v>
      </c>
      <c r="C15663">
        <v>3.0910424533583161</v>
      </c>
    </row>
    <row r="15664" spans="1:3" x14ac:dyDescent="0.25">
      <c r="A15664" s="3">
        <v>20.027089777859604</v>
      </c>
      <c r="B15664">
        <v>4.9416424226093039</v>
      </c>
      <c r="C15664">
        <v>3.1135153092103742</v>
      </c>
    </row>
    <row r="15665" spans="1:3" x14ac:dyDescent="0.25">
      <c r="A15665" s="3">
        <v>19.985088661080542</v>
      </c>
      <c r="B15665">
        <v>4.7874917427820458</v>
      </c>
      <c r="C15665">
        <v>3.4812400893356918</v>
      </c>
    </row>
    <row r="15666" spans="1:3" x14ac:dyDescent="0.25">
      <c r="A15666" s="3">
        <v>20.837197681154464</v>
      </c>
      <c r="B15666">
        <v>5.9914645471079817</v>
      </c>
      <c r="C15666">
        <v>4.6821312271242199</v>
      </c>
    </row>
    <row r="15667" spans="1:3" ht="15.75" thickBot="1" x14ac:dyDescent="0.3">
      <c r="A15667" s="7">
        <v>19.719292269758025</v>
      </c>
      <c r="B15667">
        <v>4.7874917430000004</v>
      </c>
      <c r="C15667">
        <v>3.091042453</v>
      </c>
    </row>
    <row r="15670" spans="1:3" ht="15.75" thickBot="1" x14ac:dyDescent="0.3"/>
    <row r="15671" spans="1:3" x14ac:dyDescent="0.25">
      <c r="A15671" s="1" t="s">
        <v>941</v>
      </c>
    </row>
    <row r="15672" spans="1:3" x14ac:dyDescent="0.25">
      <c r="A15672" s="2">
        <v>20.478688773840432</v>
      </c>
      <c r="B15672" s="5">
        <v>5.2983173670000001</v>
      </c>
      <c r="C15672" s="5">
        <v>2.9957322739999999</v>
      </c>
    </row>
    <row r="15673" spans="1:3" x14ac:dyDescent="0.25">
      <c r="A15673" s="3">
        <v>20.097550585664155</v>
      </c>
      <c r="B15673">
        <v>5.0751738152338266</v>
      </c>
      <c r="C15673">
        <v>3.6109179126442243</v>
      </c>
    </row>
    <row r="15674" spans="1:3" x14ac:dyDescent="0.25">
      <c r="A15674" s="3">
        <v>19.18195119767131</v>
      </c>
      <c r="B15674">
        <v>4.5747109785033828</v>
      </c>
      <c r="C15674">
        <v>3.6375861597263857</v>
      </c>
    </row>
    <row r="15675" spans="1:3" x14ac:dyDescent="0.25">
      <c r="A15675" s="3">
        <v>20.360234224388144</v>
      </c>
      <c r="B15675">
        <v>5.6167710976665717</v>
      </c>
      <c r="C15675">
        <v>2.9444389791664403</v>
      </c>
    </row>
    <row r="15676" spans="1:3" x14ac:dyDescent="0.25">
      <c r="A15676" s="3">
        <v>20.360234224388144</v>
      </c>
      <c r="B15676">
        <v>5.6167710976665717</v>
      </c>
      <c r="C15676">
        <v>2.9444389791664403</v>
      </c>
    </row>
    <row r="15677" spans="1:3" x14ac:dyDescent="0.25">
      <c r="A15677" s="3">
        <v>20.478688773840432</v>
      </c>
      <c r="B15677" s="5">
        <v>5.2983173670000001</v>
      </c>
      <c r="C15677" s="5">
        <v>2.9957322739999999</v>
      </c>
    </row>
    <row r="15678" spans="1:3" x14ac:dyDescent="0.25">
      <c r="A15678" s="3">
        <v>20.360234224388144</v>
      </c>
      <c r="B15678">
        <v>5.6167710976665717</v>
      </c>
      <c r="C15678">
        <v>2.9444389791664403</v>
      </c>
    </row>
    <row r="15679" spans="1:3" x14ac:dyDescent="0.25">
      <c r="A15679" s="3">
        <v>20.360234224388144</v>
      </c>
      <c r="B15679">
        <v>5.6167710976665717</v>
      </c>
      <c r="C15679">
        <v>2.9444389791664403</v>
      </c>
    </row>
    <row r="15680" spans="1:3" x14ac:dyDescent="0.25">
      <c r="A15680" s="3">
        <v>20.184546440673881</v>
      </c>
      <c r="B15680">
        <v>4.990432586778736</v>
      </c>
      <c r="C15680">
        <v>3.6888794541139363</v>
      </c>
    </row>
    <row r="15681" spans="1:3" x14ac:dyDescent="0.25">
      <c r="A15681" s="3">
        <v>19.929145492307978</v>
      </c>
      <c r="B15681">
        <v>5.0106352940962555</v>
      </c>
      <c r="C15681">
        <v>2.9957322735539909</v>
      </c>
    </row>
    <row r="15682" spans="1:3" x14ac:dyDescent="0.25">
      <c r="A15682" s="3">
        <v>19.929145492307978</v>
      </c>
      <c r="B15682">
        <v>5.0106352940962555</v>
      </c>
      <c r="C15682">
        <v>2.9957322735539909</v>
      </c>
    </row>
    <row r="15683" spans="1:3" x14ac:dyDescent="0.25">
      <c r="A15683" s="3">
        <v>19.985088661080542</v>
      </c>
      <c r="B15683">
        <v>4.7874917427820458</v>
      </c>
      <c r="C15683">
        <v>3.4812400893356918</v>
      </c>
    </row>
    <row r="15684" spans="1:3" ht="15.75" thickBot="1" x14ac:dyDescent="0.3">
      <c r="A15684" s="7">
        <v>21.133424112621626</v>
      </c>
      <c r="B15684" s="8">
        <v>6.5510803350434044</v>
      </c>
      <c r="C15684" s="8">
        <v>5.4380793089231956</v>
      </c>
    </row>
    <row r="15687" spans="1:3" ht="15.75" thickBot="1" x14ac:dyDescent="0.3"/>
    <row r="15688" spans="1:3" x14ac:dyDescent="0.25">
      <c r="A15688" s="1" t="s">
        <v>942</v>
      </c>
    </row>
    <row r="15689" spans="1:3" x14ac:dyDescent="0.25">
      <c r="A15689" s="2">
        <v>20.837197681154464</v>
      </c>
      <c r="B15689">
        <v>5.9914645471079817</v>
      </c>
      <c r="C15689">
        <v>4.6821312271242199</v>
      </c>
    </row>
    <row r="15690" spans="1:3" x14ac:dyDescent="0.25">
      <c r="A15690" s="3">
        <v>20.163448315399307</v>
      </c>
      <c r="B15690">
        <v>5.5373342670185366</v>
      </c>
      <c r="C15690">
        <v>4.7004803657924166</v>
      </c>
    </row>
    <row r="15691" spans="1:3" x14ac:dyDescent="0.25">
      <c r="A15691" s="3">
        <v>21.133424112621626</v>
      </c>
      <c r="B15691" s="8">
        <v>6.5510803350434044</v>
      </c>
      <c r="C15691" s="8">
        <v>5.4380793089231956</v>
      </c>
    </row>
    <row r="15692" spans="1:3" x14ac:dyDescent="0.25">
      <c r="A15692" s="3">
        <v>20.360234224388144</v>
      </c>
      <c r="B15692">
        <v>5.6167710976665717</v>
      </c>
      <c r="C15692">
        <v>2.9444389791664403</v>
      </c>
    </row>
    <row r="15693" spans="1:3" x14ac:dyDescent="0.25">
      <c r="A15693" s="3">
        <v>19.18195119767131</v>
      </c>
      <c r="B15693">
        <v>4.5747109785033828</v>
      </c>
      <c r="C15693">
        <v>3.6375861597263857</v>
      </c>
    </row>
    <row r="15694" spans="1:3" x14ac:dyDescent="0.25">
      <c r="A15694" s="3">
        <v>20.837197681154464</v>
      </c>
      <c r="B15694">
        <v>5.9914645471079817</v>
      </c>
      <c r="C15694">
        <v>4.6821312271242199</v>
      </c>
    </row>
    <row r="15695" spans="1:3" x14ac:dyDescent="0.25">
      <c r="A15695" s="3">
        <v>21.133424112621626</v>
      </c>
      <c r="B15695" s="8">
        <v>6.5510803350434044</v>
      </c>
      <c r="C15695" s="8">
        <v>5.4380793089231956</v>
      </c>
    </row>
    <row r="15696" spans="1:3" x14ac:dyDescent="0.25">
      <c r="A15696" s="3">
        <v>19.985088661080542</v>
      </c>
      <c r="B15696">
        <v>4.7874917427820458</v>
      </c>
      <c r="C15696">
        <v>3.4812400893356918</v>
      </c>
    </row>
    <row r="15697" spans="1:3" x14ac:dyDescent="0.25">
      <c r="A15697" s="3">
        <v>20.097550585664155</v>
      </c>
      <c r="B15697">
        <v>5.0751738152338266</v>
      </c>
      <c r="C15697">
        <v>3.6109179126442243</v>
      </c>
    </row>
    <row r="15698" spans="1:3" x14ac:dyDescent="0.25">
      <c r="A15698" s="3">
        <v>20.027089777859604</v>
      </c>
      <c r="B15698">
        <v>4.9416424226093039</v>
      </c>
      <c r="C15698">
        <v>3.1135153092103742</v>
      </c>
    </row>
    <row r="15699" spans="1:3" x14ac:dyDescent="0.25">
      <c r="A15699" s="3">
        <v>20.097550585664155</v>
      </c>
      <c r="B15699">
        <v>5.0751738152338266</v>
      </c>
      <c r="C15699">
        <v>3.6109179126442243</v>
      </c>
    </row>
    <row r="15700" spans="1:3" x14ac:dyDescent="0.25">
      <c r="A15700" s="3">
        <v>20.837197681154464</v>
      </c>
      <c r="B15700">
        <v>5.9914645471079817</v>
      </c>
      <c r="C15700">
        <v>4.6821312271242199</v>
      </c>
    </row>
    <row r="15701" spans="1:3" ht="15.75" thickBot="1" x14ac:dyDescent="0.3">
      <c r="A15701" s="7">
        <v>20.478688773840432</v>
      </c>
      <c r="B15701" s="5">
        <v>5.2983173670000001</v>
      </c>
      <c r="C15701" s="5">
        <v>2.9957322739999999</v>
      </c>
    </row>
    <row r="15704" spans="1:3" ht="15.75" thickBot="1" x14ac:dyDescent="0.3"/>
    <row r="15705" spans="1:3" x14ac:dyDescent="0.25">
      <c r="A15705" s="1" t="s">
        <v>943</v>
      </c>
    </row>
    <row r="15706" spans="1:3" x14ac:dyDescent="0.25">
      <c r="A15706" s="2">
        <v>21.133424112621626</v>
      </c>
      <c r="B15706" s="8">
        <v>6.5510803350434044</v>
      </c>
      <c r="C15706" s="8">
        <v>5.4380793089231956</v>
      </c>
    </row>
    <row r="15707" spans="1:3" x14ac:dyDescent="0.25">
      <c r="A15707" s="3">
        <v>20.478688773840432</v>
      </c>
      <c r="B15707" s="5">
        <v>5.2983173670000001</v>
      </c>
      <c r="C15707" s="5">
        <v>2.9957322739999999</v>
      </c>
    </row>
    <row r="15708" spans="1:3" x14ac:dyDescent="0.25">
      <c r="A15708" s="3">
        <v>19.719292269758025</v>
      </c>
      <c r="B15708">
        <v>4.7874917430000004</v>
      </c>
      <c r="C15708">
        <v>3.091042453</v>
      </c>
    </row>
    <row r="15709" spans="1:3" x14ac:dyDescent="0.25">
      <c r="A15709" s="3">
        <v>20.360234224388144</v>
      </c>
      <c r="B15709">
        <v>5.6167710976665717</v>
      </c>
      <c r="C15709">
        <v>2.9444389791664403</v>
      </c>
    </row>
    <row r="15710" spans="1:3" x14ac:dyDescent="0.25">
      <c r="A15710" s="3">
        <v>21.133424112621626</v>
      </c>
      <c r="B15710" s="8">
        <v>6.5510803350434044</v>
      </c>
      <c r="C15710" s="8">
        <v>5.4380793089231956</v>
      </c>
    </row>
    <row r="15711" spans="1:3" x14ac:dyDescent="0.25">
      <c r="A15711" s="3">
        <v>20.123189455653517</v>
      </c>
      <c r="B15711">
        <v>5.4806389233419912</v>
      </c>
      <c r="C15711">
        <v>3.0910424533583161</v>
      </c>
    </row>
    <row r="15712" spans="1:3" x14ac:dyDescent="0.25">
      <c r="A15712" s="3">
        <v>19.985088661080542</v>
      </c>
      <c r="B15712">
        <v>4.7874917427820458</v>
      </c>
      <c r="C15712">
        <v>3.4812400893356918</v>
      </c>
    </row>
    <row r="15713" spans="1:3" x14ac:dyDescent="0.25">
      <c r="A15713" s="3">
        <v>20.027089777859604</v>
      </c>
      <c r="B15713">
        <v>4.9416424226093039</v>
      </c>
      <c r="C15713">
        <v>3.1135153092103742</v>
      </c>
    </row>
    <row r="15714" spans="1:3" x14ac:dyDescent="0.25">
      <c r="A15714" s="3">
        <v>20.163448315399307</v>
      </c>
      <c r="B15714">
        <v>5.5373342670185366</v>
      </c>
      <c r="C15714">
        <v>4.7004803657924166</v>
      </c>
    </row>
    <row r="15715" spans="1:3" x14ac:dyDescent="0.25">
      <c r="A15715" s="3">
        <v>20.097550585664155</v>
      </c>
      <c r="B15715">
        <v>5.0751738152338266</v>
      </c>
      <c r="C15715">
        <v>3.6109179126442243</v>
      </c>
    </row>
    <row r="15716" spans="1:3" x14ac:dyDescent="0.25">
      <c r="A15716" s="3">
        <v>20.027089777859604</v>
      </c>
      <c r="B15716">
        <v>4.9416424226093039</v>
      </c>
      <c r="C15716">
        <v>3.1135153092103742</v>
      </c>
    </row>
    <row r="15717" spans="1:3" x14ac:dyDescent="0.25">
      <c r="A15717" s="3">
        <v>20.837197681154464</v>
      </c>
      <c r="B15717">
        <v>5.9914645471079817</v>
      </c>
      <c r="C15717">
        <v>4.6821312271242199</v>
      </c>
    </row>
    <row r="15718" spans="1:3" ht="15.75" thickBot="1" x14ac:dyDescent="0.3">
      <c r="A15718" s="7">
        <v>20.123189455653517</v>
      </c>
      <c r="B15718">
        <v>5.4806389233419912</v>
      </c>
      <c r="C15718">
        <v>3.0910424533583161</v>
      </c>
    </row>
    <row r="15721" spans="1:3" ht="15.75" thickBot="1" x14ac:dyDescent="0.3"/>
    <row r="15722" spans="1:3" x14ac:dyDescent="0.25">
      <c r="A15722" s="1" t="s">
        <v>944</v>
      </c>
    </row>
    <row r="15723" spans="1:3" x14ac:dyDescent="0.25">
      <c r="A15723" s="2">
        <v>19.985088661080542</v>
      </c>
      <c r="B15723">
        <v>4.7874917427820458</v>
      </c>
      <c r="C15723">
        <v>3.4812400893356918</v>
      </c>
    </row>
    <row r="15724" spans="1:3" x14ac:dyDescent="0.25">
      <c r="A15724" s="3">
        <v>21.133424112621626</v>
      </c>
      <c r="B15724" s="8">
        <v>6.5510803350434044</v>
      </c>
      <c r="C15724" s="8">
        <v>5.4380793089231956</v>
      </c>
    </row>
    <row r="15725" spans="1:3" x14ac:dyDescent="0.25">
      <c r="A15725" s="3">
        <v>19.929145492307978</v>
      </c>
      <c r="B15725">
        <v>5.0106352940962555</v>
      </c>
      <c r="C15725">
        <v>2.9957322735539909</v>
      </c>
    </row>
    <row r="15726" spans="1:3" x14ac:dyDescent="0.25">
      <c r="A15726" s="3">
        <v>20.360234224388144</v>
      </c>
      <c r="B15726">
        <v>5.6167710976665717</v>
      </c>
      <c r="C15726">
        <v>2.9444389791664403</v>
      </c>
    </row>
    <row r="15727" spans="1:3" x14ac:dyDescent="0.25">
      <c r="A15727" s="3">
        <v>19.719292269758025</v>
      </c>
      <c r="B15727">
        <v>4.7874917430000004</v>
      </c>
      <c r="C15727">
        <v>3.091042453</v>
      </c>
    </row>
    <row r="15728" spans="1:3" x14ac:dyDescent="0.25">
      <c r="A15728" s="3">
        <v>20.027089777859604</v>
      </c>
      <c r="B15728">
        <v>4.9416424226093039</v>
      </c>
      <c r="C15728">
        <v>3.1135153092103742</v>
      </c>
    </row>
    <row r="15729" spans="1:3" x14ac:dyDescent="0.25">
      <c r="A15729" s="3">
        <v>19.719292269758025</v>
      </c>
      <c r="B15729">
        <v>4.7874917430000004</v>
      </c>
      <c r="C15729">
        <v>3.091042453</v>
      </c>
    </row>
    <row r="15730" spans="1:3" x14ac:dyDescent="0.25">
      <c r="A15730" s="3">
        <v>20.027089777859604</v>
      </c>
      <c r="B15730">
        <v>4.9416424226093039</v>
      </c>
      <c r="C15730">
        <v>3.1135153092103742</v>
      </c>
    </row>
    <row r="15731" spans="1:3" x14ac:dyDescent="0.25">
      <c r="A15731" s="3">
        <v>19.985088661080542</v>
      </c>
      <c r="B15731">
        <v>4.7874917427820458</v>
      </c>
      <c r="C15731">
        <v>3.4812400893356918</v>
      </c>
    </row>
    <row r="15732" spans="1:3" x14ac:dyDescent="0.25">
      <c r="A15732" s="3">
        <v>20.027089777859604</v>
      </c>
      <c r="B15732">
        <v>4.9416424226093039</v>
      </c>
      <c r="C15732">
        <v>3.1135153092103742</v>
      </c>
    </row>
    <row r="15733" spans="1:3" x14ac:dyDescent="0.25">
      <c r="A15733" s="3">
        <v>20.163448315399307</v>
      </c>
      <c r="B15733">
        <v>5.5373342670185366</v>
      </c>
      <c r="C15733">
        <v>4.7004803657924166</v>
      </c>
    </row>
    <row r="15734" spans="1:3" x14ac:dyDescent="0.25">
      <c r="A15734" s="3">
        <v>20.163448315399307</v>
      </c>
      <c r="B15734">
        <v>5.5373342670185366</v>
      </c>
      <c r="C15734">
        <v>4.7004803657924166</v>
      </c>
    </row>
    <row r="15735" spans="1:3" ht="15.75" thickBot="1" x14ac:dyDescent="0.3">
      <c r="A15735" s="7">
        <v>20.163448315399307</v>
      </c>
      <c r="B15735">
        <v>5.5373342670185366</v>
      </c>
      <c r="C15735">
        <v>4.7004803657924166</v>
      </c>
    </row>
    <row r="15738" spans="1:3" ht="15.75" thickBot="1" x14ac:dyDescent="0.3"/>
    <row r="15739" spans="1:3" x14ac:dyDescent="0.25">
      <c r="A15739" s="1" t="s">
        <v>945</v>
      </c>
    </row>
    <row r="15740" spans="1:3" x14ac:dyDescent="0.25">
      <c r="A15740" s="2">
        <v>20.478688773840432</v>
      </c>
      <c r="B15740" s="5">
        <v>5.2983173670000001</v>
      </c>
      <c r="C15740" s="5">
        <v>2.9957322739999999</v>
      </c>
    </row>
    <row r="15741" spans="1:3" x14ac:dyDescent="0.25">
      <c r="A15741" s="3">
        <v>20.123189455653517</v>
      </c>
      <c r="B15741">
        <v>5.4806389233419912</v>
      </c>
      <c r="C15741">
        <v>3.0910424533583161</v>
      </c>
    </row>
    <row r="15742" spans="1:3" x14ac:dyDescent="0.25">
      <c r="A15742" s="3">
        <v>21.133424112621626</v>
      </c>
      <c r="B15742" s="8">
        <v>6.5510803350434044</v>
      </c>
      <c r="C15742" s="8">
        <v>5.4380793089231956</v>
      </c>
    </row>
    <row r="15743" spans="1:3" x14ac:dyDescent="0.25">
      <c r="A15743" s="3">
        <v>19.719292269758025</v>
      </c>
      <c r="B15743">
        <v>4.7874917430000004</v>
      </c>
      <c r="C15743">
        <v>3.091042453</v>
      </c>
    </row>
    <row r="15744" spans="1:3" x14ac:dyDescent="0.25">
      <c r="A15744" s="3">
        <v>20.123189455653517</v>
      </c>
      <c r="B15744" s="8">
        <v>5.4806389233419912</v>
      </c>
      <c r="C15744" s="8">
        <v>3.0910424533583161</v>
      </c>
    </row>
    <row r="15745" spans="1:3" x14ac:dyDescent="0.25">
      <c r="A15745" s="3">
        <v>20.097550585664155</v>
      </c>
      <c r="B15745">
        <v>5.0751738152338266</v>
      </c>
      <c r="C15745">
        <v>3.6109179126442243</v>
      </c>
    </row>
    <row r="15746" spans="1:3" x14ac:dyDescent="0.25">
      <c r="A15746" s="3">
        <v>20.360234224388144</v>
      </c>
      <c r="B15746">
        <v>5.6167710976665717</v>
      </c>
      <c r="C15746">
        <v>2.9444389791664403</v>
      </c>
    </row>
    <row r="15747" spans="1:3" x14ac:dyDescent="0.25">
      <c r="A15747" s="3">
        <v>20.027089777859604</v>
      </c>
      <c r="B15747">
        <v>4.9416424226093039</v>
      </c>
      <c r="C15747">
        <v>3.1135153092103742</v>
      </c>
    </row>
    <row r="15748" spans="1:3" x14ac:dyDescent="0.25">
      <c r="A15748" s="3">
        <v>19.18195119767131</v>
      </c>
      <c r="B15748">
        <v>4.5747109785033828</v>
      </c>
      <c r="C15748">
        <v>3.6375861597263857</v>
      </c>
    </row>
    <row r="15749" spans="1:3" x14ac:dyDescent="0.25">
      <c r="A15749" s="3">
        <v>19.985088661080542</v>
      </c>
      <c r="B15749">
        <v>4.7874917427820458</v>
      </c>
      <c r="C15749">
        <v>3.4812400893356918</v>
      </c>
    </row>
    <row r="15750" spans="1:3" x14ac:dyDescent="0.25">
      <c r="A15750" s="3">
        <v>20.123189455653517</v>
      </c>
      <c r="B15750">
        <v>5.4806389233419912</v>
      </c>
      <c r="C15750">
        <v>3.0910424533583161</v>
      </c>
    </row>
    <row r="15751" spans="1:3" x14ac:dyDescent="0.25">
      <c r="A15751" s="3">
        <v>20.163448315399307</v>
      </c>
      <c r="B15751">
        <v>5.5373342670185366</v>
      </c>
      <c r="C15751">
        <v>4.7004803657924166</v>
      </c>
    </row>
    <row r="15752" spans="1:3" ht="15.75" thickBot="1" x14ac:dyDescent="0.3">
      <c r="A15752" s="7">
        <v>20.360234224388144</v>
      </c>
      <c r="B15752">
        <v>5.6167710976665717</v>
      </c>
      <c r="C15752">
        <v>2.9444389791664403</v>
      </c>
    </row>
    <row r="15755" spans="1:3" ht="15.75" thickBot="1" x14ac:dyDescent="0.3"/>
    <row r="15756" spans="1:3" x14ac:dyDescent="0.25">
      <c r="A15756" s="1" t="s">
        <v>946</v>
      </c>
    </row>
    <row r="15757" spans="1:3" x14ac:dyDescent="0.25">
      <c r="A15757" s="2">
        <v>20.478688773840432</v>
      </c>
      <c r="B15757" s="5">
        <v>5.2983173670000001</v>
      </c>
      <c r="C15757" s="5">
        <v>2.9957322739999999</v>
      </c>
    </row>
    <row r="15758" spans="1:3" x14ac:dyDescent="0.25">
      <c r="A15758" s="3">
        <v>20.163448315399307</v>
      </c>
      <c r="B15758">
        <v>5.5373342670185366</v>
      </c>
      <c r="C15758">
        <v>4.7004803657924166</v>
      </c>
    </row>
    <row r="15759" spans="1:3" x14ac:dyDescent="0.25">
      <c r="A15759" s="3">
        <v>20.478688773840432</v>
      </c>
      <c r="B15759" s="5">
        <v>5.2983173670000001</v>
      </c>
      <c r="C15759" s="5">
        <v>2.9957322739999999</v>
      </c>
    </row>
    <row r="15760" spans="1:3" x14ac:dyDescent="0.25">
      <c r="A15760" s="3">
        <v>21.133424112621626</v>
      </c>
      <c r="B15760" s="8">
        <v>6.5510803350434044</v>
      </c>
      <c r="C15760" s="8">
        <v>5.4380793089231956</v>
      </c>
    </row>
    <row r="15761" spans="1:3" x14ac:dyDescent="0.25">
      <c r="A15761" s="3">
        <v>20.360234224388144</v>
      </c>
      <c r="B15761">
        <v>5.6167710976665717</v>
      </c>
      <c r="C15761">
        <v>2.9444389791664403</v>
      </c>
    </row>
    <row r="15762" spans="1:3" x14ac:dyDescent="0.25">
      <c r="A15762" s="3">
        <v>21.133424112621626</v>
      </c>
      <c r="B15762" s="8">
        <v>6.5510803350434044</v>
      </c>
      <c r="C15762" s="8">
        <v>5.4380793089231956</v>
      </c>
    </row>
    <row r="15763" spans="1:3" x14ac:dyDescent="0.25">
      <c r="A15763" s="3">
        <v>20.163448315399307</v>
      </c>
      <c r="B15763">
        <v>5.5373342670185366</v>
      </c>
      <c r="C15763">
        <v>4.7004803657924166</v>
      </c>
    </row>
    <row r="15764" spans="1:3" x14ac:dyDescent="0.25">
      <c r="A15764" s="3">
        <v>20.123189455653517</v>
      </c>
      <c r="B15764">
        <v>5.4806389233419912</v>
      </c>
      <c r="C15764">
        <v>3.0910424533583161</v>
      </c>
    </row>
    <row r="15765" spans="1:3" x14ac:dyDescent="0.25">
      <c r="A15765" s="3">
        <v>20.027089777859604</v>
      </c>
      <c r="B15765">
        <v>4.9416424226093039</v>
      </c>
      <c r="C15765">
        <v>3.1135153092103742</v>
      </c>
    </row>
    <row r="15766" spans="1:3" x14ac:dyDescent="0.25">
      <c r="A15766" s="3">
        <v>20.184546440673881</v>
      </c>
      <c r="B15766">
        <v>4.990432586778736</v>
      </c>
      <c r="C15766">
        <v>3.6888794541139363</v>
      </c>
    </row>
    <row r="15767" spans="1:3" x14ac:dyDescent="0.25">
      <c r="A15767" s="3">
        <v>20.360234224388144</v>
      </c>
      <c r="B15767">
        <v>5.6167710976665717</v>
      </c>
      <c r="C15767">
        <v>2.9444389791664403</v>
      </c>
    </row>
    <row r="15768" spans="1:3" x14ac:dyDescent="0.25">
      <c r="A15768" s="3">
        <v>19.985088661080542</v>
      </c>
      <c r="B15768">
        <v>4.7874917427820458</v>
      </c>
      <c r="C15768">
        <v>3.4812400893356918</v>
      </c>
    </row>
    <row r="15769" spans="1:3" ht="15.75" thickBot="1" x14ac:dyDescent="0.3">
      <c r="A15769" s="7">
        <v>20.478688773840432</v>
      </c>
      <c r="B15769" s="5">
        <v>5.2983173670000001</v>
      </c>
      <c r="C15769" s="5">
        <v>2.9957322739999999</v>
      </c>
    </row>
    <row r="15772" spans="1:3" ht="15.75" thickBot="1" x14ac:dyDescent="0.3"/>
    <row r="15773" spans="1:3" x14ac:dyDescent="0.25">
      <c r="A15773" s="1" t="s">
        <v>947</v>
      </c>
    </row>
    <row r="15774" spans="1:3" x14ac:dyDescent="0.25">
      <c r="A15774" s="2">
        <v>20.478688773840432</v>
      </c>
      <c r="B15774" s="5">
        <v>5.2983173670000001</v>
      </c>
      <c r="C15774" s="5">
        <v>2.9957322739999999</v>
      </c>
    </row>
    <row r="15775" spans="1:3" x14ac:dyDescent="0.25">
      <c r="A15775" s="3">
        <v>20.097550585664155</v>
      </c>
      <c r="B15775">
        <v>5.0751738152338266</v>
      </c>
      <c r="C15775">
        <v>3.6109179126442243</v>
      </c>
    </row>
    <row r="15776" spans="1:3" x14ac:dyDescent="0.25">
      <c r="A15776" s="3">
        <v>20.184546440673881</v>
      </c>
      <c r="B15776">
        <v>4.990432586778736</v>
      </c>
      <c r="C15776">
        <v>3.6888794541139363</v>
      </c>
    </row>
    <row r="15777" spans="1:3" x14ac:dyDescent="0.25">
      <c r="A15777" s="3">
        <v>20.837197681154464</v>
      </c>
      <c r="B15777">
        <v>5.9914645471079817</v>
      </c>
      <c r="C15777">
        <v>4.6821312271242199</v>
      </c>
    </row>
    <row r="15778" spans="1:3" x14ac:dyDescent="0.25">
      <c r="A15778" s="3">
        <v>19.985088661080542</v>
      </c>
      <c r="B15778">
        <v>4.7874917427820458</v>
      </c>
      <c r="C15778">
        <v>3.4812400893356918</v>
      </c>
    </row>
    <row r="15779" spans="1:3" x14ac:dyDescent="0.25">
      <c r="A15779" s="3">
        <v>19.719292269758025</v>
      </c>
      <c r="B15779">
        <v>4.7874917430000004</v>
      </c>
      <c r="C15779">
        <v>3.091042453</v>
      </c>
    </row>
    <row r="15780" spans="1:3" x14ac:dyDescent="0.25">
      <c r="A15780" s="3">
        <v>19.929145492307978</v>
      </c>
      <c r="B15780">
        <v>5.0106352940962555</v>
      </c>
      <c r="C15780">
        <v>2.9957322735539909</v>
      </c>
    </row>
    <row r="15781" spans="1:3" x14ac:dyDescent="0.25">
      <c r="A15781" s="3">
        <v>20.027089777859604</v>
      </c>
      <c r="B15781">
        <v>4.9416424226093039</v>
      </c>
      <c r="C15781">
        <v>3.1135153092103742</v>
      </c>
    </row>
    <row r="15782" spans="1:3" x14ac:dyDescent="0.25">
      <c r="A15782" s="3">
        <v>20.027089777859604</v>
      </c>
      <c r="B15782">
        <v>4.9416424226093039</v>
      </c>
      <c r="C15782">
        <v>3.1135153092103742</v>
      </c>
    </row>
    <row r="15783" spans="1:3" x14ac:dyDescent="0.25">
      <c r="A15783" s="3">
        <v>21.133424112621626</v>
      </c>
      <c r="B15783" s="8">
        <v>6.5510803350434044</v>
      </c>
      <c r="C15783" s="8">
        <v>5.4380793089231956</v>
      </c>
    </row>
    <row r="15784" spans="1:3" x14ac:dyDescent="0.25">
      <c r="A15784" s="3">
        <v>20.184546440673881</v>
      </c>
      <c r="B15784">
        <v>4.990432586778736</v>
      </c>
      <c r="C15784">
        <v>3.6888794541139363</v>
      </c>
    </row>
    <row r="15785" spans="1:3" x14ac:dyDescent="0.25">
      <c r="A15785" s="3">
        <v>20.184546440673881</v>
      </c>
      <c r="B15785">
        <v>4.990432586778736</v>
      </c>
      <c r="C15785">
        <v>3.6888794541139363</v>
      </c>
    </row>
    <row r="15786" spans="1:3" ht="15.75" thickBot="1" x14ac:dyDescent="0.3">
      <c r="A15786" s="7">
        <v>20.027089777859604</v>
      </c>
      <c r="B15786">
        <v>4.9416424226093039</v>
      </c>
      <c r="C15786">
        <v>3.1135153092103742</v>
      </c>
    </row>
    <row r="15789" spans="1:3" ht="15.75" thickBot="1" x14ac:dyDescent="0.3"/>
    <row r="15790" spans="1:3" x14ac:dyDescent="0.25">
      <c r="A15790" s="1" t="s">
        <v>948</v>
      </c>
    </row>
    <row r="15791" spans="1:3" x14ac:dyDescent="0.25">
      <c r="A15791" s="2">
        <v>20.360234224388144</v>
      </c>
      <c r="B15791">
        <v>5.6167710976665717</v>
      </c>
      <c r="C15791">
        <v>2.9444389791664403</v>
      </c>
    </row>
    <row r="15792" spans="1:3" x14ac:dyDescent="0.25">
      <c r="A15792" s="3">
        <v>20.478688773840432</v>
      </c>
      <c r="B15792" s="5">
        <v>5.2983173670000001</v>
      </c>
      <c r="C15792" s="5">
        <v>2.9957322739999999</v>
      </c>
    </row>
    <row r="15793" spans="1:3" x14ac:dyDescent="0.25">
      <c r="A15793" s="3">
        <v>20.184546440673881</v>
      </c>
      <c r="B15793">
        <v>4.990432586778736</v>
      </c>
      <c r="C15793">
        <v>3.6888794541139363</v>
      </c>
    </row>
    <row r="15794" spans="1:3" x14ac:dyDescent="0.25">
      <c r="A15794" s="3">
        <v>19.18195119767131</v>
      </c>
      <c r="B15794">
        <v>4.5747109785033828</v>
      </c>
      <c r="C15794">
        <v>3.6375861597263857</v>
      </c>
    </row>
    <row r="15795" spans="1:3" x14ac:dyDescent="0.25">
      <c r="A15795" s="3">
        <v>20.184546440673881</v>
      </c>
      <c r="B15795">
        <v>4.990432586778736</v>
      </c>
      <c r="C15795">
        <v>3.6888794541139363</v>
      </c>
    </row>
    <row r="15796" spans="1:3" x14ac:dyDescent="0.25">
      <c r="A15796" s="3">
        <v>20.123189455653517</v>
      </c>
      <c r="B15796">
        <v>5.4806389233419912</v>
      </c>
      <c r="C15796">
        <v>3.0910424533583161</v>
      </c>
    </row>
    <row r="15797" spans="1:3" x14ac:dyDescent="0.25">
      <c r="A15797" s="3">
        <v>20.163448315399307</v>
      </c>
      <c r="B15797">
        <v>5.5373342670185366</v>
      </c>
      <c r="C15797">
        <v>4.7004803657924166</v>
      </c>
    </row>
    <row r="15798" spans="1:3" x14ac:dyDescent="0.25">
      <c r="A15798" s="3">
        <v>19.18195119767131</v>
      </c>
      <c r="B15798">
        <v>4.5747109785033828</v>
      </c>
      <c r="C15798">
        <v>3.6375861597263857</v>
      </c>
    </row>
    <row r="15799" spans="1:3" x14ac:dyDescent="0.25">
      <c r="A15799" s="3">
        <v>20.123189455653517</v>
      </c>
      <c r="B15799">
        <v>5.4806389233419912</v>
      </c>
      <c r="C15799">
        <v>3.0910424533583161</v>
      </c>
    </row>
    <row r="15800" spans="1:3" x14ac:dyDescent="0.25">
      <c r="A15800" s="3">
        <v>20.837197681154464</v>
      </c>
      <c r="B15800">
        <v>5.9914645471079817</v>
      </c>
      <c r="C15800">
        <v>4.6821312271242199</v>
      </c>
    </row>
    <row r="15801" spans="1:3" x14ac:dyDescent="0.25">
      <c r="A15801" s="3">
        <v>20.837197681154464</v>
      </c>
      <c r="B15801">
        <v>5.9914645471079817</v>
      </c>
      <c r="C15801">
        <v>4.6821312271242199</v>
      </c>
    </row>
    <row r="15802" spans="1:3" x14ac:dyDescent="0.25">
      <c r="A15802" s="3">
        <v>20.163448315399307</v>
      </c>
      <c r="B15802">
        <v>5.5373342670185366</v>
      </c>
      <c r="C15802">
        <v>4.7004803657924166</v>
      </c>
    </row>
    <row r="15803" spans="1:3" ht="15.75" thickBot="1" x14ac:dyDescent="0.3">
      <c r="A15803" s="7">
        <v>20.360234224388144</v>
      </c>
      <c r="B15803">
        <v>5.6167710976665717</v>
      </c>
      <c r="C15803">
        <v>2.9444389791664403</v>
      </c>
    </row>
    <row r="15806" spans="1:3" ht="15.75" thickBot="1" x14ac:dyDescent="0.3"/>
    <row r="15807" spans="1:3" x14ac:dyDescent="0.25">
      <c r="A15807" s="1" t="s">
        <v>949</v>
      </c>
    </row>
    <row r="15808" spans="1:3" x14ac:dyDescent="0.25">
      <c r="A15808" s="2">
        <v>20.184546440673881</v>
      </c>
      <c r="B15808">
        <v>4.990432586778736</v>
      </c>
      <c r="C15808">
        <v>3.6888794541139363</v>
      </c>
    </row>
    <row r="15809" spans="1:3" x14ac:dyDescent="0.25">
      <c r="A15809" s="3">
        <v>20.027089777859604</v>
      </c>
      <c r="B15809">
        <v>4.9416424226093039</v>
      </c>
      <c r="C15809">
        <v>3.1135153092103742</v>
      </c>
    </row>
    <row r="15810" spans="1:3" x14ac:dyDescent="0.25">
      <c r="A15810" s="3">
        <v>20.360234224388144</v>
      </c>
      <c r="B15810">
        <v>5.6167710976665717</v>
      </c>
      <c r="C15810">
        <v>2.9444389791664403</v>
      </c>
    </row>
    <row r="15811" spans="1:3" x14ac:dyDescent="0.25">
      <c r="A15811" s="3">
        <v>19.985088661080542</v>
      </c>
      <c r="B15811">
        <v>4.7874917427820458</v>
      </c>
      <c r="C15811">
        <v>3.4812400893356918</v>
      </c>
    </row>
    <row r="15812" spans="1:3" x14ac:dyDescent="0.25">
      <c r="A15812" s="3">
        <v>20.027089777859604</v>
      </c>
      <c r="B15812">
        <v>4.9416424226093039</v>
      </c>
      <c r="C15812">
        <v>3.1135153092103742</v>
      </c>
    </row>
    <row r="15813" spans="1:3" x14ac:dyDescent="0.25">
      <c r="A15813" s="3">
        <v>20.027089777859604</v>
      </c>
      <c r="B15813">
        <v>4.9416424226093039</v>
      </c>
      <c r="C15813">
        <v>3.1135153092103742</v>
      </c>
    </row>
    <row r="15814" spans="1:3" x14ac:dyDescent="0.25">
      <c r="A15814" s="3">
        <v>20.097550585664155</v>
      </c>
      <c r="B15814">
        <v>5.0751738152338266</v>
      </c>
      <c r="C15814">
        <v>3.6109179126442243</v>
      </c>
    </row>
    <row r="15815" spans="1:3" x14ac:dyDescent="0.25">
      <c r="A15815" s="3">
        <v>20.360234224388144</v>
      </c>
      <c r="B15815">
        <v>5.6167710976665717</v>
      </c>
      <c r="C15815">
        <v>2.9444389791664403</v>
      </c>
    </row>
    <row r="15816" spans="1:3" x14ac:dyDescent="0.25">
      <c r="A15816" s="3">
        <v>20.027089777859604</v>
      </c>
      <c r="B15816">
        <v>4.9416424226093039</v>
      </c>
      <c r="C15816">
        <v>3.1135153092103742</v>
      </c>
    </row>
    <row r="15817" spans="1:3" x14ac:dyDescent="0.25">
      <c r="A15817" s="3">
        <v>21.133424112621626</v>
      </c>
      <c r="B15817" s="8">
        <v>6.5510803350434044</v>
      </c>
      <c r="C15817" s="8">
        <v>5.4380793089231956</v>
      </c>
    </row>
    <row r="15818" spans="1:3" x14ac:dyDescent="0.25">
      <c r="A15818" s="3">
        <v>20.123189455653517</v>
      </c>
      <c r="B15818">
        <v>5.4806389233419912</v>
      </c>
      <c r="C15818">
        <v>3.0910424533583161</v>
      </c>
    </row>
    <row r="15819" spans="1:3" x14ac:dyDescent="0.25">
      <c r="A15819" s="3">
        <v>20.097550585664155</v>
      </c>
      <c r="B15819">
        <v>5.0751738152338266</v>
      </c>
      <c r="C15819">
        <v>3.6109179126442243</v>
      </c>
    </row>
    <row r="15820" spans="1:3" ht="15.75" thickBot="1" x14ac:dyDescent="0.3">
      <c r="A15820" s="7">
        <v>20.123189455653517</v>
      </c>
      <c r="B15820">
        <v>5.4806389233419912</v>
      </c>
      <c r="C15820">
        <v>3.0910424533583161</v>
      </c>
    </row>
    <row r="15823" spans="1:3" ht="15.75" thickBot="1" x14ac:dyDescent="0.3"/>
    <row r="15824" spans="1:3" x14ac:dyDescent="0.25">
      <c r="A15824" s="1" t="s">
        <v>950</v>
      </c>
    </row>
    <row r="15825" spans="1:3" x14ac:dyDescent="0.25">
      <c r="A15825" s="2">
        <v>19.985088661080542</v>
      </c>
      <c r="B15825">
        <v>4.7874917427820458</v>
      </c>
      <c r="C15825">
        <v>3.4812400893356918</v>
      </c>
    </row>
    <row r="15826" spans="1:3" x14ac:dyDescent="0.25">
      <c r="A15826" s="3">
        <v>19.18195119767131</v>
      </c>
      <c r="B15826">
        <v>4.5747109785033828</v>
      </c>
      <c r="C15826">
        <v>3.6375861597263857</v>
      </c>
    </row>
    <row r="15827" spans="1:3" x14ac:dyDescent="0.25">
      <c r="A15827" s="3">
        <v>20.163448315399307</v>
      </c>
      <c r="B15827">
        <v>5.5373342670185366</v>
      </c>
      <c r="C15827">
        <v>4.7004803657924166</v>
      </c>
    </row>
    <row r="15828" spans="1:3" x14ac:dyDescent="0.25">
      <c r="A15828" s="3">
        <v>20.163448315399307</v>
      </c>
      <c r="B15828">
        <v>5.5373342670185366</v>
      </c>
      <c r="C15828">
        <v>4.7004803657924166</v>
      </c>
    </row>
    <row r="15829" spans="1:3" x14ac:dyDescent="0.25">
      <c r="A15829" s="3">
        <v>20.478688773840432</v>
      </c>
      <c r="B15829" s="5">
        <v>5.2983173670000001</v>
      </c>
      <c r="C15829" s="5">
        <v>2.9957322739999999</v>
      </c>
    </row>
    <row r="15830" spans="1:3" x14ac:dyDescent="0.25">
      <c r="A15830" s="3">
        <v>20.123189455653517</v>
      </c>
      <c r="B15830">
        <v>5.4806389233419912</v>
      </c>
      <c r="C15830">
        <v>3.0910424533583161</v>
      </c>
    </row>
    <row r="15831" spans="1:3" x14ac:dyDescent="0.25">
      <c r="A15831" s="3">
        <v>19.719292269758025</v>
      </c>
      <c r="B15831">
        <v>4.7874917430000004</v>
      </c>
      <c r="C15831">
        <v>3.091042453</v>
      </c>
    </row>
    <row r="15832" spans="1:3" x14ac:dyDescent="0.25">
      <c r="A15832" s="3">
        <v>19.719292269758025</v>
      </c>
      <c r="B15832">
        <v>4.7874917430000004</v>
      </c>
      <c r="C15832">
        <v>3.091042453</v>
      </c>
    </row>
    <row r="15833" spans="1:3" x14ac:dyDescent="0.25">
      <c r="A15833" s="3">
        <v>19.929145492307978</v>
      </c>
      <c r="B15833">
        <v>5.0106352940962555</v>
      </c>
      <c r="C15833">
        <v>2.9957322735539909</v>
      </c>
    </row>
    <row r="15834" spans="1:3" x14ac:dyDescent="0.25">
      <c r="A15834" s="3">
        <v>19.719292269758025</v>
      </c>
      <c r="B15834">
        <v>4.7874917430000004</v>
      </c>
      <c r="C15834">
        <v>3.091042453</v>
      </c>
    </row>
    <row r="15835" spans="1:3" x14ac:dyDescent="0.25">
      <c r="A15835" s="3">
        <v>20.360234224388144</v>
      </c>
      <c r="B15835">
        <v>5.6167710976665717</v>
      </c>
      <c r="C15835">
        <v>2.9444389791664403</v>
      </c>
    </row>
    <row r="15836" spans="1:3" x14ac:dyDescent="0.25">
      <c r="A15836" s="3">
        <v>20.097550585664155</v>
      </c>
      <c r="B15836">
        <v>5.0751738152338266</v>
      </c>
      <c r="C15836">
        <v>3.6109179126442243</v>
      </c>
    </row>
    <row r="15837" spans="1:3" ht="15.75" thickBot="1" x14ac:dyDescent="0.3">
      <c r="A15837" s="7">
        <v>19.929145492307978</v>
      </c>
      <c r="B15837">
        <v>5.0106352940962555</v>
      </c>
      <c r="C15837">
        <v>2.9957322735539909</v>
      </c>
    </row>
    <row r="15840" spans="1:3" ht="15.75" thickBot="1" x14ac:dyDescent="0.3"/>
    <row r="15841" spans="1:3" x14ac:dyDescent="0.25">
      <c r="A15841" s="1" t="s">
        <v>951</v>
      </c>
    </row>
    <row r="15842" spans="1:3" x14ac:dyDescent="0.25">
      <c r="A15842" s="2">
        <v>19.929145492307978</v>
      </c>
      <c r="B15842">
        <v>5.0106352940962555</v>
      </c>
      <c r="C15842">
        <v>2.9957322735539909</v>
      </c>
    </row>
    <row r="15843" spans="1:3" x14ac:dyDescent="0.25">
      <c r="A15843" s="3">
        <v>20.184546440673881</v>
      </c>
      <c r="B15843">
        <v>4.990432586778736</v>
      </c>
      <c r="C15843">
        <v>3.6888794541139363</v>
      </c>
    </row>
    <row r="15844" spans="1:3" x14ac:dyDescent="0.25">
      <c r="A15844" s="3">
        <v>20.123189455653517</v>
      </c>
      <c r="B15844">
        <v>5.4806389233419912</v>
      </c>
      <c r="C15844">
        <v>3.0910424533583161</v>
      </c>
    </row>
    <row r="15845" spans="1:3" x14ac:dyDescent="0.25">
      <c r="A15845" s="3">
        <v>19.18195119767131</v>
      </c>
      <c r="B15845">
        <v>4.5747109785033828</v>
      </c>
      <c r="C15845">
        <v>3.6375861597263857</v>
      </c>
    </row>
    <row r="15846" spans="1:3" x14ac:dyDescent="0.25">
      <c r="A15846" s="3">
        <v>20.184546440673881</v>
      </c>
      <c r="B15846">
        <v>4.990432586778736</v>
      </c>
      <c r="C15846">
        <v>3.6888794541139363</v>
      </c>
    </row>
    <row r="15847" spans="1:3" x14ac:dyDescent="0.25">
      <c r="A15847" s="3">
        <v>19.929145492307978</v>
      </c>
      <c r="B15847">
        <v>5.0106352940962555</v>
      </c>
      <c r="C15847">
        <v>2.9957322735539909</v>
      </c>
    </row>
    <row r="15848" spans="1:3" x14ac:dyDescent="0.25">
      <c r="A15848" s="3">
        <v>20.184546440673881</v>
      </c>
      <c r="B15848">
        <v>4.990432586778736</v>
      </c>
      <c r="C15848">
        <v>3.6888794541139363</v>
      </c>
    </row>
    <row r="15849" spans="1:3" x14ac:dyDescent="0.25">
      <c r="A15849" s="3">
        <v>20.478688773840432</v>
      </c>
      <c r="B15849" s="5">
        <v>5.2983173670000001</v>
      </c>
      <c r="C15849" s="5">
        <v>2.9957322739999999</v>
      </c>
    </row>
    <row r="15850" spans="1:3" x14ac:dyDescent="0.25">
      <c r="A15850" s="3">
        <v>19.18195119767131</v>
      </c>
      <c r="B15850">
        <v>4.5747109785033828</v>
      </c>
      <c r="C15850">
        <v>3.6375861597263857</v>
      </c>
    </row>
    <row r="15851" spans="1:3" x14ac:dyDescent="0.25">
      <c r="A15851" s="3">
        <v>20.837197681154464</v>
      </c>
      <c r="B15851">
        <v>5.9914645471079817</v>
      </c>
      <c r="C15851">
        <v>4.6821312271242199</v>
      </c>
    </row>
    <row r="15852" spans="1:3" x14ac:dyDescent="0.25">
      <c r="A15852" s="3">
        <v>21.133424112621626</v>
      </c>
      <c r="B15852" s="8">
        <v>6.5510803350434044</v>
      </c>
      <c r="C15852" s="8">
        <v>5.4380793089231956</v>
      </c>
    </row>
    <row r="15853" spans="1:3" x14ac:dyDescent="0.25">
      <c r="A15853" s="3">
        <v>19.18195119767131</v>
      </c>
      <c r="B15853">
        <v>4.5747109785033828</v>
      </c>
      <c r="C15853">
        <v>3.6375861597263857</v>
      </c>
    </row>
    <row r="15854" spans="1:3" ht="15.75" thickBot="1" x14ac:dyDescent="0.3">
      <c r="A15854" s="7">
        <v>19.929145492307978</v>
      </c>
      <c r="B15854">
        <v>5.0106352940962555</v>
      </c>
      <c r="C15854">
        <v>2.9957322735539909</v>
      </c>
    </row>
    <row r="15857" spans="1:3" ht="15.75" thickBot="1" x14ac:dyDescent="0.3"/>
    <row r="15858" spans="1:3" x14ac:dyDescent="0.25">
      <c r="A15858" s="1" t="s">
        <v>952</v>
      </c>
    </row>
    <row r="15859" spans="1:3" x14ac:dyDescent="0.25">
      <c r="A15859" s="2">
        <v>19.929145492307978</v>
      </c>
      <c r="B15859">
        <v>5.0106352940962555</v>
      </c>
      <c r="C15859">
        <v>2.9957322735539909</v>
      </c>
    </row>
    <row r="15860" spans="1:3" x14ac:dyDescent="0.25">
      <c r="A15860" s="3">
        <v>20.163448315399307</v>
      </c>
      <c r="B15860">
        <v>5.5373342670185366</v>
      </c>
      <c r="C15860">
        <v>4.7004803657924166</v>
      </c>
    </row>
    <row r="15861" spans="1:3" x14ac:dyDescent="0.25">
      <c r="A15861" s="3">
        <v>19.719292269758025</v>
      </c>
      <c r="B15861">
        <v>4.7874917430000004</v>
      </c>
      <c r="C15861">
        <v>3.091042453</v>
      </c>
    </row>
    <row r="15862" spans="1:3" x14ac:dyDescent="0.25">
      <c r="A15862" s="3">
        <v>20.478688773840432</v>
      </c>
      <c r="B15862" s="5">
        <v>5.2983173670000001</v>
      </c>
      <c r="C15862" s="5">
        <v>2.9957322739999999</v>
      </c>
    </row>
    <row r="15863" spans="1:3" x14ac:dyDescent="0.25">
      <c r="A15863" s="3">
        <v>19.985088661080542</v>
      </c>
      <c r="B15863" s="8">
        <v>4.7874917427820458</v>
      </c>
      <c r="C15863" s="8">
        <v>3.4812400893356918</v>
      </c>
    </row>
    <row r="15864" spans="1:3" x14ac:dyDescent="0.25">
      <c r="A15864" s="3">
        <v>19.929145492307978</v>
      </c>
      <c r="B15864">
        <v>5.0106352940962555</v>
      </c>
      <c r="C15864">
        <v>2.9957322735539909</v>
      </c>
    </row>
    <row r="15865" spans="1:3" x14ac:dyDescent="0.25">
      <c r="A15865" s="3">
        <v>20.184546440673881</v>
      </c>
      <c r="B15865">
        <v>4.990432586778736</v>
      </c>
      <c r="C15865">
        <v>3.6888794541139363</v>
      </c>
    </row>
    <row r="15866" spans="1:3" x14ac:dyDescent="0.25">
      <c r="A15866" s="3">
        <v>19.985088661080542</v>
      </c>
      <c r="B15866">
        <v>4.7874917427820458</v>
      </c>
      <c r="C15866">
        <v>3.4812400893356918</v>
      </c>
    </row>
    <row r="15867" spans="1:3" x14ac:dyDescent="0.25">
      <c r="A15867" s="3">
        <v>20.123189455653517</v>
      </c>
      <c r="B15867">
        <v>5.4806389233419912</v>
      </c>
      <c r="C15867">
        <v>3.0910424533583161</v>
      </c>
    </row>
    <row r="15868" spans="1:3" x14ac:dyDescent="0.25">
      <c r="A15868" s="3">
        <v>21.133424112621626</v>
      </c>
      <c r="B15868" s="8">
        <v>6.5510803350434044</v>
      </c>
      <c r="C15868" s="8">
        <v>5.4380793089231956</v>
      </c>
    </row>
    <row r="15869" spans="1:3" x14ac:dyDescent="0.25">
      <c r="A15869" s="3">
        <v>19.929145492307978</v>
      </c>
      <c r="B15869">
        <v>5.0106352940962555</v>
      </c>
      <c r="C15869">
        <v>2.9957322735539909</v>
      </c>
    </row>
    <row r="15870" spans="1:3" x14ac:dyDescent="0.25">
      <c r="A15870" s="3">
        <v>20.360234224388144</v>
      </c>
      <c r="B15870">
        <v>5.6167710976665717</v>
      </c>
      <c r="C15870">
        <v>2.9444389791664403</v>
      </c>
    </row>
    <row r="15871" spans="1:3" ht="15.75" thickBot="1" x14ac:dyDescent="0.3">
      <c r="A15871" s="7">
        <v>19.18195119767131</v>
      </c>
      <c r="B15871">
        <v>4.5747109785033828</v>
      </c>
      <c r="C15871">
        <v>3.6375861597263857</v>
      </c>
    </row>
    <row r="15874" spans="1:3" ht="15.75" thickBot="1" x14ac:dyDescent="0.3"/>
    <row r="15875" spans="1:3" x14ac:dyDescent="0.25">
      <c r="A15875" s="1" t="s">
        <v>953</v>
      </c>
    </row>
    <row r="15876" spans="1:3" x14ac:dyDescent="0.25">
      <c r="A15876" s="2">
        <v>20.097550585664155</v>
      </c>
      <c r="B15876">
        <v>5.0751738152338266</v>
      </c>
      <c r="C15876">
        <v>3.6109179126442243</v>
      </c>
    </row>
    <row r="15877" spans="1:3" x14ac:dyDescent="0.25">
      <c r="A15877" s="3">
        <v>20.163448315399307</v>
      </c>
      <c r="B15877">
        <v>5.5373342670185366</v>
      </c>
      <c r="C15877">
        <v>4.7004803657924166</v>
      </c>
    </row>
    <row r="15878" spans="1:3" x14ac:dyDescent="0.25">
      <c r="A15878" s="3">
        <v>20.184546440673881</v>
      </c>
      <c r="B15878">
        <v>4.990432586778736</v>
      </c>
      <c r="C15878">
        <v>3.6888794541139363</v>
      </c>
    </row>
    <row r="15879" spans="1:3" x14ac:dyDescent="0.25">
      <c r="A15879" s="3">
        <v>20.027089777859604</v>
      </c>
      <c r="B15879">
        <v>4.9416424226093039</v>
      </c>
      <c r="C15879">
        <v>3.1135153092103742</v>
      </c>
    </row>
    <row r="15880" spans="1:3" x14ac:dyDescent="0.25">
      <c r="A15880" s="3">
        <v>19.18195119767131</v>
      </c>
      <c r="B15880">
        <v>4.5747109785033828</v>
      </c>
      <c r="C15880">
        <v>3.6375861597263857</v>
      </c>
    </row>
    <row r="15881" spans="1:3" x14ac:dyDescent="0.25">
      <c r="A15881" s="3">
        <v>20.478688773840432</v>
      </c>
      <c r="B15881" s="5">
        <v>5.2983173670000001</v>
      </c>
      <c r="C15881" s="5">
        <v>2.9957322739999999</v>
      </c>
    </row>
    <row r="15882" spans="1:3" x14ac:dyDescent="0.25">
      <c r="A15882" s="3">
        <v>20.163448315399307</v>
      </c>
      <c r="B15882">
        <v>5.5373342670185366</v>
      </c>
      <c r="C15882">
        <v>4.7004803657924166</v>
      </c>
    </row>
    <row r="15883" spans="1:3" x14ac:dyDescent="0.25">
      <c r="A15883" s="3">
        <v>20.360234224388144</v>
      </c>
      <c r="B15883">
        <v>5.6167710976665717</v>
      </c>
      <c r="C15883">
        <v>2.9444389791664403</v>
      </c>
    </row>
    <row r="15884" spans="1:3" x14ac:dyDescent="0.25">
      <c r="A15884" s="3">
        <v>20.478688773840432</v>
      </c>
      <c r="B15884" s="5">
        <v>5.2983173670000001</v>
      </c>
      <c r="C15884" s="5">
        <v>2.9957322739999999</v>
      </c>
    </row>
    <row r="15885" spans="1:3" x14ac:dyDescent="0.25">
      <c r="A15885" s="3">
        <v>20.184546440673881</v>
      </c>
      <c r="B15885">
        <v>4.990432586778736</v>
      </c>
      <c r="C15885">
        <v>3.6888794541139363</v>
      </c>
    </row>
    <row r="15886" spans="1:3" x14ac:dyDescent="0.25">
      <c r="A15886" s="3">
        <v>20.163448315399307</v>
      </c>
      <c r="B15886">
        <v>5.5373342670185366</v>
      </c>
      <c r="C15886">
        <v>4.7004803657924166</v>
      </c>
    </row>
    <row r="15887" spans="1:3" x14ac:dyDescent="0.25">
      <c r="A15887" s="3">
        <v>20.360234224388144</v>
      </c>
      <c r="B15887">
        <v>5.6167710976665717</v>
      </c>
      <c r="C15887">
        <v>2.9444389791664403</v>
      </c>
    </row>
    <row r="15888" spans="1:3" ht="15.75" thickBot="1" x14ac:dyDescent="0.3">
      <c r="A15888" s="7">
        <v>20.360234224388144</v>
      </c>
      <c r="B15888">
        <v>5.6167710976665717</v>
      </c>
      <c r="C15888">
        <v>2.9444389791664403</v>
      </c>
    </row>
    <row r="15891" spans="1:3" ht="15.75" thickBot="1" x14ac:dyDescent="0.3"/>
    <row r="15892" spans="1:3" x14ac:dyDescent="0.25">
      <c r="A15892" s="1" t="s">
        <v>954</v>
      </c>
    </row>
    <row r="15893" spans="1:3" x14ac:dyDescent="0.25">
      <c r="A15893" s="2">
        <v>20.837197681154464</v>
      </c>
      <c r="B15893">
        <v>5.9914645471079817</v>
      </c>
      <c r="C15893">
        <v>4.6821312271242199</v>
      </c>
    </row>
    <row r="15894" spans="1:3" x14ac:dyDescent="0.25">
      <c r="A15894" s="3">
        <v>19.929145492307978</v>
      </c>
      <c r="B15894">
        <v>5.0106352940962555</v>
      </c>
      <c r="C15894">
        <v>2.9957322735539909</v>
      </c>
    </row>
    <row r="15895" spans="1:3" x14ac:dyDescent="0.25">
      <c r="A15895" s="3">
        <v>20.837197681154464</v>
      </c>
      <c r="B15895">
        <v>5.9914645471079817</v>
      </c>
      <c r="C15895">
        <v>4.6821312271242199</v>
      </c>
    </row>
    <row r="15896" spans="1:3" x14ac:dyDescent="0.25">
      <c r="A15896" s="3">
        <v>21.133424112621626</v>
      </c>
      <c r="B15896" s="8">
        <v>6.5510803350434044</v>
      </c>
      <c r="C15896" s="8">
        <v>5.4380793089231956</v>
      </c>
    </row>
    <row r="15897" spans="1:3" x14ac:dyDescent="0.25">
      <c r="A15897" s="3">
        <v>20.360234224388144</v>
      </c>
      <c r="B15897">
        <v>5.6167710976665717</v>
      </c>
      <c r="C15897">
        <v>2.9444389791664403</v>
      </c>
    </row>
    <row r="15898" spans="1:3" x14ac:dyDescent="0.25">
      <c r="A15898" s="3">
        <v>20.123189455653517</v>
      </c>
      <c r="B15898">
        <v>5.4806389233419912</v>
      </c>
      <c r="C15898">
        <v>3.0910424533583161</v>
      </c>
    </row>
    <row r="15899" spans="1:3" x14ac:dyDescent="0.25">
      <c r="A15899" s="3">
        <v>20.184546440673881</v>
      </c>
      <c r="B15899">
        <v>4.990432586778736</v>
      </c>
      <c r="C15899">
        <v>3.6888794541139363</v>
      </c>
    </row>
    <row r="15900" spans="1:3" x14ac:dyDescent="0.25">
      <c r="A15900" s="3">
        <v>20.027089777859604</v>
      </c>
      <c r="B15900">
        <v>4.9416424226093039</v>
      </c>
      <c r="C15900">
        <v>3.1135153092103742</v>
      </c>
    </row>
    <row r="15901" spans="1:3" x14ac:dyDescent="0.25">
      <c r="A15901" s="3">
        <v>19.18195119767131</v>
      </c>
      <c r="B15901">
        <v>4.5747109785033828</v>
      </c>
      <c r="C15901">
        <v>3.6375861597263857</v>
      </c>
    </row>
    <row r="15902" spans="1:3" x14ac:dyDescent="0.25">
      <c r="A15902" s="3">
        <v>19.985088661080542</v>
      </c>
      <c r="B15902">
        <v>4.7874917427820458</v>
      </c>
      <c r="C15902">
        <v>3.4812400893356918</v>
      </c>
    </row>
    <row r="15903" spans="1:3" x14ac:dyDescent="0.25">
      <c r="A15903" s="3">
        <v>20.478688773840432</v>
      </c>
      <c r="B15903" s="5">
        <v>5.2983173670000001</v>
      </c>
      <c r="C15903" s="5">
        <v>2.9957322739999999</v>
      </c>
    </row>
    <row r="15904" spans="1:3" x14ac:dyDescent="0.25">
      <c r="A15904" s="3">
        <v>19.929145492307978</v>
      </c>
      <c r="B15904">
        <v>5.0106352940962555</v>
      </c>
      <c r="C15904">
        <v>2.9957322735539909</v>
      </c>
    </row>
    <row r="15905" spans="1:3" ht="15.75" thickBot="1" x14ac:dyDescent="0.3">
      <c r="A15905" s="7">
        <v>20.837197681154464</v>
      </c>
      <c r="B15905">
        <v>5.9914645471079817</v>
      </c>
      <c r="C15905">
        <v>4.6821312271242199</v>
      </c>
    </row>
    <row r="15908" spans="1:3" ht="15.75" thickBot="1" x14ac:dyDescent="0.3"/>
    <row r="15909" spans="1:3" x14ac:dyDescent="0.25">
      <c r="A15909" s="1" t="s">
        <v>955</v>
      </c>
    </row>
    <row r="15910" spans="1:3" x14ac:dyDescent="0.25">
      <c r="A15910" s="2">
        <v>20.163448315399307</v>
      </c>
      <c r="B15910">
        <v>5.5373342670185366</v>
      </c>
      <c r="C15910">
        <v>4.7004803657924166</v>
      </c>
    </row>
    <row r="15911" spans="1:3" x14ac:dyDescent="0.25">
      <c r="A15911" s="3">
        <v>20.360234224388144</v>
      </c>
      <c r="B15911">
        <v>5.6167710976665717</v>
      </c>
      <c r="C15911">
        <v>2.9444389791664403</v>
      </c>
    </row>
    <row r="15912" spans="1:3" x14ac:dyDescent="0.25">
      <c r="A15912" s="3">
        <v>20.163448315399307</v>
      </c>
      <c r="B15912">
        <v>5.5373342670185366</v>
      </c>
      <c r="C15912">
        <v>4.7004803657924166</v>
      </c>
    </row>
    <row r="15913" spans="1:3" x14ac:dyDescent="0.25">
      <c r="A15913" s="3">
        <v>21.133424112621626</v>
      </c>
      <c r="B15913" s="8">
        <v>6.5510803350434044</v>
      </c>
      <c r="C15913" s="8">
        <v>5.4380793089231956</v>
      </c>
    </row>
    <row r="15914" spans="1:3" x14ac:dyDescent="0.25">
      <c r="A15914" s="3">
        <v>20.478688773840432</v>
      </c>
      <c r="B15914" s="5">
        <v>5.2983173670000001</v>
      </c>
      <c r="C15914" s="5">
        <v>2.9957322739999999</v>
      </c>
    </row>
    <row r="15915" spans="1:3" x14ac:dyDescent="0.25">
      <c r="A15915" s="3">
        <v>20.163448315399307</v>
      </c>
      <c r="B15915">
        <v>5.5373342670185366</v>
      </c>
      <c r="C15915">
        <v>4.7004803657924166</v>
      </c>
    </row>
    <row r="15916" spans="1:3" x14ac:dyDescent="0.25">
      <c r="A15916" s="3">
        <v>19.985088661080542</v>
      </c>
      <c r="B15916">
        <v>4.7874917427820458</v>
      </c>
      <c r="C15916">
        <v>3.4812400893356918</v>
      </c>
    </row>
    <row r="15917" spans="1:3" x14ac:dyDescent="0.25">
      <c r="A15917" s="3">
        <v>20.123189455653517</v>
      </c>
      <c r="B15917">
        <v>5.4806389233419912</v>
      </c>
      <c r="C15917">
        <v>3.0910424533583161</v>
      </c>
    </row>
    <row r="15918" spans="1:3" x14ac:dyDescent="0.25">
      <c r="A15918" s="3">
        <v>20.163448315399307</v>
      </c>
      <c r="B15918">
        <v>5.5373342670185366</v>
      </c>
      <c r="C15918">
        <v>4.7004803657924166</v>
      </c>
    </row>
    <row r="15919" spans="1:3" x14ac:dyDescent="0.25">
      <c r="A15919" s="3">
        <v>20.027089777859604</v>
      </c>
      <c r="B15919">
        <v>4.9416424226093039</v>
      </c>
      <c r="C15919">
        <v>3.1135153092103742</v>
      </c>
    </row>
    <row r="15920" spans="1:3" x14ac:dyDescent="0.25">
      <c r="A15920" s="3">
        <v>19.929145492307978</v>
      </c>
      <c r="B15920">
        <v>5.0106352940962555</v>
      </c>
      <c r="C15920">
        <v>2.9957322735539909</v>
      </c>
    </row>
    <row r="15921" spans="1:3" x14ac:dyDescent="0.25">
      <c r="A15921" s="3">
        <v>20.027089777859604</v>
      </c>
      <c r="B15921">
        <v>4.9416424226093039</v>
      </c>
      <c r="C15921">
        <v>3.1135153092103742</v>
      </c>
    </row>
    <row r="15922" spans="1:3" ht="15.75" thickBot="1" x14ac:dyDescent="0.3">
      <c r="A15922" s="7">
        <v>20.478688773840432</v>
      </c>
      <c r="B15922" s="5">
        <v>5.2983173670000001</v>
      </c>
      <c r="C15922" s="5">
        <v>2.9957322739999999</v>
      </c>
    </row>
    <row r="15925" spans="1:3" ht="15.75" thickBot="1" x14ac:dyDescent="0.3"/>
    <row r="15926" spans="1:3" x14ac:dyDescent="0.25">
      <c r="A15926" s="1" t="s">
        <v>956</v>
      </c>
    </row>
    <row r="15927" spans="1:3" x14ac:dyDescent="0.25">
      <c r="A15927" s="2">
        <v>19.18195119767131</v>
      </c>
      <c r="B15927">
        <v>4.5747109785033828</v>
      </c>
      <c r="C15927">
        <v>3.6375861597263857</v>
      </c>
    </row>
    <row r="15928" spans="1:3" x14ac:dyDescent="0.25">
      <c r="A15928" s="3">
        <v>20.163448315399307</v>
      </c>
      <c r="B15928">
        <v>5.5373342670185366</v>
      </c>
      <c r="C15928">
        <v>4.7004803657924166</v>
      </c>
    </row>
    <row r="15929" spans="1:3" x14ac:dyDescent="0.25">
      <c r="A15929" s="3">
        <v>21.133424112621626</v>
      </c>
      <c r="B15929" s="8">
        <v>6.5510803350434044</v>
      </c>
      <c r="C15929" s="8">
        <v>5.4380793089231956</v>
      </c>
    </row>
    <row r="15930" spans="1:3" x14ac:dyDescent="0.25">
      <c r="A15930" s="3">
        <v>19.929145492307978</v>
      </c>
      <c r="B15930">
        <v>5.0106352940962555</v>
      </c>
      <c r="C15930">
        <v>2.9957322735539909</v>
      </c>
    </row>
    <row r="15931" spans="1:3" x14ac:dyDescent="0.25">
      <c r="A15931" s="3">
        <v>20.184546440673881</v>
      </c>
      <c r="B15931">
        <v>4.990432586778736</v>
      </c>
      <c r="C15931">
        <v>3.6888794541139363</v>
      </c>
    </row>
    <row r="15932" spans="1:3" x14ac:dyDescent="0.25">
      <c r="A15932" s="3">
        <v>20.360234224388144</v>
      </c>
      <c r="B15932">
        <v>5.6167710976665717</v>
      </c>
      <c r="C15932">
        <v>2.9444389791664403</v>
      </c>
    </row>
    <row r="15933" spans="1:3" x14ac:dyDescent="0.25">
      <c r="A15933" s="3">
        <v>19.985088661080542</v>
      </c>
      <c r="B15933">
        <v>4.7874917427820458</v>
      </c>
      <c r="C15933">
        <v>3.4812400893356918</v>
      </c>
    </row>
    <row r="15934" spans="1:3" x14ac:dyDescent="0.25">
      <c r="A15934" s="3">
        <v>20.184546440673881</v>
      </c>
      <c r="B15934">
        <v>4.990432586778736</v>
      </c>
      <c r="C15934">
        <v>3.6888794541139363</v>
      </c>
    </row>
    <row r="15935" spans="1:3" x14ac:dyDescent="0.25">
      <c r="A15935" s="3">
        <v>20.184546440673881</v>
      </c>
      <c r="B15935">
        <v>4.990432586778736</v>
      </c>
      <c r="C15935">
        <v>3.6888794541139363</v>
      </c>
    </row>
    <row r="15936" spans="1:3" x14ac:dyDescent="0.25">
      <c r="A15936" s="3">
        <v>20.360234224388144</v>
      </c>
      <c r="B15936">
        <v>5.6167710976665717</v>
      </c>
      <c r="C15936">
        <v>2.9444389791664403</v>
      </c>
    </row>
    <row r="15937" spans="1:3" x14ac:dyDescent="0.25">
      <c r="A15937" s="3">
        <v>20.360234224388144</v>
      </c>
      <c r="B15937">
        <v>5.6167710976665717</v>
      </c>
      <c r="C15937">
        <v>2.9444389791664403</v>
      </c>
    </row>
    <row r="15938" spans="1:3" x14ac:dyDescent="0.25">
      <c r="A15938" s="3">
        <v>19.985088661080542</v>
      </c>
      <c r="B15938">
        <v>4.7874917427820458</v>
      </c>
      <c r="C15938">
        <v>3.4812400893356918</v>
      </c>
    </row>
    <row r="15939" spans="1:3" ht="15.75" thickBot="1" x14ac:dyDescent="0.3">
      <c r="A15939" s="7">
        <v>19.719292269758025</v>
      </c>
      <c r="B15939">
        <v>4.7874917430000004</v>
      </c>
      <c r="C15939">
        <v>3.091042453</v>
      </c>
    </row>
    <row r="15942" spans="1:3" ht="15.75" thickBot="1" x14ac:dyDescent="0.3"/>
    <row r="15943" spans="1:3" x14ac:dyDescent="0.25">
      <c r="A15943" s="1" t="s">
        <v>957</v>
      </c>
    </row>
    <row r="15944" spans="1:3" x14ac:dyDescent="0.25">
      <c r="A15944" s="2">
        <v>20.027089777859604</v>
      </c>
      <c r="B15944">
        <v>4.9416424226093039</v>
      </c>
      <c r="C15944">
        <v>3.1135153092103742</v>
      </c>
    </row>
    <row r="15945" spans="1:3" x14ac:dyDescent="0.25">
      <c r="A15945" s="3">
        <v>19.18195119767131</v>
      </c>
      <c r="B15945">
        <v>4.5747109785033828</v>
      </c>
      <c r="C15945">
        <v>3.6375861597263857</v>
      </c>
    </row>
    <row r="15946" spans="1:3" x14ac:dyDescent="0.25">
      <c r="A15946" s="3">
        <v>19.719292269758025</v>
      </c>
      <c r="B15946">
        <v>4.7874917430000004</v>
      </c>
      <c r="C15946">
        <v>3.091042453</v>
      </c>
    </row>
    <row r="15947" spans="1:3" x14ac:dyDescent="0.25">
      <c r="A15947" s="3">
        <v>20.163448315399307</v>
      </c>
      <c r="B15947">
        <v>5.5373342670185366</v>
      </c>
      <c r="C15947">
        <v>4.7004803657924166</v>
      </c>
    </row>
    <row r="15948" spans="1:3" x14ac:dyDescent="0.25">
      <c r="A15948" s="3">
        <v>20.027089777859604</v>
      </c>
      <c r="B15948">
        <v>4.9416424226093039</v>
      </c>
      <c r="C15948">
        <v>3.1135153092103742</v>
      </c>
    </row>
    <row r="15949" spans="1:3" x14ac:dyDescent="0.25">
      <c r="A15949" s="3">
        <v>19.719292269758025</v>
      </c>
      <c r="B15949">
        <v>4.7874917430000004</v>
      </c>
      <c r="C15949">
        <v>3.091042453</v>
      </c>
    </row>
    <row r="15950" spans="1:3" x14ac:dyDescent="0.25">
      <c r="A15950" s="3">
        <v>20.360234224388144</v>
      </c>
      <c r="B15950">
        <v>5.6167710976665717</v>
      </c>
      <c r="C15950">
        <v>2.9444389791664403</v>
      </c>
    </row>
    <row r="15951" spans="1:3" x14ac:dyDescent="0.25">
      <c r="A15951" s="3">
        <v>20.478688773840432</v>
      </c>
      <c r="B15951" s="5">
        <v>5.2983173670000001</v>
      </c>
      <c r="C15951" s="5">
        <v>2.9957322739999999</v>
      </c>
    </row>
    <row r="15952" spans="1:3" x14ac:dyDescent="0.25">
      <c r="A15952" s="3">
        <v>20.184546440673881</v>
      </c>
      <c r="B15952">
        <v>4.990432586778736</v>
      </c>
      <c r="C15952">
        <v>3.6888794541139363</v>
      </c>
    </row>
    <row r="15953" spans="1:3" x14ac:dyDescent="0.25">
      <c r="A15953" s="3">
        <v>20.184546440673881</v>
      </c>
      <c r="B15953">
        <v>4.990432586778736</v>
      </c>
      <c r="C15953">
        <v>3.6888794541139363</v>
      </c>
    </row>
    <row r="15954" spans="1:3" x14ac:dyDescent="0.25">
      <c r="A15954" s="3">
        <v>19.18195119767131</v>
      </c>
      <c r="B15954">
        <v>4.5747109785033828</v>
      </c>
      <c r="C15954">
        <v>3.6375861597263857</v>
      </c>
    </row>
    <row r="15955" spans="1:3" x14ac:dyDescent="0.25">
      <c r="A15955" s="3">
        <v>19.18195119767131</v>
      </c>
      <c r="B15955">
        <v>4.5747109785033828</v>
      </c>
      <c r="C15955">
        <v>3.6375861597263857</v>
      </c>
    </row>
    <row r="15956" spans="1:3" ht="15.75" thickBot="1" x14ac:dyDescent="0.3">
      <c r="A15956" s="7">
        <v>20.360234224388144</v>
      </c>
      <c r="B15956">
        <v>5.6167710976665717</v>
      </c>
      <c r="C15956">
        <v>2.9444389791664403</v>
      </c>
    </row>
    <row r="15959" spans="1:3" ht="15.75" thickBot="1" x14ac:dyDescent="0.3"/>
    <row r="15960" spans="1:3" x14ac:dyDescent="0.25">
      <c r="A15960" s="1" t="s">
        <v>958</v>
      </c>
    </row>
    <row r="15961" spans="1:3" x14ac:dyDescent="0.25">
      <c r="A15961" s="2">
        <v>20.184546440673881</v>
      </c>
      <c r="B15961">
        <v>4.990432586778736</v>
      </c>
      <c r="C15961">
        <v>3.6888794541139363</v>
      </c>
    </row>
    <row r="15962" spans="1:3" x14ac:dyDescent="0.25">
      <c r="A15962" s="3">
        <v>19.929145492307978</v>
      </c>
      <c r="B15962">
        <v>5.0106352940962555</v>
      </c>
      <c r="C15962">
        <v>2.9957322735539909</v>
      </c>
    </row>
    <row r="15963" spans="1:3" x14ac:dyDescent="0.25">
      <c r="A15963" s="3">
        <v>20.027089777859604</v>
      </c>
      <c r="B15963">
        <v>4.9416424226093039</v>
      </c>
      <c r="C15963">
        <v>3.1135153092103742</v>
      </c>
    </row>
    <row r="15964" spans="1:3" x14ac:dyDescent="0.25">
      <c r="A15964" s="3">
        <v>19.985088661080542</v>
      </c>
      <c r="B15964">
        <v>4.7874917427820458</v>
      </c>
      <c r="C15964">
        <v>3.4812400893356918</v>
      </c>
    </row>
    <row r="15965" spans="1:3" x14ac:dyDescent="0.25">
      <c r="A15965" s="3">
        <v>20.478688773840432</v>
      </c>
      <c r="B15965" s="5">
        <v>5.2983173670000001</v>
      </c>
      <c r="C15965" s="5">
        <v>2.9957322739999999</v>
      </c>
    </row>
    <row r="15966" spans="1:3" x14ac:dyDescent="0.25">
      <c r="A15966" s="3">
        <v>19.719292269758025</v>
      </c>
      <c r="B15966">
        <v>4.7874917430000004</v>
      </c>
      <c r="C15966">
        <v>3.091042453</v>
      </c>
    </row>
    <row r="15967" spans="1:3" x14ac:dyDescent="0.25">
      <c r="A15967" s="3">
        <v>20.478688773840432</v>
      </c>
      <c r="B15967" s="5">
        <v>5.2983173670000001</v>
      </c>
      <c r="C15967" s="5">
        <v>2.9957322739999999</v>
      </c>
    </row>
    <row r="15968" spans="1:3" x14ac:dyDescent="0.25">
      <c r="A15968" s="3">
        <v>20.123189455653517</v>
      </c>
      <c r="B15968">
        <v>5.4806389233419912</v>
      </c>
      <c r="C15968">
        <v>3.0910424533583161</v>
      </c>
    </row>
    <row r="15969" spans="1:3" x14ac:dyDescent="0.25">
      <c r="A15969" s="3">
        <v>19.719292269758025</v>
      </c>
      <c r="B15969">
        <v>4.7874917430000004</v>
      </c>
      <c r="C15969">
        <v>3.091042453</v>
      </c>
    </row>
    <row r="15970" spans="1:3" x14ac:dyDescent="0.25">
      <c r="A15970" s="3">
        <v>20.123189455653517</v>
      </c>
      <c r="B15970">
        <v>5.4806389233419912</v>
      </c>
      <c r="C15970">
        <v>3.0910424533583161</v>
      </c>
    </row>
    <row r="15971" spans="1:3" x14ac:dyDescent="0.25">
      <c r="A15971" s="3">
        <v>20.184546440673881</v>
      </c>
      <c r="B15971">
        <v>4.990432586778736</v>
      </c>
      <c r="C15971">
        <v>3.6888794541139363</v>
      </c>
    </row>
    <row r="15972" spans="1:3" x14ac:dyDescent="0.25">
      <c r="A15972" s="3">
        <v>20.123189455653517</v>
      </c>
      <c r="B15972">
        <v>5.4806389233419912</v>
      </c>
      <c r="C15972">
        <v>3.0910424533583161</v>
      </c>
    </row>
    <row r="15973" spans="1:3" ht="15.75" thickBot="1" x14ac:dyDescent="0.3">
      <c r="A15973" s="7">
        <v>20.184546440673881</v>
      </c>
      <c r="B15973">
        <v>4.990432586778736</v>
      </c>
      <c r="C15973">
        <v>3.6888794541139363</v>
      </c>
    </row>
    <row r="15976" spans="1:3" ht="15.75" thickBot="1" x14ac:dyDescent="0.3"/>
    <row r="15977" spans="1:3" x14ac:dyDescent="0.25">
      <c r="A15977" s="1" t="s">
        <v>959</v>
      </c>
    </row>
    <row r="15978" spans="1:3" x14ac:dyDescent="0.25">
      <c r="A15978" s="2">
        <v>20.163448315399307</v>
      </c>
      <c r="B15978">
        <v>5.5373342670185366</v>
      </c>
      <c r="C15978">
        <v>4.7004803657924166</v>
      </c>
    </row>
    <row r="15979" spans="1:3" x14ac:dyDescent="0.25">
      <c r="A15979" s="3">
        <v>19.18195119767131</v>
      </c>
      <c r="B15979">
        <v>4.5747109785033828</v>
      </c>
      <c r="C15979">
        <v>3.6375861597263857</v>
      </c>
    </row>
    <row r="15980" spans="1:3" x14ac:dyDescent="0.25">
      <c r="A15980" s="3">
        <v>20.027089777859604</v>
      </c>
      <c r="B15980">
        <v>4.9416424226093039</v>
      </c>
      <c r="C15980">
        <v>3.1135153092103742</v>
      </c>
    </row>
    <row r="15981" spans="1:3" x14ac:dyDescent="0.25">
      <c r="A15981" s="3">
        <v>20.097550585664155</v>
      </c>
      <c r="B15981">
        <v>5.0751738152338266</v>
      </c>
      <c r="C15981">
        <v>3.6109179126442243</v>
      </c>
    </row>
    <row r="15982" spans="1:3" x14ac:dyDescent="0.25">
      <c r="A15982" s="3">
        <v>20.097550585664155</v>
      </c>
      <c r="B15982">
        <v>5.0751738152338266</v>
      </c>
      <c r="C15982">
        <v>3.6109179126442243</v>
      </c>
    </row>
    <row r="15983" spans="1:3" x14ac:dyDescent="0.25">
      <c r="A15983" s="3">
        <v>19.719292269758025</v>
      </c>
      <c r="B15983">
        <v>4.7874917430000004</v>
      </c>
      <c r="C15983">
        <v>3.091042453</v>
      </c>
    </row>
    <row r="15984" spans="1:3" x14ac:dyDescent="0.25">
      <c r="A15984" s="3">
        <v>20.097550585664155</v>
      </c>
      <c r="B15984">
        <v>5.0751738152338266</v>
      </c>
      <c r="C15984">
        <v>3.6109179126442243</v>
      </c>
    </row>
    <row r="15985" spans="1:3" x14ac:dyDescent="0.25">
      <c r="A15985" s="3">
        <v>20.837197681154464</v>
      </c>
      <c r="B15985">
        <v>5.9914645471079817</v>
      </c>
      <c r="C15985">
        <v>4.6821312271242199</v>
      </c>
    </row>
    <row r="15986" spans="1:3" x14ac:dyDescent="0.25">
      <c r="A15986" s="3">
        <v>20.184546440673881</v>
      </c>
      <c r="B15986">
        <v>4.990432586778736</v>
      </c>
      <c r="C15986">
        <v>3.6888794541139363</v>
      </c>
    </row>
    <row r="15987" spans="1:3" x14ac:dyDescent="0.25">
      <c r="A15987" s="3">
        <v>20.163448315399307</v>
      </c>
      <c r="B15987">
        <v>5.5373342670185366</v>
      </c>
      <c r="C15987">
        <v>4.7004803657924166</v>
      </c>
    </row>
    <row r="15988" spans="1:3" x14ac:dyDescent="0.25">
      <c r="A15988" s="3">
        <v>20.097550585664155</v>
      </c>
      <c r="B15988">
        <v>5.0751738152338266</v>
      </c>
      <c r="C15988">
        <v>3.6109179126442243</v>
      </c>
    </row>
    <row r="15989" spans="1:3" x14ac:dyDescent="0.25">
      <c r="A15989" s="3">
        <v>20.360234224388144</v>
      </c>
      <c r="B15989">
        <v>5.6167710976665717</v>
      </c>
      <c r="C15989">
        <v>2.9444389791664403</v>
      </c>
    </row>
    <row r="15990" spans="1:3" ht="15.75" thickBot="1" x14ac:dyDescent="0.3">
      <c r="A15990" s="7">
        <v>20.478688773840432</v>
      </c>
      <c r="B15990" s="5">
        <v>5.2983173670000001</v>
      </c>
      <c r="C15990" s="5">
        <v>2.9957322739999999</v>
      </c>
    </row>
    <row r="15993" spans="1:3" ht="15.75" thickBot="1" x14ac:dyDescent="0.3"/>
    <row r="15994" spans="1:3" x14ac:dyDescent="0.25">
      <c r="A15994" s="1" t="s">
        <v>960</v>
      </c>
    </row>
    <row r="15995" spans="1:3" x14ac:dyDescent="0.25">
      <c r="A15995" s="2">
        <v>20.478688773840432</v>
      </c>
      <c r="B15995" s="5">
        <v>5.2983173670000001</v>
      </c>
      <c r="C15995" s="5">
        <v>2.9957322739999999</v>
      </c>
    </row>
    <row r="15996" spans="1:3" x14ac:dyDescent="0.25">
      <c r="A15996" s="3">
        <v>20.163448315399307</v>
      </c>
      <c r="B15996">
        <v>5.5373342670185366</v>
      </c>
      <c r="C15996">
        <v>4.7004803657924166</v>
      </c>
    </row>
    <row r="15997" spans="1:3" x14ac:dyDescent="0.25">
      <c r="A15997" s="3">
        <v>20.123189455653517</v>
      </c>
      <c r="B15997">
        <v>5.4806389233419912</v>
      </c>
      <c r="C15997">
        <v>3.0910424533583161</v>
      </c>
    </row>
    <row r="15998" spans="1:3" x14ac:dyDescent="0.25">
      <c r="A15998" s="3">
        <v>20.360234224388144</v>
      </c>
      <c r="B15998">
        <v>5.6167710976665717</v>
      </c>
      <c r="C15998">
        <v>2.9444389791664403</v>
      </c>
    </row>
    <row r="15999" spans="1:3" x14ac:dyDescent="0.25">
      <c r="A15999" s="3">
        <v>20.123189455653517</v>
      </c>
      <c r="B15999">
        <v>5.4806389233419912</v>
      </c>
      <c r="C15999">
        <v>3.0910424533583161</v>
      </c>
    </row>
    <row r="16000" spans="1:3" x14ac:dyDescent="0.25">
      <c r="A16000" s="3">
        <v>20.184546440673881</v>
      </c>
      <c r="B16000">
        <v>4.990432586778736</v>
      </c>
      <c r="C16000">
        <v>3.6888794541139363</v>
      </c>
    </row>
    <row r="16001" spans="1:3" x14ac:dyDescent="0.25">
      <c r="A16001" s="3">
        <v>19.929145492307978</v>
      </c>
      <c r="B16001">
        <v>5.0106352940962555</v>
      </c>
      <c r="C16001">
        <v>2.9957322735539909</v>
      </c>
    </row>
    <row r="16002" spans="1:3" x14ac:dyDescent="0.25">
      <c r="A16002" s="3">
        <v>20.478688773840432</v>
      </c>
      <c r="B16002" s="5">
        <v>5.2983173670000001</v>
      </c>
      <c r="C16002" s="5">
        <v>2.9957322739999999</v>
      </c>
    </row>
    <row r="16003" spans="1:3" x14ac:dyDescent="0.25">
      <c r="A16003" s="3">
        <v>19.929145492307978</v>
      </c>
      <c r="B16003">
        <v>5.0106352940962555</v>
      </c>
      <c r="C16003">
        <v>2.9957322735539909</v>
      </c>
    </row>
    <row r="16004" spans="1:3" x14ac:dyDescent="0.25">
      <c r="A16004" s="3">
        <v>20.360234224388144</v>
      </c>
      <c r="B16004">
        <v>5.6167710976665717</v>
      </c>
      <c r="C16004">
        <v>2.9444389791664403</v>
      </c>
    </row>
    <row r="16005" spans="1:3" x14ac:dyDescent="0.25">
      <c r="A16005" s="3">
        <v>20.123189455653517</v>
      </c>
      <c r="B16005">
        <v>5.4806389233419912</v>
      </c>
      <c r="C16005">
        <v>3.0910424533583161</v>
      </c>
    </row>
    <row r="16006" spans="1:3" x14ac:dyDescent="0.25">
      <c r="A16006" s="3">
        <v>20.360234224388144</v>
      </c>
      <c r="B16006">
        <v>5.6167710976665717</v>
      </c>
      <c r="C16006">
        <v>2.9444389791664403</v>
      </c>
    </row>
    <row r="16007" spans="1:3" ht="15.75" thickBot="1" x14ac:dyDescent="0.3">
      <c r="A16007" s="7">
        <v>21.133424112621626</v>
      </c>
      <c r="B16007" s="8">
        <v>6.5510803350434044</v>
      </c>
      <c r="C16007" s="8">
        <v>5.4380793089231956</v>
      </c>
    </row>
    <row r="16010" spans="1:3" ht="15.75" thickBot="1" x14ac:dyDescent="0.3"/>
    <row r="16011" spans="1:3" x14ac:dyDescent="0.25">
      <c r="A16011" s="1" t="s">
        <v>961</v>
      </c>
    </row>
    <row r="16012" spans="1:3" x14ac:dyDescent="0.25">
      <c r="A16012" s="2">
        <v>20.837197681154464</v>
      </c>
      <c r="B16012">
        <v>5.9914645471079817</v>
      </c>
      <c r="C16012">
        <v>4.6821312271242199</v>
      </c>
    </row>
    <row r="16013" spans="1:3" x14ac:dyDescent="0.25">
      <c r="A16013" s="3">
        <v>20.184546440673881</v>
      </c>
      <c r="B16013">
        <v>4.990432586778736</v>
      </c>
      <c r="C16013">
        <v>3.6888794541139363</v>
      </c>
    </row>
    <row r="16014" spans="1:3" x14ac:dyDescent="0.25">
      <c r="A16014" s="3">
        <v>20.478688773840432</v>
      </c>
      <c r="B16014" s="5">
        <v>5.2983173670000001</v>
      </c>
      <c r="C16014" s="5">
        <v>2.9957322739999999</v>
      </c>
    </row>
    <row r="16015" spans="1:3" x14ac:dyDescent="0.25">
      <c r="A16015" s="3">
        <v>20.027089777859604</v>
      </c>
      <c r="B16015">
        <v>4.9416424226093039</v>
      </c>
      <c r="C16015">
        <v>3.1135153092103742</v>
      </c>
    </row>
    <row r="16016" spans="1:3" x14ac:dyDescent="0.25">
      <c r="A16016" s="3">
        <v>20.184546440673881</v>
      </c>
      <c r="B16016">
        <v>4.990432586778736</v>
      </c>
      <c r="C16016">
        <v>3.6888794541139363</v>
      </c>
    </row>
    <row r="16017" spans="1:3" x14ac:dyDescent="0.25">
      <c r="A16017" s="3">
        <v>20.097550585664155</v>
      </c>
      <c r="B16017">
        <v>5.0751738152338266</v>
      </c>
      <c r="C16017">
        <v>3.6109179126442243</v>
      </c>
    </row>
    <row r="16018" spans="1:3" x14ac:dyDescent="0.25">
      <c r="A16018" s="3">
        <v>20.184546440673881</v>
      </c>
      <c r="B16018">
        <v>4.990432586778736</v>
      </c>
      <c r="C16018">
        <v>3.6888794541139363</v>
      </c>
    </row>
    <row r="16019" spans="1:3" x14ac:dyDescent="0.25">
      <c r="A16019" s="3">
        <v>21.133424112621626</v>
      </c>
      <c r="B16019" s="8">
        <v>6.5510803350434044</v>
      </c>
      <c r="C16019" s="8">
        <v>5.4380793089231956</v>
      </c>
    </row>
    <row r="16020" spans="1:3" x14ac:dyDescent="0.25">
      <c r="A16020" s="3">
        <v>20.837197681154464</v>
      </c>
      <c r="B16020">
        <v>5.9914645471079817</v>
      </c>
      <c r="C16020">
        <v>4.6821312271242199</v>
      </c>
    </row>
    <row r="16021" spans="1:3" x14ac:dyDescent="0.25">
      <c r="A16021" s="3">
        <v>20.478688773840432</v>
      </c>
      <c r="B16021" s="5">
        <v>5.2983173670000001</v>
      </c>
      <c r="C16021" s="5">
        <v>2.9957322739999999</v>
      </c>
    </row>
    <row r="16022" spans="1:3" x14ac:dyDescent="0.25">
      <c r="A16022" s="3">
        <v>20.027089777859604</v>
      </c>
      <c r="B16022">
        <v>4.9416424226093039</v>
      </c>
      <c r="C16022">
        <v>3.1135153092103742</v>
      </c>
    </row>
    <row r="16023" spans="1:3" x14ac:dyDescent="0.25">
      <c r="A16023" s="3">
        <v>20.027089777859604</v>
      </c>
      <c r="B16023">
        <v>4.9416424226093039</v>
      </c>
      <c r="C16023">
        <v>3.1135153092103742</v>
      </c>
    </row>
    <row r="16024" spans="1:3" ht="15.75" thickBot="1" x14ac:dyDescent="0.3">
      <c r="A16024" s="7">
        <v>20.097550585664155</v>
      </c>
      <c r="B16024">
        <v>5.0751738152338266</v>
      </c>
      <c r="C16024">
        <v>3.6109179126442243</v>
      </c>
    </row>
    <row r="16027" spans="1:3" ht="15.75" thickBot="1" x14ac:dyDescent="0.3"/>
    <row r="16028" spans="1:3" x14ac:dyDescent="0.25">
      <c r="A16028" s="1" t="s">
        <v>962</v>
      </c>
    </row>
    <row r="16029" spans="1:3" x14ac:dyDescent="0.25">
      <c r="A16029" s="2">
        <v>20.123189455653517</v>
      </c>
      <c r="B16029" s="8">
        <v>5.4806389233419903</v>
      </c>
      <c r="C16029" s="8">
        <v>3.0910424533583161</v>
      </c>
    </row>
    <row r="16030" spans="1:3" x14ac:dyDescent="0.25">
      <c r="A16030" s="3">
        <v>19.18195119767131</v>
      </c>
      <c r="B16030">
        <v>4.5747109785033828</v>
      </c>
      <c r="C16030">
        <v>3.6375861597263857</v>
      </c>
    </row>
    <row r="16031" spans="1:3" x14ac:dyDescent="0.25">
      <c r="A16031" s="3">
        <v>19.719292269758025</v>
      </c>
      <c r="B16031">
        <v>4.7874917430000004</v>
      </c>
      <c r="C16031">
        <v>3.091042453</v>
      </c>
    </row>
    <row r="16032" spans="1:3" x14ac:dyDescent="0.25">
      <c r="A16032" s="3">
        <v>20.478688773840432</v>
      </c>
      <c r="B16032" s="5">
        <v>5.2983173670000001</v>
      </c>
      <c r="C16032" s="5">
        <v>2.9957322739999999</v>
      </c>
    </row>
    <row r="16033" spans="1:3" x14ac:dyDescent="0.25">
      <c r="A16033" s="3">
        <v>20.360234224388144</v>
      </c>
      <c r="B16033">
        <v>5.6167710976665717</v>
      </c>
      <c r="C16033">
        <v>2.9444389791664403</v>
      </c>
    </row>
    <row r="16034" spans="1:3" x14ac:dyDescent="0.25">
      <c r="A16034" s="3">
        <v>19.18195119767131</v>
      </c>
      <c r="B16034">
        <v>4.5747109785033828</v>
      </c>
      <c r="C16034">
        <v>3.6375861597263857</v>
      </c>
    </row>
    <row r="16035" spans="1:3" x14ac:dyDescent="0.25">
      <c r="A16035" s="3">
        <v>20.163448315399307</v>
      </c>
      <c r="B16035">
        <v>5.5373342670185366</v>
      </c>
      <c r="C16035">
        <v>4.7004803657924166</v>
      </c>
    </row>
    <row r="16036" spans="1:3" x14ac:dyDescent="0.25">
      <c r="A16036" s="3">
        <v>20.163448315399307</v>
      </c>
      <c r="B16036">
        <v>5.5373342670185366</v>
      </c>
      <c r="C16036">
        <v>4.7004803657924166</v>
      </c>
    </row>
    <row r="16037" spans="1:3" x14ac:dyDescent="0.25">
      <c r="A16037" s="3">
        <v>19.18195119767131</v>
      </c>
      <c r="B16037">
        <v>4.5747109785033828</v>
      </c>
      <c r="C16037">
        <v>3.6375861597263857</v>
      </c>
    </row>
    <row r="16038" spans="1:3" x14ac:dyDescent="0.25">
      <c r="A16038" s="3">
        <v>20.097550585664155</v>
      </c>
      <c r="B16038">
        <v>5.0751738152338266</v>
      </c>
      <c r="C16038">
        <v>3.6109179126442243</v>
      </c>
    </row>
    <row r="16039" spans="1:3" x14ac:dyDescent="0.25">
      <c r="A16039" s="3">
        <v>20.184546440673881</v>
      </c>
      <c r="B16039">
        <v>4.990432586778736</v>
      </c>
      <c r="C16039">
        <v>3.6888794541139363</v>
      </c>
    </row>
    <row r="16040" spans="1:3" x14ac:dyDescent="0.25">
      <c r="A16040" s="3">
        <v>20.360234224388144</v>
      </c>
      <c r="B16040">
        <v>5.6167710976665717</v>
      </c>
      <c r="C16040">
        <v>2.9444389791664403</v>
      </c>
    </row>
    <row r="16041" spans="1:3" ht="15.75" thickBot="1" x14ac:dyDescent="0.3">
      <c r="A16041" s="7">
        <v>21.133424112621626</v>
      </c>
      <c r="B16041" s="8">
        <v>6.5510803350434044</v>
      </c>
      <c r="C16041" s="8">
        <v>5.4380793089231956</v>
      </c>
    </row>
    <row r="16044" spans="1:3" ht="15.75" thickBot="1" x14ac:dyDescent="0.3"/>
    <row r="16045" spans="1:3" x14ac:dyDescent="0.25">
      <c r="A16045" s="1" t="s">
        <v>963</v>
      </c>
      <c r="B16045" s="1"/>
      <c r="C16045" s="1"/>
    </row>
    <row r="16046" spans="1:3" x14ac:dyDescent="0.25">
      <c r="A16046" s="2">
        <v>20.027089777859604</v>
      </c>
      <c r="B16046">
        <v>4.9416424226093039</v>
      </c>
      <c r="C16046">
        <v>3.1135153092103742</v>
      </c>
    </row>
    <row r="16047" spans="1:3" x14ac:dyDescent="0.25">
      <c r="A16047" s="3">
        <v>19.18195119767131</v>
      </c>
      <c r="B16047">
        <v>4.5747109785033828</v>
      </c>
      <c r="C16047">
        <v>3.6375861597263857</v>
      </c>
    </row>
    <row r="16048" spans="1:3" x14ac:dyDescent="0.25">
      <c r="A16048" s="3">
        <v>20.837197681154464</v>
      </c>
      <c r="B16048">
        <v>5.9914645471079817</v>
      </c>
      <c r="C16048">
        <v>4.6821312271242199</v>
      </c>
    </row>
    <row r="16049" spans="1:3" x14ac:dyDescent="0.25">
      <c r="A16049" s="3">
        <v>20.163448315399307</v>
      </c>
      <c r="B16049">
        <v>5.5373342670185366</v>
      </c>
      <c r="C16049">
        <v>4.7004803657924166</v>
      </c>
    </row>
    <row r="16050" spans="1:3" x14ac:dyDescent="0.25">
      <c r="A16050" s="3">
        <v>20.184546440673881</v>
      </c>
      <c r="B16050">
        <v>4.990432586778736</v>
      </c>
      <c r="C16050">
        <v>3.6888794541139363</v>
      </c>
    </row>
    <row r="16051" spans="1:3" x14ac:dyDescent="0.25">
      <c r="A16051" s="3">
        <v>19.929145492307978</v>
      </c>
      <c r="B16051">
        <v>5.0106352940962555</v>
      </c>
      <c r="C16051">
        <v>2.9957322735539909</v>
      </c>
    </row>
    <row r="16052" spans="1:3" x14ac:dyDescent="0.25">
      <c r="A16052" s="3">
        <v>21.133424112621626</v>
      </c>
      <c r="B16052" s="8">
        <v>6.5510803350434044</v>
      </c>
      <c r="C16052" s="8">
        <v>5.4380793089231956</v>
      </c>
    </row>
    <row r="16053" spans="1:3" x14ac:dyDescent="0.25">
      <c r="A16053" s="3">
        <v>20.097550585664155</v>
      </c>
      <c r="B16053">
        <v>5.0751738152338266</v>
      </c>
      <c r="C16053">
        <v>3.6109179126442243</v>
      </c>
    </row>
    <row r="16054" spans="1:3" x14ac:dyDescent="0.25">
      <c r="A16054" s="3">
        <v>20.097550585664155</v>
      </c>
      <c r="B16054">
        <v>5.0751738152338266</v>
      </c>
      <c r="C16054">
        <v>3.6109179126442243</v>
      </c>
    </row>
    <row r="16055" spans="1:3" x14ac:dyDescent="0.25">
      <c r="A16055" s="3">
        <v>20.123189455653517</v>
      </c>
      <c r="B16055">
        <v>5.4806389233419912</v>
      </c>
      <c r="C16055">
        <v>3.0910424533583161</v>
      </c>
    </row>
    <row r="16056" spans="1:3" x14ac:dyDescent="0.25">
      <c r="A16056" s="3">
        <v>21.133424112621626</v>
      </c>
      <c r="B16056" s="8">
        <v>6.5510803350434044</v>
      </c>
      <c r="C16056" s="8">
        <v>5.4380793089231956</v>
      </c>
    </row>
    <row r="16057" spans="1:3" x14ac:dyDescent="0.25">
      <c r="A16057" s="3">
        <v>20.360234224388144</v>
      </c>
      <c r="B16057">
        <v>5.6167710976665717</v>
      </c>
      <c r="C16057">
        <v>2.9444389791664403</v>
      </c>
    </row>
    <row r="16058" spans="1:3" ht="15.75" thickBot="1" x14ac:dyDescent="0.3">
      <c r="A16058" s="7">
        <v>20.837197681154464</v>
      </c>
      <c r="B16058">
        <v>5.9914645471079817</v>
      </c>
      <c r="C16058">
        <v>4.6821312271242199</v>
      </c>
    </row>
    <row r="16061" spans="1:3" ht="15.75" thickBot="1" x14ac:dyDescent="0.3"/>
    <row r="16062" spans="1:3" x14ac:dyDescent="0.25">
      <c r="A16062" s="1" t="s">
        <v>964</v>
      </c>
    </row>
    <row r="16063" spans="1:3" x14ac:dyDescent="0.25">
      <c r="A16063" s="2">
        <v>20.027089777859604</v>
      </c>
      <c r="B16063">
        <v>4.9416424226093039</v>
      </c>
      <c r="C16063">
        <v>3.1135153092103742</v>
      </c>
    </row>
    <row r="16064" spans="1:3" x14ac:dyDescent="0.25">
      <c r="A16064" s="3">
        <v>20.097550585664155</v>
      </c>
      <c r="B16064">
        <v>5.0751738152338266</v>
      </c>
      <c r="C16064">
        <v>3.6109179126442243</v>
      </c>
    </row>
    <row r="16065" spans="1:3" x14ac:dyDescent="0.25">
      <c r="A16065" s="3">
        <v>19.929145492307978</v>
      </c>
      <c r="B16065">
        <v>5.0106352940962555</v>
      </c>
      <c r="C16065">
        <v>2.9957322735539909</v>
      </c>
    </row>
    <row r="16066" spans="1:3" x14ac:dyDescent="0.25">
      <c r="A16066" s="3">
        <v>20.837197681154464</v>
      </c>
      <c r="B16066">
        <v>5.9914645471079817</v>
      </c>
      <c r="C16066">
        <v>4.6821312271242199</v>
      </c>
    </row>
    <row r="16067" spans="1:3" x14ac:dyDescent="0.25">
      <c r="A16067" s="3">
        <v>20.360234224388144</v>
      </c>
      <c r="B16067">
        <v>5.6167710976665717</v>
      </c>
      <c r="C16067">
        <v>2.9444389791664403</v>
      </c>
    </row>
    <row r="16068" spans="1:3" x14ac:dyDescent="0.25">
      <c r="A16068" s="3">
        <v>21.133424112621626</v>
      </c>
      <c r="B16068" s="8">
        <v>6.5510803350434044</v>
      </c>
      <c r="C16068" s="8">
        <v>5.4380793089231956</v>
      </c>
    </row>
    <row r="16069" spans="1:3" x14ac:dyDescent="0.25">
      <c r="A16069" s="3">
        <v>19.719292269758025</v>
      </c>
      <c r="B16069">
        <v>4.7874917430000004</v>
      </c>
      <c r="C16069">
        <v>3.091042453</v>
      </c>
    </row>
    <row r="16070" spans="1:3" x14ac:dyDescent="0.25">
      <c r="A16070" s="3">
        <v>20.097550585664155</v>
      </c>
      <c r="B16070">
        <v>5.0751738152338266</v>
      </c>
      <c r="C16070">
        <v>3.6109179126442243</v>
      </c>
    </row>
    <row r="16071" spans="1:3" x14ac:dyDescent="0.25">
      <c r="A16071" s="3">
        <v>20.027089777859604</v>
      </c>
      <c r="B16071">
        <v>4.9416424226093039</v>
      </c>
      <c r="C16071">
        <v>3.1135153092103742</v>
      </c>
    </row>
    <row r="16072" spans="1:3" x14ac:dyDescent="0.25">
      <c r="A16072" s="3">
        <v>20.163448315399307</v>
      </c>
      <c r="B16072">
        <v>5.5373342670185366</v>
      </c>
      <c r="C16072">
        <v>4.7004803657924166</v>
      </c>
    </row>
    <row r="16073" spans="1:3" x14ac:dyDescent="0.25">
      <c r="A16073" s="3">
        <v>20.123189455653517</v>
      </c>
      <c r="B16073">
        <v>5.4806389233419912</v>
      </c>
      <c r="C16073">
        <v>3.0910424533583161</v>
      </c>
    </row>
    <row r="16074" spans="1:3" x14ac:dyDescent="0.25">
      <c r="A16074" s="3">
        <v>19.18195119767131</v>
      </c>
      <c r="B16074">
        <v>4.5747109785033828</v>
      </c>
      <c r="C16074">
        <v>3.6375861597263857</v>
      </c>
    </row>
    <row r="16075" spans="1:3" ht="15.75" thickBot="1" x14ac:dyDescent="0.3">
      <c r="A16075" s="7">
        <v>20.097550585664155</v>
      </c>
      <c r="B16075">
        <v>5.0751738152338266</v>
      </c>
      <c r="C16075">
        <v>3.6109179126442243</v>
      </c>
    </row>
    <row r="16079" spans="1:3" x14ac:dyDescent="0.25">
      <c r="A16079" s="6" t="s">
        <v>965</v>
      </c>
      <c r="B16079" s="6"/>
      <c r="C16079" s="6"/>
    </row>
    <row r="16080" spans="1:3" x14ac:dyDescent="0.25">
      <c r="A16080" s="4">
        <v>19.719292269758025</v>
      </c>
      <c r="B16080">
        <v>4.7874917430000004</v>
      </c>
      <c r="C16080">
        <v>3.091042453</v>
      </c>
    </row>
    <row r="16081" spans="1:3" x14ac:dyDescent="0.25">
      <c r="A16081" s="3">
        <v>20.837197681154464</v>
      </c>
      <c r="B16081">
        <v>5.9914645471079817</v>
      </c>
      <c r="C16081">
        <v>4.6821312271242199</v>
      </c>
    </row>
    <row r="16082" spans="1:3" x14ac:dyDescent="0.25">
      <c r="A16082" s="3">
        <v>20.184546440673881</v>
      </c>
      <c r="B16082">
        <v>4.990432586778736</v>
      </c>
      <c r="C16082">
        <v>3.6888794541139363</v>
      </c>
    </row>
    <row r="16083" spans="1:3" x14ac:dyDescent="0.25">
      <c r="A16083" s="3">
        <v>20.837197681154464</v>
      </c>
      <c r="B16083">
        <v>5.9914645471079817</v>
      </c>
      <c r="C16083">
        <v>4.6821312271242199</v>
      </c>
    </row>
    <row r="16084" spans="1:3" x14ac:dyDescent="0.25">
      <c r="A16084" s="3">
        <v>20.478688773840432</v>
      </c>
      <c r="B16084" s="5">
        <v>5.2983173670000001</v>
      </c>
      <c r="C16084" s="5">
        <v>2.9957322739999999</v>
      </c>
    </row>
    <row r="16085" spans="1:3" x14ac:dyDescent="0.25">
      <c r="A16085" s="3">
        <v>20.837197681154464</v>
      </c>
      <c r="B16085">
        <v>5.9914645471079817</v>
      </c>
      <c r="C16085">
        <v>4.6821312271242199</v>
      </c>
    </row>
    <row r="16086" spans="1:3" x14ac:dyDescent="0.25">
      <c r="A16086" s="3">
        <v>19.985088661080542</v>
      </c>
      <c r="B16086">
        <v>4.7874917427820458</v>
      </c>
      <c r="C16086">
        <v>3.4812400893356918</v>
      </c>
    </row>
    <row r="16087" spans="1:3" x14ac:dyDescent="0.25">
      <c r="A16087" s="3">
        <v>19.719292269758025</v>
      </c>
      <c r="B16087">
        <v>4.7874917430000004</v>
      </c>
      <c r="C16087">
        <v>3.091042453</v>
      </c>
    </row>
    <row r="16088" spans="1:3" x14ac:dyDescent="0.25">
      <c r="A16088" s="3">
        <v>20.163448315399307</v>
      </c>
      <c r="B16088">
        <v>5.5373342670185366</v>
      </c>
      <c r="C16088">
        <v>4.7004803657924166</v>
      </c>
    </row>
    <row r="16089" spans="1:3" x14ac:dyDescent="0.25">
      <c r="A16089" s="3">
        <v>19.18195119767131</v>
      </c>
      <c r="B16089">
        <v>4.5747109785033828</v>
      </c>
      <c r="C16089">
        <v>3.6375861597263857</v>
      </c>
    </row>
    <row r="16090" spans="1:3" x14ac:dyDescent="0.25">
      <c r="A16090" s="3">
        <v>21.133424112621626</v>
      </c>
      <c r="B16090" s="8">
        <v>6.5510803350434044</v>
      </c>
      <c r="C16090" s="8">
        <v>5.4380793089231956</v>
      </c>
    </row>
    <row r="16091" spans="1:3" x14ac:dyDescent="0.25">
      <c r="A16091" s="3">
        <v>19.719292269758025</v>
      </c>
      <c r="B16091">
        <v>4.7874917430000004</v>
      </c>
      <c r="C16091">
        <v>3.091042453</v>
      </c>
    </row>
    <row r="16092" spans="1:3" x14ac:dyDescent="0.25">
      <c r="A16092" s="4">
        <v>20.478688773840432</v>
      </c>
      <c r="B16092" s="5">
        <v>5.2983173670000001</v>
      </c>
      <c r="C16092" s="5">
        <v>2.9957322739999999</v>
      </c>
    </row>
    <row r="16095" spans="1:3" ht="15.75" thickBot="1" x14ac:dyDescent="0.3"/>
    <row r="16096" spans="1:3" x14ac:dyDescent="0.25">
      <c r="A16096" s="1" t="s">
        <v>966</v>
      </c>
    </row>
    <row r="16097" spans="1:3" x14ac:dyDescent="0.25">
      <c r="A16097" s="2">
        <v>20.837197681154464</v>
      </c>
      <c r="B16097">
        <v>5.9914645471079817</v>
      </c>
      <c r="C16097">
        <v>4.6821312271242199</v>
      </c>
    </row>
    <row r="16098" spans="1:3" x14ac:dyDescent="0.25">
      <c r="A16098" s="3">
        <v>20.163448315399307</v>
      </c>
      <c r="B16098">
        <v>5.5373342670185366</v>
      </c>
      <c r="C16098">
        <v>4.7004803657924166</v>
      </c>
    </row>
    <row r="16099" spans="1:3" x14ac:dyDescent="0.25">
      <c r="A16099" s="3">
        <v>19.719292269758025</v>
      </c>
      <c r="B16099">
        <v>4.7874917430000004</v>
      </c>
      <c r="C16099">
        <v>3.091042453</v>
      </c>
    </row>
    <row r="16100" spans="1:3" x14ac:dyDescent="0.25">
      <c r="A16100" s="3">
        <v>20.123189455653517</v>
      </c>
      <c r="B16100">
        <v>5.4806389233419912</v>
      </c>
      <c r="C16100">
        <v>3.0910424533583161</v>
      </c>
    </row>
    <row r="16101" spans="1:3" x14ac:dyDescent="0.25">
      <c r="A16101" s="3">
        <v>20.478688773840432</v>
      </c>
      <c r="B16101" s="5">
        <v>5.2983173670000001</v>
      </c>
      <c r="C16101" s="5">
        <v>2.9957322739999999</v>
      </c>
    </row>
    <row r="16102" spans="1:3" x14ac:dyDescent="0.25">
      <c r="A16102" s="3">
        <v>21.133424112621626</v>
      </c>
      <c r="B16102" s="8">
        <v>6.5510803350434044</v>
      </c>
      <c r="C16102" s="8">
        <v>5.4380793089231956</v>
      </c>
    </row>
    <row r="16103" spans="1:3" x14ac:dyDescent="0.25">
      <c r="A16103" s="3">
        <v>19.985088661080542</v>
      </c>
      <c r="B16103">
        <v>4.7874917427820458</v>
      </c>
      <c r="C16103">
        <v>3.4812400893356918</v>
      </c>
    </row>
    <row r="16104" spans="1:3" x14ac:dyDescent="0.25">
      <c r="A16104" s="3">
        <v>19.18195119767131</v>
      </c>
      <c r="B16104">
        <v>4.5747109785033828</v>
      </c>
      <c r="C16104">
        <v>3.6375861597263857</v>
      </c>
    </row>
    <row r="16105" spans="1:3" x14ac:dyDescent="0.25">
      <c r="A16105" s="3">
        <v>19.719292269758025</v>
      </c>
      <c r="B16105">
        <v>4.7874917430000004</v>
      </c>
      <c r="C16105">
        <v>3.091042453</v>
      </c>
    </row>
    <row r="16106" spans="1:3" x14ac:dyDescent="0.25">
      <c r="A16106" s="3">
        <v>19.985088661080542</v>
      </c>
      <c r="B16106">
        <v>4.7874917427820458</v>
      </c>
      <c r="C16106">
        <v>3.4812400893356918</v>
      </c>
    </row>
    <row r="16107" spans="1:3" x14ac:dyDescent="0.25">
      <c r="A16107" s="3">
        <v>19.929145492307978</v>
      </c>
      <c r="B16107">
        <v>5.0106352940962555</v>
      </c>
      <c r="C16107">
        <v>2.9957322735539909</v>
      </c>
    </row>
    <row r="16108" spans="1:3" x14ac:dyDescent="0.25">
      <c r="A16108" s="3">
        <v>20.837197681154464</v>
      </c>
      <c r="B16108">
        <v>5.9914645471079817</v>
      </c>
      <c r="C16108">
        <v>4.6821312271242199</v>
      </c>
    </row>
    <row r="16109" spans="1:3" ht="15.75" thickBot="1" x14ac:dyDescent="0.3">
      <c r="A16109" s="7">
        <v>20.097550585664155</v>
      </c>
      <c r="B16109">
        <v>5.0751738152338266</v>
      </c>
      <c r="C16109">
        <v>3.6109179126442243</v>
      </c>
    </row>
    <row r="16111" spans="1:3" ht="15.75" thickBot="1" x14ac:dyDescent="0.3"/>
    <row r="16112" spans="1:3" x14ac:dyDescent="0.25">
      <c r="A16112" s="1" t="s">
        <v>967</v>
      </c>
    </row>
    <row r="16113" spans="1:3" x14ac:dyDescent="0.25">
      <c r="A16113" s="2">
        <v>19.18195119767131</v>
      </c>
      <c r="B16113">
        <v>4.5747109785033828</v>
      </c>
      <c r="C16113">
        <v>3.6375861597263857</v>
      </c>
    </row>
    <row r="16114" spans="1:3" x14ac:dyDescent="0.25">
      <c r="A16114" s="3">
        <v>20.478688773840432</v>
      </c>
      <c r="B16114" s="5">
        <v>5.2983173670000001</v>
      </c>
      <c r="C16114" s="5">
        <v>2.9957322739999999</v>
      </c>
    </row>
    <row r="16115" spans="1:3" x14ac:dyDescent="0.25">
      <c r="A16115" s="3">
        <v>19.985088661080542</v>
      </c>
      <c r="B16115">
        <v>4.7874917427820458</v>
      </c>
      <c r="C16115">
        <v>3.4812400893356918</v>
      </c>
    </row>
    <row r="16116" spans="1:3" x14ac:dyDescent="0.25">
      <c r="A16116" s="3">
        <v>20.163448315399307</v>
      </c>
      <c r="B16116">
        <v>5.5373342670185366</v>
      </c>
      <c r="C16116">
        <v>4.7004803657924166</v>
      </c>
    </row>
    <row r="16117" spans="1:3" x14ac:dyDescent="0.25">
      <c r="A16117" s="3">
        <v>20.478688773840432</v>
      </c>
      <c r="B16117" s="5">
        <v>5.2983173670000001</v>
      </c>
      <c r="C16117" s="5">
        <v>2.9957322739999999</v>
      </c>
    </row>
    <row r="16118" spans="1:3" x14ac:dyDescent="0.25">
      <c r="A16118" s="3">
        <v>20.163448315399307</v>
      </c>
      <c r="B16118">
        <v>5.5373342670185366</v>
      </c>
      <c r="C16118">
        <v>4.7004803657924166</v>
      </c>
    </row>
    <row r="16119" spans="1:3" x14ac:dyDescent="0.25">
      <c r="A16119" s="3">
        <v>20.360234224388144</v>
      </c>
      <c r="B16119">
        <v>5.6167710976665717</v>
      </c>
      <c r="C16119">
        <v>2.9444389791664403</v>
      </c>
    </row>
    <row r="16120" spans="1:3" x14ac:dyDescent="0.25">
      <c r="A16120" s="3">
        <v>20.184546440673881</v>
      </c>
      <c r="B16120">
        <v>4.990432586778736</v>
      </c>
      <c r="C16120">
        <v>3.6888794541139363</v>
      </c>
    </row>
    <row r="16121" spans="1:3" x14ac:dyDescent="0.25">
      <c r="A16121" s="3">
        <v>20.123189455653517</v>
      </c>
      <c r="B16121">
        <v>5.4806389233419912</v>
      </c>
      <c r="C16121">
        <v>3.0910424533583161</v>
      </c>
    </row>
    <row r="16122" spans="1:3" x14ac:dyDescent="0.25">
      <c r="A16122" s="3">
        <v>20.123189455653517</v>
      </c>
      <c r="B16122">
        <v>5.4806389233419912</v>
      </c>
      <c r="C16122">
        <v>3.0910424533583161</v>
      </c>
    </row>
    <row r="16123" spans="1:3" x14ac:dyDescent="0.25">
      <c r="A16123" s="3">
        <v>21.133424112621626</v>
      </c>
      <c r="B16123" s="8">
        <v>6.5510803350434044</v>
      </c>
      <c r="C16123" s="8">
        <v>5.4380793089231956</v>
      </c>
    </row>
    <row r="16124" spans="1:3" x14ac:dyDescent="0.25">
      <c r="A16124" s="3">
        <v>20.360234224388144</v>
      </c>
      <c r="B16124">
        <v>5.6167710976665717</v>
      </c>
      <c r="C16124">
        <v>2.9444389791664403</v>
      </c>
    </row>
    <row r="16125" spans="1:3" ht="15.75" thickBot="1" x14ac:dyDescent="0.3">
      <c r="A16125" s="7">
        <v>20.478688773840432</v>
      </c>
      <c r="B16125" s="5">
        <v>5.2983173670000001</v>
      </c>
      <c r="C16125" s="5">
        <v>2.9957322739999999</v>
      </c>
    </row>
    <row r="16128" spans="1:3" ht="15.75" thickBot="1" x14ac:dyDescent="0.3"/>
    <row r="16129" spans="1:3" x14ac:dyDescent="0.25">
      <c r="A16129" s="1" t="s">
        <v>968</v>
      </c>
    </row>
    <row r="16130" spans="1:3" x14ac:dyDescent="0.25">
      <c r="A16130" s="2">
        <v>20.837197681154464</v>
      </c>
      <c r="B16130">
        <v>5.9914645471079817</v>
      </c>
      <c r="C16130">
        <v>4.6821312271242199</v>
      </c>
    </row>
    <row r="16131" spans="1:3" x14ac:dyDescent="0.25">
      <c r="A16131" s="3">
        <v>20.478688773840432</v>
      </c>
      <c r="B16131" s="5">
        <v>5.2983173670000001</v>
      </c>
      <c r="C16131" s="5">
        <v>2.9957322739999999</v>
      </c>
    </row>
    <row r="16132" spans="1:3" x14ac:dyDescent="0.25">
      <c r="A16132" s="3">
        <v>19.929145492307978</v>
      </c>
      <c r="B16132">
        <v>5.0106352940962555</v>
      </c>
      <c r="C16132">
        <v>2.9957322735539909</v>
      </c>
    </row>
    <row r="16133" spans="1:3" x14ac:dyDescent="0.25">
      <c r="A16133" s="3">
        <v>19.985088661080542</v>
      </c>
      <c r="B16133">
        <v>4.7874917427820458</v>
      </c>
      <c r="C16133">
        <v>3.4812400893356918</v>
      </c>
    </row>
    <row r="16134" spans="1:3" x14ac:dyDescent="0.25">
      <c r="A16134" s="3">
        <v>19.719292269758025</v>
      </c>
      <c r="B16134">
        <v>4.7874917430000004</v>
      </c>
      <c r="C16134">
        <v>3.091042453</v>
      </c>
    </row>
    <row r="16135" spans="1:3" x14ac:dyDescent="0.25">
      <c r="A16135" s="3">
        <v>19.18195119767131</v>
      </c>
      <c r="B16135">
        <v>4.5747109785033828</v>
      </c>
      <c r="C16135">
        <v>3.6375861597263857</v>
      </c>
    </row>
    <row r="16136" spans="1:3" x14ac:dyDescent="0.25">
      <c r="A16136" s="3">
        <v>19.18195119767131</v>
      </c>
      <c r="B16136">
        <v>4.5747109785033828</v>
      </c>
      <c r="C16136">
        <v>3.6375861597263857</v>
      </c>
    </row>
    <row r="16137" spans="1:3" x14ac:dyDescent="0.25">
      <c r="A16137" s="3">
        <v>20.097550585664155</v>
      </c>
      <c r="B16137">
        <v>5.0751738152338266</v>
      </c>
      <c r="C16137">
        <v>3.6109179126442243</v>
      </c>
    </row>
    <row r="16138" spans="1:3" x14ac:dyDescent="0.25">
      <c r="A16138" s="3">
        <v>19.985088661080542</v>
      </c>
      <c r="B16138">
        <v>4.7874917427820458</v>
      </c>
      <c r="C16138">
        <v>3.4812400893356918</v>
      </c>
    </row>
    <row r="16139" spans="1:3" x14ac:dyDescent="0.25">
      <c r="A16139" s="3">
        <v>19.929145492307978</v>
      </c>
      <c r="B16139">
        <v>5.0106352940962555</v>
      </c>
      <c r="C16139">
        <v>2.9957322735539909</v>
      </c>
    </row>
    <row r="16140" spans="1:3" x14ac:dyDescent="0.25">
      <c r="A16140" s="3">
        <v>19.985088661080542</v>
      </c>
      <c r="B16140">
        <v>4.7874917427820458</v>
      </c>
      <c r="C16140">
        <v>3.4812400893356918</v>
      </c>
    </row>
    <row r="16141" spans="1:3" x14ac:dyDescent="0.25">
      <c r="A16141" s="3">
        <v>20.360234224388144</v>
      </c>
      <c r="B16141">
        <v>5.6167710976665717</v>
      </c>
      <c r="C16141">
        <v>2.9444389791664403</v>
      </c>
    </row>
    <row r="16142" spans="1:3" ht="15.75" thickBot="1" x14ac:dyDescent="0.3">
      <c r="A16142" s="7">
        <v>20.163448315399307</v>
      </c>
      <c r="B16142">
        <v>5.5373342670185366</v>
      </c>
      <c r="C16142">
        <v>4.7004803657924166</v>
      </c>
    </row>
    <row r="16145" spans="1:3" ht="15.75" thickBot="1" x14ac:dyDescent="0.3"/>
    <row r="16146" spans="1:3" x14ac:dyDescent="0.25">
      <c r="A16146" s="1" t="s">
        <v>969</v>
      </c>
    </row>
    <row r="16147" spans="1:3" x14ac:dyDescent="0.25">
      <c r="A16147" s="2">
        <v>20.478688773840432</v>
      </c>
      <c r="B16147" s="5">
        <v>5.2983173670000001</v>
      </c>
      <c r="C16147" s="5">
        <v>2.9957322739999999</v>
      </c>
    </row>
    <row r="16148" spans="1:3" x14ac:dyDescent="0.25">
      <c r="A16148" s="3">
        <v>20.027089777859604</v>
      </c>
      <c r="B16148">
        <v>4.9416424226093039</v>
      </c>
      <c r="C16148">
        <v>3.1135153092103742</v>
      </c>
    </row>
    <row r="16149" spans="1:3" x14ac:dyDescent="0.25">
      <c r="A16149" s="3">
        <v>20.027089777859604</v>
      </c>
      <c r="B16149">
        <v>4.9416424226093039</v>
      </c>
      <c r="C16149">
        <v>3.1135153092103742</v>
      </c>
    </row>
    <row r="16150" spans="1:3" x14ac:dyDescent="0.25">
      <c r="A16150" s="3">
        <v>20.123189455653517</v>
      </c>
      <c r="B16150">
        <v>5.4806389233419912</v>
      </c>
      <c r="C16150">
        <v>3.0910424533583161</v>
      </c>
    </row>
    <row r="16151" spans="1:3" x14ac:dyDescent="0.25">
      <c r="A16151" s="3">
        <v>21.133424112621626</v>
      </c>
      <c r="B16151" s="8">
        <v>6.5510803350434044</v>
      </c>
      <c r="C16151" s="8">
        <v>5.4380793089231956</v>
      </c>
    </row>
    <row r="16152" spans="1:3" x14ac:dyDescent="0.25">
      <c r="A16152" s="3">
        <v>19.719292269758025</v>
      </c>
      <c r="B16152">
        <v>4.7874917430000004</v>
      </c>
      <c r="C16152">
        <v>3.091042453</v>
      </c>
    </row>
    <row r="16153" spans="1:3" x14ac:dyDescent="0.25">
      <c r="A16153" s="3">
        <v>19.985088661080542</v>
      </c>
      <c r="B16153">
        <v>4.7874917427820458</v>
      </c>
      <c r="C16153">
        <v>3.4812400893356918</v>
      </c>
    </row>
    <row r="16154" spans="1:3" x14ac:dyDescent="0.25">
      <c r="A16154" s="3">
        <v>20.837197681154464</v>
      </c>
      <c r="B16154">
        <v>5.9914645471079817</v>
      </c>
      <c r="C16154">
        <v>4.6821312271242199</v>
      </c>
    </row>
    <row r="16155" spans="1:3" x14ac:dyDescent="0.25">
      <c r="A16155" s="3">
        <v>19.985088661080542</v>
      </c>
      <c r="B16155" s="8">
        <v>4.7874917427820458</v>
      </c>
      <c r="C16155" s="8">
        <v>3.4812400893356918</v>
      </c>
    </row>
    <row r="16156" spans="1:3" x14ac:dyDescent="0.25">
      <c r="A16156" s="3">
        <v>19.719292269758025</v>
      </c>
      <c r="B16156">
        <v>4.7874917430000004</v>
      </c>
      <c r="C16156">
        <v>3.091042453</v>
      </c>
    </row>
    <row r="16157" spans="1:3" x14ac:dyDescent="0.25">
      <c r="A16157" s="3">
        <v>20.097550585664155</v>
      </c>
      <c r="B16157">
        <v>5.0751738152338266</v>
      </c>
      <c r="C16157">
        <v>3.6109179126442243</v>
      </c>
    </row>
    <row r="16158" spans="1:3" x14ac:dyDescent="0.25">
      <c r="A16158" s="3">
        <v>20.097550585664155</v>
      </c>
      <c r="B16158">
        <v>5.0751738152338266</v>
      </c>
      <c r="C16158">
        <v>3.6109179126442243</v>
      </c>
    </row>
    <row r="16159" spans="1:3" ht="15.75" thickBot="1" x14ac:dyDescent="0.3">
      <c r="A16159" s="7">
        <v>20.360234224388144</v>
      </c>
      <c r="B16159">
        <v>5.6167710976665717</v>
      </c>
      <c r="C16159">
        <v>2.9444389791664403</v>
      </c>
    </row>
    <row r="16162" spans="1:3" ht="15.75" thickBot="1" x14ac:dyDescent="0.3"/>
    <row r="16163" spans="1:3" x14ac:dyDescent="0.25">
      <c r="A16163" s="1" t="s">
        <v>970</v>
      </c>
    </row>
    <row r="16164" spans="1:3" x14ac:dyDescent="0.25">
      <c r="A16164" s="2">
        <v>19.985088661080542</v>
      </c>
      <c r="B16164">
        <v>4.7874917427820458</v>
      </c>
      <c r="C16164">
        <v>3.4812400893356918</v>
      </c>
    </row>
    <row r="16165" spans="1:3" x14ac:dyDescent="0.25">
      <c r="A16165" s="3">
        <v>19.929145492307978</v>
      </c>
      <c r="B16165">
        <v>5.0106352940962555</v>
      </c>
      <c r="C16165">
        <v>2.9957322735539909</v>
      </c>
    </row>
    <row r="16166" spans="1:3" x14ac:dyDescent="0.25">
      <c r="A16166" s="3">
        <v>20.478688773840432</v>
      </c>
      <c r="B16166" s="5">
        <v>5.2983173670000001</v>
      </c>
      <c r="C16166" s="5">
        <v>2.9957322739999999</v>
      </c>
    </row>
    <row r="16167" spans="1:3" x14ac:dyDescent="0.25">
      <c r="A16167" s="3">
        <v>20.360234224388144</v>
      </c>
      <c r="B16167">
        <v>5.6167710976665717</v>
      </c>
      <c r="C16167">
        <v>2.9444389791664403</v>
      </c>
    </row>
    <row r="16168" spans="1:3" x14ac:dyDescent="0.25">
      <c r="A16168" s="3">
        <v>19.719292269758025</v>
      </c>
      <c r="B16168">
        <v>4.7874917430000004</v>
      </c>
      <c r="C16168">
        <v>3.091042453</v>
      </c>
    </row>
    <row r="16169" spans="1:3" x14ac:dyDescent="0.25">
      <c r="A16169" s="3">
        <v>19.929145492307978</v>
      </c>
      <c r="B16169">
        <v>5.0106352940962555</v>
      </c>
      <c r="C16169">
        <v>2.9957322735539909</v>
      </c>
    </row>
    <row r="16170" spans="1:3" x14ac:dyDescent="0.25">
      <c r="A16170" s="3">
        <v>20.360234224388144</v>
      </c>
      <c r="B16170">
        <v>5.6167710976665717</v>
      </c>
      <c r="C16170">
        <v>2.9444389791664403</v>
      </c>
    </row>
    <row r="16171" spans="1:3" x14ac:dyDescent="0.25">
      <c r="A16171" s="3">
        <v>20.837197681154464</v>
      </c>
      <c r="B16171">
        <v>5.9914645471079817</v>
      </c>
      <c r="C16171">
        <v>4.6821312271242199</v>
      </c>
    </row>
    <row r="16172" spans="1:3" x14ac:dyDescent="0.25">
      <c r="A16172" s="3">
        <v>20.837197681154464</v>
      </c>
      <c r="B16172">
        <v>5.9914645471079817</v>
      </c>
      <c r="C16172">
        <v>4.6821312271242199</v>
      </c>
    </row>
    <row r="16173" spans="1:3" x14ac:dyDescent="0.25">
      <c r="A16173" s="3">
        <v>20.478688773840432</v>
      </c>
      <c r="B16173" s="5">
        <v>5.2983173670000001</v>
      </c>
      <c r="C16173" s="5">
        <v>2.9957322739999999</v>
      </c>
    </row>
    <row r="16174" spans="1:3" x14ac:dyDescent="0.25">
      <c r="A16174" s="3">
        <v>20.478688773840432</v>
      </c>
      <c r="B16174" s="5">
        <v>5.2983173670000001</v>
      </c>
      <c r="C16174" s="5">
        <v>2.9957322739999999</v>
      </c>
    </row>
    <row r="16175" spans="1:3" x14ac:dyDescent="0.25">
      <c r="A16175" s="3">
        <v>20.184546440673881</v>
      </c>
      <c r="B16175">
        <v>4.990432586778736</v>
      </c>
      <c r="C16175">
        <v>3.6888794541139363</v>
      </c>
    </row>
    <row r="16176" spans="1:3" ht="15.75" thickBot="1" x14ac:dyDescent="0.3">
      <c r="A16176" s="7">
        <v>20.097550585664155</v>
      </c>
      <c r="B16176">
        <v>5.0751738152338266</v>
      </c>
      <c r="C16176">
        <v>3.6109179126442243</v>
      </c>
    </row>
    <row r="16179" spans="1:3" ht="15.75" thickBot="1" x14ac:dyDescent="0.3"/>
    <row r="16180" spans="1:3" x14ac:dyDescent="0.25">
      <c r="A16180" s="1" t="s">
        <v>971</v>
      </c>
    </row>
    <row r="16181" spans="1:3" x14ac:dyDescent="0.25">
      <c r="A16181" s="2">
        <v>20.027089777859604</v>
      </c>
      <c r="B16181">
        <v>4.9416424226093039</v>
      </c>
      <c r="C16181">
        <v>3.1135153092103742</v>
      </c>
    </row>
    <row r="16182" spans="1:3" x14ac:dyDescent="0.25">
      <c r="A16182" s="3">
        <v>19.985088661080542</v>
      </c>
      <c r="B16182">
        <v>4.7874917427820458</v>
      </c>
      <c r="C16182">
        <v>3.4812400893356918</v>
      </c>
    </row>
    <row r="16183" spans="1:3" x14ac:dyDescent="0.25">
      <c r="A16183" s="3">
        <v>19.719292269758025</v>
      </c>
      <c r="B16183">
        <v>4.7874917430000004</v>
      </c>
      <c r="C16183">
        <v>3.091042453</v>
      </c>
    </row>
    <row r="16184" spans="1:3" x14ac:dyDescent="0.25">
      <c r="A16184" s="3">
        <v>19.929145492307978</v>
      </c>
      <c r="B16184">
        <v>5.0106352940962555</v>
      </c>
      <c r="C16184">
        <v>2.9957322735539909</v>
      </c>
    </row>
    <row r="16185" spans="1:3" x14ac:dyDescent="0.25">
      <c r="A16185" s="3">
        <v>20.360234224388144</v>
      </c>
      <c r="B16185">
        <v>5.6167710976665717</v>
      </c>
      <c r="C16185">
        <v>2.9444389791664403</v>
      </c>
    </row>
    <row r="16186" spans="1:3" x14ac:dyDescent="0.25">
      <c r="A16186" s="3">
        <v>20.360234224388144</v>
      </c>
      <c r="B16186">
        <v>5.6167710976665717</v>
      </c>
      <c r="C16186">
        <v>2.9444389791664403</v>
      </c>
    </row>
    <row r="16187" spans="1:3" x14ac:dyDescent="0.25">
      <c r="A16187" s="3">
        <v>20.837197681154464</v>
      </c>
      <c r="B16187">
        <v>5.9914645471079817</v>
      </c>
      <c r="C16187">
        <v>4.6821312271242199</v>
      </c>
    </row>
    <row r="16188" spans="1:3" x14ac:dyDescent="0.25">
      <c r="A16188" s="3">
        <v>20.360234224388144</v>
      </c>
      <c r="B16188">
        <v>5.6167710976665717</v>
      </c>
      <c r="C16188">
        <v>2.9444389791664403</v>
      </c>
    </row>
    <row r="16189" spans="1:3" x14ac:dyDescent="0.25">
      <c r="A16189" s="3">
        <v>19.929145492307978</v>
      </c>
      <c r="B16189">
        <v>5.0106352940962555</v>
      </c>
      <c r="C16189">
        <v>2.9957322735539909</v>
      </c>
    </row>
    <row r="16190" spans="1:3" x14ac:dyDescent="0.25">
      <c r="A16190" s="3">
        <v>20.163448315399307</v>
      </c>
      <c r="B16190">
        <v>5.5373342670185366</v>
      </c>
      <c r="C16190">
        <v>4.7004803657924166</v>
      </c>
    </row>
    <row r="16191" spans="1:3" x14ac:dyDescent="0.25">
      <c r="A16191" s="3">
        <v>20.837197681154464</v>
      </c>
      <c r="B16191">
        <v>5.9914645471079817</v>
      </c>
      <c r="C16191">
        <v>4.6821312271242199</v>
      </c>
    </row>
    <row r="16192" spans="1:3" x14ac:dyDescent="0.25">
      <c r="A16192" s="3">
        <v>20.097550585664155</v>
      </c>
      <c r="B16192">
        <v>5.0751738152338266</v>
      </c>
      <c r="C16192">
        <v>3.6109179126442243</v>
      </c>
    </row>
    <row r="16193" spans="1:3" ht="15.75" thickBot="1" x14ac:dyDescent="0.3">
      <c r="A16193" s="7">
        <v>19.929145492307978</v>
      </c>
      <c r="B16193">
        <v>5.0106352940962555</v>
      </c>
      <c r="C16193">
        <v>2.9957322735539909</v>
      </c>
    </row>
    <row r="16196" spans="1:3" ht="15.75" thickBot="1" x14ac:dyDescent="0.3"/>
    <row r="16197" spans="1:3" x14ac:dyDescent="0.25">
      <c r="A16197" s="1" t="s">
        <v>972</v>
      </c>
    </row>
    <row r="16198" spans="1:3" x14ac:dyDescent="0.25">
      <c r="A16198" s="2">
        <v>20.837197681154464</v>
      </c>
      <c r="B16198">
        <v>5.9914645471079817</v>
      </c>
      <c r="C16198">
        <v>4.6821312271242199</v>
      </c>
    </row>
    <row r="16199" spans="1:3" x14ac:dyDescent="0.25">
      <c r="A16199" s="3">
        <v>19.985088661080542</v>
      </c>
      <c r="B16199">
        <v>4.7874917427820458</v>
      </c>
      <c r="C16199">
        <v>3.4812400893356918</v>
      </c>
    </row>
    <row r="16200" spans="1:3" x14ac:dyDescent="0.25">
      <c r="A16200" s="3">
        <v>21.133424112621626</v>
      </c>
      <c r="B16200" s="8">
        <v>6.5510803350434044</v>
      </c>
      <c r="C16200" s="8">
        <v>5.4380793089231956</v>
      </c>
    </row>
    <row r="16201" spans="1:3" x14ac:dyDescent="0.25">
      <c r="A16201" s="3">
        <v>20.097550585664155</v>
      </c>
      <c r="B16201">
        <v>5.0751738152338266</v>
      </c>
      <c r="C16201">
        <v>3.6109179126442243</v>
      </c>
    </row>
    <row r="16202" spans="1:3" x14ac:dyDescent="0.25">
      <c r="A16202" s="3">
        <v>21.133424112621626</v>
      </c>
      <c r="B16202" s="8">
        <v>6.5510803350434044</v>
      </c>
      <c r="C16202" s="8">
        <v>5.4380793089231956</v>
      </c>
    </row>
    <row r="16203" spans="1:3" x14ac:dyDescent="0.25">
      <c r="A16203" s="3">
        <v>20.123189455653517</v>
      </c>
      <c r="B16203">
        <v>5.4806389233419912</v>
      </c>
      <c r="C16203">
        <v>3.0910424533583161</v>
      </c>
    </row>
    <row r="16204" spans="1:3" x14ac:dyDescent="0.25">
      <c r="A16204" s="3">
        <v>19.929145492307978</v>
      </c>
      <c r="B16204">
        <v>5.0106352940962555</v>
      </c>
      <c r="C16204">
        <v>2.9957322735539909</v>
      </c>
    </row>
    <row r="16205" spans="1:3" x14ac:dyDescent="0.25">
      <c r="A16205" s="3">
        <v>20.123189455653517</v>
      </c>
      <c r="B16205">
        <v>5.4806389233419912</v>
      </c>
      <c r="C16205">
        <v>3.0910424533583161</v>
      </c>
    </row>
    <row r="16206" spans="1:3" x14ac:dyDescent="0.25">
      <c r="A16206" s="3">
        <v>20.097550585664155</v>
      </c>
      <c r="B16206">
        <v>5.0751738152338266</v>
      </c>
      <c r="C16206">
        <v>3.6109179126442243</v>
      </c>
    </row>
    <row r="16207" spans="1:3" x14ac:dyDescent="0.25">
      <c r="A16207" s="3">
        <v>20.837197681154464</v>
      </c>
      <c r="B16207">
        <v>5.9914645471079817</v>
      </c>
      <c r="C16207">
        <v>4.6821312271242199</v>
      </c>
    </row>
    <row r="16208" spans="1:3" x14ac:dyDescent="0.25">
      <c r="A16208" s="3">
        <v>19.719292269758025</v>
      </c>
      <c r="B16208">
        <v>4.7874917430000004</v>
      </c>
      <c r="C16208">
        <v>3.091042453</v>
      </c>
    </row>
    <row r="16209" spans="1:3" x14ac:dyDescent="0.25">
      <c r="A16209" s="3">
        <v>20.360234224388144</v>
      </c>
      <c r="B16209">
        <v>5.6167710976665717</v>
      </c>
      <c r="C16209">
        <v>2.9444389791664403</v>
      </c>
    </row>
    <row r="16210" spans="1:3" ht="15.75" thickBot="1" x14ac:dyDescent="0.3">
      <c r="A16210" s="7">
        <v>21.133424112621626</v>
      </c>
      <c r="B16210" s="8">
        <v>6.5510803350434044</v>
      </c>
      <c r="C16210" s="8">
        <v>5.4380793089231956</v>
      </c>
    </row>
    <row r="16213" spans="1:3" ht="15.75" thickBot="1" x14ac:dyDescent="0.3"/>
    <row r="16214" spans="1:3" x14ac:dyDescent="0.25">
      <c r="A16214" s="1" t="s">
        <v>973</v>
      </c>
    </row>
    <row r="16215" spans="1:3" x14ac:dyDescent="0.25">
      <c r="A16215" s="2">
        <v>20.837197681154464</v>
      </c>
      <c r="B16215">
        <v>5.9914645471079817</v>
      </c>
      <c r="C16215">
        <v>4.6821312271242199</v>
      </c>
    </row>
    <row r="16216" spans="1:3" x14ac:dyDescent="0.25">
      <c r="A16216" s="3">
        <v>20.097550585664155</v>
      </c>
      <c r="B16216">
        <v>5.0751738152338266</v>
      </c>
      <c r="C16216">
        <v>3.6109179126442243</v>
      </c>
    </row>
    <row r="16217" spans="1:3" x14ac:dyDescent="0.25">
      <c r="A16217" s="3">
        <v>20.027089777859604</v>
      </c>
      <c r="B16217">
        <v>4.9416424226093039</v>
      </c>
      <c r="C16217">
        <v>3.1135153092103742</v>
      </c>
    </row>
    <row r="16218" spans="1:3" x14ac:dyDescent="0.25">
      <c r="A16218" s="3">
        <v>19.985088661080542</v>
      </c>
      <c r="B16218">
        <v>4.7874917427820458</v>
      </c>
      <c r="C16218">
        <v>3.4812400893356918</v>
      </c>
    </row>
    <row r="16219" spans="1:3" x14ac:dyDescent="0.25">
      <c r="A16219" s="3">
        <v>21.133424112621626</v>
      </c>
      <c r="B16219" s="8">
        <v>6.5510803350434044</v>
      </c>
      <c r="C16219" s="8">
        <v>5.4380793089231956</v>
      </c>
    </row>
    <row r="16220" spans="1:3" x14ac:dyDescent="0.25">
      <c r="A16220" s="3">
        <v>19.18195119767131</v>
      </c>
      <c r="B16220">
        <v>4.5747109785033828</v>
      </c>
      <c r="C16220">
        <v>3.6375861597263857</v>
      </c>
    </row>
    <row r="16221" spans="1:3" x14ac:dyDescent="0.25">
      <c r="A16221" s="3">
        <v>20.027089777859604</v>
      </c>
      <c r="B16221">
        <v>4.9416424226093039</v>
      </c>
      <c r="C16221">
        <v>3.1135153092103742</v>
      </c>
    </row>
    <row r="16222" spans="1:3" x14ac:dyDescent="0.25">
      <c r="A16222" s="3">
        <v>19.929145492307978</v>
      </c>
      <c r="B16222">
        <v>5.0106352940962555</v>
      </c>
      <c r="C16222">
        <v>2.9957322735539909</v>
      </c>
    </row>
    <row r="16223" spans="1:3" x14ac:dyDescent="0.25">
      <c r="A16223" s="3">
        <v>20.184546440673881</v>
      </c>
      <c r="B16223" s="8">
        <v>4.990432586778736</v>
      </c>
      <c r="C16223" s="8">
        <v>3.6888794541139363</v>
      </c>
    </row>
    <row r="16224" spans="1:3" x14ac:dyDescent="0.25">
      <c r="A16224" s="3">
        <v>19.929145492307978</v>
      </c>
      <c r="B16224">
        <v>5.0106352940962555</v>
      </c>
      <c r="C16224">
        <v>2.9957322735539909</v>
      </c>
    </row>
    <row r="16225" spans="1:3" x14ac:dyDescent="0.25">
      <c r="A16225" s="3">
        <v>20.163448315399307</v>
      </c>
      <c r="B16225">
        <v>5.5373342670185366</v>
      </c>
      <c r="C16225">
        <v>4.7004803657924166</v>
      </c>
    </row>
    <row r="16226" spans="1:3" x14ac:dyDescent="0.25">
      <c r="A16226" s="3">
        <v>19.719292269758025</v>
      </c>
      <c r="B16226">
        <v>4.7874917430000004</v>
      </c>
      <c r="C16226">
        <v>3.091042453</v>
      </c>
    </row>
    <row r="16227" spans="1:3" ht="15.75" thickBot="1" x14ac:dyDescent="0.3">
      <c r="A16227" s="7">
        <v>19.985088661080542</v>
      </c>
      <c r="B16227">
        <v>4.7874917427820458</v>
      </c>
      <c r="C16227">
        <v>3.4812400893356918</v>
      </c>
    </row>
    <row r="16230" spans="1:3" ht="15.75" thickBot="1" x14ac:dyDescent="0.3"/>
    <row r="16231" spans="1:3" x14ac:dyDescent="0.25">
      <c r="A16231" s="1" t="s">
        <v>974</v>
      </c>
    </row>
    <row r="16232" spans="1:3" x14ac:dyDescent="0.25">
      <c r="A16232" s="2">
        <v>19.985088661080542</v>
      </c>
      <c r="B16232">
        <v>4.7874917427820458</v>
      </c>
      <c r="C16232">
        <v>3.4812400893356918</v>
      </c>
    </row>
    <row r="16233" spans="1:3" x14ac:dyDescent="0.25">
      <c r="A16233" s="3">
        <v>20.123189455653517</v>
      </c>
      <c r="B16233">
        <v>5.4806389233419912</v>
      </c>
      <c r="C16233">
        <v>3.0910424533583161</v>
      </c>
    </row>
    <row r="16234" spans="1:3" x14ac:dyDescent="0.25">
      <c r="A16234" s="3">
        <v>20.123189455653517</v>
      </c>
      <c r="B16234">
        <v>5.4806389233419912</v>
      </c>
      <c r="C16234">
        <v>3.0910424533583161</v>
      </c>
    </row>
    <row r="16235" spans="1:3" x14ac:dyDescent="0.25">
      <c r="A16235" s="3">
        <v>20.097550585664155</v>
      </c>
      <c r="B16235">
        <v>5.0751738152338266</v>
      </c>
      <c r="C16235">
        <v>3.6109179126442243</v>
      </c>
    </row>
    <row r="16236" spans="1:3" x14ac:dyDescent="0.25">
      <c r="A16236" s="3">
        <v>19.719292269758025</v>
      </c>
      <c r="B16236">
        <v>4.7874917430000004</v>
      </c>
      <c r="C16236">
        <v>3.091042453</v>
      </c>
    </row>
    <row r="16237" spans="1:3" x14ac:dyDescent="0.25">
      <c r="A16237" s="3">
        <v>20.184546440673881</v>
      </c>
      <c r="B16237">
        <v>4.990432586778736</v>
      </c>
      <c r="C16237">
        <v>3.6888794541139363</v>
      </c>
    </row>
    <row r="16238" spans="1:3" x14ac:dyDescent="0.25">
      <c r="A16238" s="3">
        <v>19.18195119767131</v>
      </c>
      <c r="B16238">
        <v>4.5747109785033828</v>
      </c>
      <c r="C16238">
        <v>3.6375861597263857</v>
      </c>
    </row>
    <row r="16239" spans="1:3" x14ac:dyDescent="0.25">
      <c r="A16239" s="3">
        <v>19.719292269758025</v>
      </c>
      <c r="B16239">
        <v>4.7874917430000004</v>
      </c>
      <c r="C16239">
        <v>3.091042453</v>
      </c>
    </row>
    <row r="16240" spans="1:3" x14ac:dyDescent="0.25">
      <c r="A16240" s="3">
        <v>19.18195119767131</v>
      </c>
      <c r="B16240">
        <v>4.5747109785033828</v>
      </c>
      <c r="C16240">
        <v>3.6375861597263857</v>
      </c>
    </row>
    <row r="16241" spans="1:3" x14ac:dyDescent="0.25">
      <c r="A16241" s="3">
        <v>20.837197681154464</v>
      </c>
      <c r="B16241">
        <v>5.9914645471079817</v>
      </c>
      <c r="C16241">
        <v>4.6821312271242199</v>
      </c>
    </row>
    <row r="16242" spans="1:3" x14ac:dyDescent="0.25">
      <c r="A16242" s="3">
        <v>20.184546440673881</v>
      </c>
      <c r="B16242">
        <v>4.990432586778736</v>
      </c>
      <c r="C16242">
        <v>3.6888794541139363</v>
      </c>
    </row>
    <row r="16243" spans="1:3" x14ac:dyDescent="0.25">
      <c r="A16243" s="3">
        <v>20.184546440673881</v>
      </c>
      <c r="B16243">
        <v>4.990432586778736</v>
      </c>
      <c r="C16243">
        <v>3.6888794541139363</v>
      </c>
    </row>
    <row r="16244" spans="1:3" ht="15.75" thickBot="1" x14ac:dyDescent="0.3">
      <c r="A16244" s="7">
        <v>20.184546440673881</v>
      </c>
      <c r="B16244">
        <v>4.990432586778736</v>
      </c>
      <c r="C16244">
        <v>3.6888794541139363</v>
      </c>
    </row>
    <row r="16247" spans="1:3" ht="15.75" thickBot="1" x14ac:dyDescent="0.3"/>
    <row r="16248" spans="1:3" x14ac:dyDescent="0.25">
      <c r="A16248" s="1" t="s">
        <v>975</v>
      </c>
    </row>
    <row r="16249" spans="1:3" x14ac:dyDescent="0.25">
      <c r="A16249" s="2">
        <v>19.985088661080542</v>
      </c>
      <c r="B16249">
        <v>4.7874917427820458</v>
      </c>
      <c r="C16249">
        <v>3.4812400893356918</v>
      </c>
    </row>
    <row r="16250" spans="1:3" x14ac:dyDescent="0.25">
      <c r="A16250" s="3">
        <v>19.18195119767131</v>
      </c>
      <c r="B16250">
        <v>4.5747109785033828</v>
      </c>
      <c r="C16250">
        <v>3.6375861597263857</v>
      </c>
    </row>
    <row r="16251" spans="1:3" x14ac:dyDescent="0.25">
      <c r="A16251" s="3">
        <v>20.163448315399307</v>
      </c>
      <c r="B16251">
        <v>5.5373342670185366</v>
      </c>
      <c r="C16251">
        <v>4.7004803657924166</v>
      </c>
    </row>
    <row r="16252" spans="1:3" x14ac:dyDescent="0.25">
      <c r="A16252" s="3">
        <v>20.123189455653517</v>
      </c>
      <c r="B16252">
        <v>5.4806389233419912</v>
      </c>
      <c r="C16252">
        <v>3.0910424533583161</v>
      </c>
    </row>
    <row r="16253" spans="1:3" x14ac:dyDescent="0.25">
      <c r="A16253" s="3">
        <v>21.133424112621626</v>
      </c>
      <c r="B16253" s="8">
        <v>6.5510803350434044</v>
      </c>
      <c r="C16253" s="8">
        <v>5.4380793089231956</v>
      </c>
    </row>
    <row r="16254" spans="1:3" x14ac:dyDescent="0.25">
      <c r="A16254" s="3">
        <v>19.18195119767131</v>
      </c>
      <c r="B16254">
        <v>4.5747109785033828</v>
      </c>
      <c r="C16254">
        <v>3.6375861597263857</v>
      </c>
    </row>
    <row r="16255" spans="1:3" x14ac:dyDescent="0.25">
      <c r="A16255" s="3">
        <v>20.163448315399307</v>
      </c>
      <c r="B16255">
        <v>5.5373342670185366</v>
      </c>
      <c r="C16255">
        <v>4.7004803657924166</v>
      </c>
    </row>
    <row r="16256" spans="1:3" x14ac:dyDescent="0.25">
      <c r="A16256" s="3">
        <v>20.163448315399307</v>
      </c>
      <c r="B16256">
        <v>5.5373342670185366</v>
      </c>
      <c r="C16256">
        <v>4.7004803657924166</v>
      </c>
    </row>
    <row r="16257" spans="1:3" x14ac:dyDescent="0.25">
      <c r="A16257" s="3">
        <v>19.719292269758025</v>
      </c>
      <c r="B16257">
        <v>4.7874917430000004</v>
      </c>
      <c r="C16257">
        <v>3.091042453</v>
      </c>
    </row>
    <row r="16258" spans="1:3" x14ac:dyDescent="0.25">
      <c r="A16258" s="3">
        <v>20.837197681154464</v>
      </c>
      <c r="B16258">
        <v>5.9914645471079817</v>
      </c>
      <c r="C16258">
        <v>4.6821312271242199</v>
      </c>
    </row>
    <row r="16259" spans="1:3" x14ac:dyDescent="0.25">
      <c r="A16259" s="3">
        <v>20.478688773840432</v>
      </c>
      <c r="B16259" s="5">
        <v>5.2983173670000001</v>
      </c>
      <c r="C16259" s="5">
        <v>2.9957322739999999</v>
      </c>
    </row>
    <row r="16260" spans="1:3" x14ac:dyDescent="0.25">
      <c r="A16260" s="3">
        <v>20.184546440673881</v>
      </c>
      <c r="B16260">
        <v>4.990432586778736</v>
      </c>
      <c r="C16260">
        <v>3.6888794541139363</v>
      </c>
    </row>
    <row r="16261" spans="1:3" ht="15.75" thickBot="1" x14ac:dyDescent="0.3">
      <c r="A16261" s="7">
        <v>20.837197681154464</v>
      </c>
      <c r="B16261">
        <v>5.9914645471079817</v>
      </c>
      <c r="C16261">
        <v>4.6821312271242199</v>
      </c>
    </row>
    <row r="16264" spans="1:3" ht="15.75" thickBot="1" x14ac:dyDescent="0.3"/>
    <row r="16265" spans="1:3" x14ac:dyDescent="0.25">
      <c r="A16265" s="1" t="s">
        <v>976</v>
      </c>
    </row>
    <row r="16266" spans="1:3" x14ac:dyDescent="0.25">
      <c r="A16266" s="2">
        <v>20.163448315399307</v>
      </c>
      <c r="B16266">
        <v>5.5373342670185366</v>
      </c>
      <c r="C16266">
        <v>4.7004803657924166</v>
      </c>
    </row>
    <row r="16267" spans="1:3" x14ac:dyDescent="0.25">
      <c r="A16267" s="3">
        <v>19.18195119767131</v>
      </c>
      <c r="B16267">
        <v>4.5747109785033828</v>
      </c>
      <c r="C16267">
        <v>3.6375861597263857</v>
      </c>
    </row>
    <row r="16268" spans="1:3" x14ac:dyDescent="0.25">
      <c r="A16268" s="3">
        <v>20.163448315399307</v>
      </c>
      <c r="B16268">
        <v>5.5373342670185366</v>
      </c>
      <c r="C16268">
        <v>4.7004803657924166</v>
      </c>
    </row>
    <row r="16269" spans="1:3" x14ac:dyDescent="0.25">
      <c r="A16269" s="3">
        <v>19.985088661080542</v>
      </c>
      <c r="B16269">
        <v>4.7874917427820458</v>
      </c>
      <c r="C16269">
        <v>3.4812400893356918</v>
      </c>
    </row>
    <row r="16270" spans="1:3" x14ac:dyDescent="0.25">
      <c r="A16270" s="3">
        <v>20.163448315399307</v>
      </c>
      <c r="B16270">
        <v>5.5373342670185366</v>
      </c>
      <c r="C16270">
        <v>4.7004803657924166</v>
      </c>
    </row>
    <row r="16271" spans="1:3" x14ac:dyDescent="0.25">
      <c r="A16271" s="3">
        <v>19.985088661080542</v>
      </c>
      <c r="B16271">
        <v>4.7874917427820458</v>
      </c>
      <c r="C16271">
        <v>3.4812400893356918</v>
      </c>
    </row>
    <row r="16272" spans="1:3" x14ac:dyDescent="0.25">
      <c r="A16272" s="3">
        <v>19.18195119767131</v>
      </c>
      <c r="B16272">
        <v>4.5747109785033828</v>
      </c>
      <c r="C16272">
        <v>3.6375861597263857</v>
      </c>
    </row>
    <row r="16273" spans="1:3" x14ac:dyDescent="0.25">
      <c r="A16273" s="3">
        <v>19.929145492307978</v>
      </c>
      <c r="B16273">
        <v>5.0106352940962555</v>
      </c>
      <c r="C16273">
        <v>2.9957322735539909</v>
      </c>
    </row>
    <row r="16274" spans="1:3" x14ac:dyDescent="0.25">
      <c r="A16274" s="3">
        <v>20.027089777859604</v>
      </c>
      <c r="B16274">
        <v>4.9416424226093039</v>
      </c>
      <c r="C16274">
        <v>3.1135153092103742</v>
      </c>
    </row>
    <row r="16275" spans="1:3" x14ac:dyDescent="0.25">
      <c r="A16275" s="3">
        <v>20.027089777859604</v>
      </c>
      <c r="B16275">
        <v>4.9416424226093039</v>
      </c>
      <c r="C16275">
        <v>3.1135153092103742</v>
      </c>
    </row>
    <row r="16276" spans="1:3" x14ac:dyDescent="0.25">
      <c r="A16276" s="3">
        <v>19.929145492307978</v>
      </c>
      <c r="B16276">
        <v>5.0106352940962555</v>
      </c>
      <c r="C16276">
        <v>2.9957322735539909</v>
      </c>
    </row>
    <row r="16277" spans="1:3" x14ac:dyDescent="0.25">
      <c r="A16277" s="3">
        <v>21.133424112621626</v>
      </c>
      <c r="B16277" s="8">
        <v>6.5510803350434044</v>
      </c>
      <c r="C16277" s="8">
        <v>5.4380793089231956</v>
      </c>
    </row>
    <row r="16278" spans="1:3" ht="15.75" thickBot="1" x14ac:dyDescent="0.3">
      <c r="A16278" s="7">
        <v>20.163448315399307</v>
      </c>
      <c r="B16278">
        <v>5.5373342670185366</v>
      </c>
      <c r="C16278">
        <v>4.7004803657924166</v>
      </c>
    </row>
    <row r="16281" spans="1:3" ht="15.75" thickBot="1" x14ac:dyDescent="0.3"/>
    <row r="16282" spans="1:3" x14ac:dyDescent="0.25">
      <c r="A16282" s="1" t="s">
        <v>977</v>
      </c>
    </row>
    <row r="16283" spans="1:3" x14ac:dyDescent="0.25">
      <c r="A16283" s="2">
        <v>20.837197681154464</v>
      </c>
      <c r="B16283">
        <v>5.9914645471079817</v>
      </c>
      <c r="C16283">
        <v>4.6821312271242199</v>
      </c>
    </row>
    <row r="16284" spans="1:3" x14ac:dyDescent="0.25">
      <c r="A16284" s="3">
        <v>19.719292269758025</v>
      </c>
      <c r="B16284">
        <v>4.7874917430000004</v>
      </c>
      <c r="C16284">
        <v>3.091042453</v>
      </c>
    </row>
    <row r="16285" spans="1:3" x14ac:dyDescent="0.25">
      <c r="A16285" s="3">
        <v>20.837197681154464</v>
      </c>
      <c r="B16285">
        <v>5.9914645471079817</v>
      </c>
      <c r="C16285">
        <v>4.6821312271242199</v>
      </c>
    </row>
    <row r="16286" spans="1:3" x14ac:dyDescent="0.25">
      <c r="A16286" s="3">
        <v>19.985088661080542</v>
      </c>
      <c r="B16286">
        <v>4.7874917427820458</v>
      </c>
      <c r="C16286">
        <v>3.4812400893356918</v>
      </c>
    </row>
    <row r="16287" spans="1:3" x14ac:dyDescent="0.25">
      <c r="A16287" s="3">
        <v>20.027089777859604</v>
      </c>
      <c r="B16287">
        <v>4.9416424226093039</v>
      </c>
      <c r="C16287">
        <v>3.1135153092103742</v>
      </c>
    </row>
    <row r="16288" spans="1:3" x14ac:dyDescent="0.25">
      <c r="A16288" s="3">
        <v>20.837197681154464</v>
      </c>
      <c r="B16288">
        <v>5.9914645471079817</v>
      </c>
      <c r="C16288">
        <v>4.6821312271242199</v>
      </c>
    </row>
    <row r="16289" spans="1:3" x14ac:dyDescent="0.25">
      <c r="A16289" s="3">
        <v>20.360234224388144</v>
      </c>
      <c r="B16289">
        <v>5.6167710976665717</v>
      </c>
      <c r="C16289">
        <v>2.9444389791664403</v>
      </c>
    </row>
    <row r="16290" spans="1:3" x14ac:dyDescent="0.25">
      <c r="A16290" s="3">
        <v>20.123189455653517</v>
      </c>
      <c r="B16290">
        <v>5.4806389233419912</v>
      </c>
      <c r="C16290">
        <v>3.0910424533583161</v>
      </c>
    </row>
    <row r="16291" spans="1:3" x14ac:dyDescent="0.25">
      <c r="A16291" s="3">
        <v>20.123189455653517</v>
      </c>
      <c r="B16291">
        <v>5.4806389233419912</v>
      </c>
      <c r="C16291">
        <v>3.0910424533583161</v>
      </c>
    </row>
    <row r="16292" spans="1:3" x14ac:dyDescent="0.25">
      <c r="A16292" s="3">
        <v>19.929145492307978</v>
      </c>
      <c r="B16292">
        <v>5.0106352940962555</v>
      </c>
      <c r="C16292">
        <v>2.9957322735539909</v>
      </c>
    </row>
    <row r="16293" spans="1:3" x14ac:dyDescent="0.25">
      <c r="A16293" s="3">
        <v>20.027089777859604</v>
      </c>
      <c r="B16293">
        <v>4.9416424226093039</v>
      </c>
      <c r="C16293">
        <v>3.1135153092103742</v>
      </c>
    </row>
    <row r="16294" spans="1:3" x14ac:dyDescent="0.25">
      <c r="A16294" s="3">
        <v>20.837197681154464</v>
      </c>
      <c r="B16294">
        <v>5.9914645471079817</v>
      </c>
      <c r="C16294">
        <v>4.6821312271242199</v>
      </c>
    </row>
    <row r="16295" spans="1:3" ht="15.75" thickBot="1" x14ac:dyDescent="0.3">
      <c r="A16295" s="7">
        <v>21.133424112621626</v>
      </c>
      <c r="B16295" s="8">
        <v>6.5510803350434044</v>
      </c>
      <c r="C16295" s="8">
        <v>5.4380793089231956</v>
      </c>
    </row>
    <row r="16298" spans="1:3" ht="15.75" thickBot="1" x14ac:dyDescent="0.3"/>
    <row r="16299" spans="1:3" x14ac:dyDescent="0.25">
      <c r="A16299" s="1" t="s">
        <v>978</v>
      </c>
    </row>
    <row r="16300" spans="1:3" x14ac:dyDescent="0.25">
      <c r="A16300" s="2">
        <v>19.929145492307978</v>
      </c>
      <c r="B16300">
        <v>5.0106352940962555</v>
      </c>
      <c r="C16300">
        <v>2.9957322735539909</v>
      </c>
    </row>
    <row r="16301" spans="1:3" x14ac:dyDescent="0.25">
      <c r="A16301" s="3">
        <v>20.360234224388144</v>
      </c>
      <c r="B16301">
        <v>5.6167710976665717</v>
      </c>
      <c r="C16301">
        <v>2.9444389791664403</v>
      </c>
    </row>
    <row r="16302" spans="1:3" x14ac:dyDescent="0.25">
      <c r="A16302" s="3">
        <v>20.360234224388144</v>
      </c>
      <c r="B16302">
        <v>5.6167710976665717</v>
      </c>
      <c r="C16302">
        <v>2.9444389791664403</v>
      </c>
    </row>
    <row r="16303" spans="1:3" x14ac:dyDescent="0.25">
      <c r="A16303" s="3">
        <v>20.027089777859604</v>
      </c>
      <c r="B16303">
        <v>4.9416424226093039</v>
      </c>
      <c r="C16303">
        <v>3.1135153092103742</v>
      </c>
    </row>
    <row r="16304" spans="1:3" x14ac:dyDescent="0.25">
      <c r="A16304" s="3">
        <v>20.478688773840432</v>
      </c>
      <c r="B16304" s="5">
        <v>5.2983173670000001</v>
      </c>
      <c r="C16304" s="5">
        <v>2.9957322739999999</v>
      </c>
    </row>
    <row r="16305" spans="1:3" x14ac:dyDescent="0.25">
      <c r="A16305" s="3">
        <v>20.360234224388144</v>
      </c>
      <c r="B16305">
        <v>5.6167710976665717</v>
      </c>
      <c r="C16305">
        <v>2.9444389791664403</v>
      </c>
    </row>
    <row r="16306" spans="1:3" x14ac:dyDescent="0.25">
      <c r="A16306" s="3">
        <v>20.478688773840432</v>
      </c>
      <c r="B16306" s="5">
        <v>5.2983173670000001</v>
      </c>
      <c r="C16306" s="5">
        <v>2.9957322739999999</v>
      </c>
    </row>
    <row r="16307" spans="1:3" x14ac:dyDescent="0.25">
      <c r="A16307" s="3">
        <v>20.837197681154464</v>
      </c>
      <c r="B16307">
        <v>5.9914645471079817</v>
      </c>
      <c r="C16307">
        <v>4.6821312271242199</v>
      </c>
    </row>
    <row r="16308" spans="1:3" x14ac:dyDescent="0.25">
      <c r="A16308" s="3">
        <v>20.163448315399307</v>
      </c>
      <c r="B16308">
        <v>5.5373342670185366</v>
      </c>
      <c r="C16308">
        <v>4.7004803657924166</v>
      </c>
    </row>
    <row r="16309" spans="1:3" x14ac:dyDescent="0.25">
      <c r="A16309" s="3">
        <v>20.478688773840432</v>
      </c>
      <c r="B16309" s="5">
        <v>5.2983173670000001</v>
      </c>
      <c r="C16309" s="5">
        <v>2.9957322739999999</v>
      </c>
    </row>
    <row r="16310" spans="1:3" x14ac:dyDescent="0.25">
      <c r="A16310" s="3">
        <v>19.929145492307978</v>
      </c>
      <c r="B16310">
        <v>5.0106352940962555</v>
      </c>
      <c r="C16310">
        <v>2.9957322735539909</v>
      </c>
    </row>
    <row r="16311" spans="1:3" x14ac:dyDescent="0.25">
      <c r="A16311" s="3">
        <v>19.929145492307978</v>
      </c>
      <c r="B16311">
        <v>5.0106352940962555</v>
      </c>
      <c r="C16311">
        <v>2.9957322735539909</v>
      </c>
    </row>
    <row r="16312" spans="1:3" ht="15.75" thickBot="1" x14ac:dyDescent="0.3">
      <c r="A16312" s="7">
        <v>20.027089777859604</v>
      </c>
      <c r="B16312">
        <v>4.9416424226093039</v>
      </c>
      <c r="C16312">
        <v>3.1135153092103742</v>
      </c>
    </row>
    <row r="16315" spans="1:3" ht="15.75" thickBot="1" x14ac:dyDescent="0.3"/>
    <row r="16316" spans="1:3" x14ac:dyDescent="0.25">
      <c r="A16316" s="1" t="s">
        <v>979</v>
      </c>
    </row>
    <row r="16317" spans="1:3" x14ac:dyDescent="0.25">
      <c r="A16317" s="2">
        <v>19.985088661080542</v>
      </c>
      <c r="B16317" s="8">
        <v>4.7874917427820458</v>
      </c>
      <c r="C16317" s="8">
        <v>3.4812400893356918</v>
      </c>
    </row>
    <row r="16318" spans="1:3" x14ac:dyDescent="0.25">
      <c r="A16318" s="3">
        <v>20.360234224388144</v>
      </c>
      <c r="B16318">
        <v>5.6167710976665717</v>
      </c>
      <c r="C16318">
        <v>2.9444389791664403</v>
      </c>
    </row>
    <row r="16319" spans="1:3" x14ac:dyDescent="0.25">
      <c r="A16319" s="3">
        <v>20.097550585664155</v>
      </c>
      <c r="B16319">
        <v>5.0751738152338266</v>
      </c>
      <c r="C16319">
        <v>3.6109179126442243</v>
      </c>
    </row>
    <row r="16320" spans="1:3" x14ac:dyDescent="0.25">
      <c r="A16320" s="3">
        <v>19.985088661080542</v>
      </c>
      <c r="B16320">
        <v>4.7874917427820458</v>
      </c>
      <c r="C16320">
        <v>3.4812400893356918</v>
      </c>
    </row>
    <row r="16321" spans="1:3" x14ac:dyDescent="0.25">
      <c r="A16321" s="3">
        <v>19.985088661080542</v>
      </c>
      <c r="B16321">
        <v>4.7874917427820458</v>
      </c>
      <c r="C16321">
        <v>3.4812400893356918</v>
      </c>
    </row>
    <row r="16322" spans="1:3" x14ac:dyDescent="0.25">
      <c r="A16322" s="3">
        <v>19.719292269758025</v>
      </c>
      <c r="B16322">
        <v>4.7874917430000004</v>
      </c>
      <c r="C16322">
        <v>3.091042453</v>
      </c>
    </row>
    <row r="16323" spans="1:3" x14ac:dyDescent="0.25">
      <c r="A16323" s="3">
        <v>20.163448315399307</v>
      </c>
      <c r="B16323">
        <v>5.5373342670185366</v>
      </c>
      <c r="C16323">
        <v>4.7004803657924166</v>
      </c>
    </row>
    <row r="16324" spans="1:3" x14ac:dyDescent="0.25">
      <c r="A16324" s="3">
        <v>20.027089777859604</v>
      </c>
      <c r="B16324">
        <v>4.9416424226093039</v>
      </c>
      <c r="C16324">
        <v>3.1135153092103742</v>
      </c>
    </row>
    <row r="16325" spans="1:3" x14ac:dyDescent="0.25">
      <c r="A16325" s="3">
        <v>19.929145492307978</v>
      </c>
      <c r="B16325">
        <v>5.0106352940962555</v>
      </c>
      <c r="C16325">
        <v>2.9957322735539909</v>
      </c>
    </row>
    <row r="16326" spans="1:3" x14ac:dyDescent="0.25">
      <c r="A16326" s="3">
        <v>19.929145492307978</v>
      </c>
      <c r="B16326">
        <v>5.0106352940962555</v>
      </c>
      <c r="C16326">
        <v>2.9957322735539909</v>
      </c>
    </row>
    <row r="16327" spans="1:3" x14ac:dyDescent="0.25">
      <c r="A16327" s="3">
        <v>19.719292269758025</v>
      </c>
      <c r="B16327">
        <v>4.7874917430000004</v>
      </c>
      <c r="C16327">
        <v>3.091042453</v>
      </c>
    </row>
    <row r="16328" spans="1:3" x14ac:dyDescent="0.25">
      <c r="A16328" s="3">
        <v>20.027089777859604</v>
      </c>
      <c r="B16328">
        <v>4.9416424226093039</v>
      </c>
      <c r="C16328">
        <v>3.1135153092103742</v>
      </c>
    </row>
    <row r="16329" spans="1:3" ht="15.75" thickBot="1" x14ac:dyDescent="0.3">
      <c r="A16329" s="7">
        <v>20.184546440673881</v>
      </c>
      <c r="B16329">
        <v>4.990432586778736</v>
      </c>
      <c r="C16329">
        <v>3.6888794541139363</v>
      </c>
    </row>
    <row r="16332" spans="1:3" ht="15.75" thickBot="1" x14ac:dyDescent="0.3"/>
    <row r="16333" spans="1:3" x14ac:dyDescent="0.25">
      <c r="A16333" s="1" t="s">
        <v>980</v>
      </c>
    </row>
    <row r="16334" spans="1:3" x14ac:dyDescent="0.25">
      <c r="A16334" s="2">
        <v>20.837197681154464</v>
      </c>
      <c r="B16334">
        <v>5.9914645471079817</v>
      </c>
      <c r="C16334">
        <v>4.6821312271242199</v>
      </c>
    </row>
    <row r="16335" spans="1:3" x14ac:dyDescent="0.25">
      <c r="A16335" s="3">
        <v>20.123189455653517</v>
      </c>
      <c r="B16335">
        <v>5.4806389233419912</v>
      </c>
      <c r="C16335">
        <v>3.0910424533583161</v>
      </c>
    </row>
    <row r="16336" spans="1:3" x14ac:dyDescent="0.25">
      <c r="A16336" s="3">
        <v>19.719292269758025</v>
      </c>
      <c r="B16336">
        <v>4.7874917430000004</v>
      </c>
      <c r="C16336">
        <v>3.091042453</v>
      </c>
    </row>
    <row r="16337" spans="1:3" x14ac:dyDescent="0.25">
      <c r="A16337" s="3">
        <v>20.478688773840432</v>
      </c>
      <c r="B16337" s="5">
        <v>5.2983173670000001</v>
      </c>
      <c r="C16337" s="5">
        <v>2.9957322739999999</v>
      </c>
    </row>
    <row r="16338" spans="1:3" x14ac:dyDescent="0.25">
      <c r="A16338" s="3">
        <v>20.184546440673881</v>
      </c>
      <c r="B16338">
        <v>4.990432586778736</v>
      </c>
      <c r="C16338">
        <v>3.6888794541139363</v>
      </c>
    </row>
    <row r="16339" spans="1:3" x14ac:dyDescent="0.25">
      <c r="A16339" s="3">
        <v>20.478688773840432</v>
      </c>
      <c r="B16339" s="5">
        <v>5.2983173670000001</v>
      </c>
      <c r="C16339" s="5">
        <v>2.9957322739999999</v>
      </c>
    </row>
    <row r="16340" spans="1:3" x14ac:dyDescent="0.25">
      <c r="A16340" s="3">
        <v>20.097550585664155</v>
      </c>
      <c r="B16340">
        <v>5.0751738152338266</v>
      </c>
      <c r="C16340">
        <v>3.6109179126442243</v>
      </c>
    </row>
    <row r="16341" spans="1:3" x14ac:dyDescent="0.25">
      <c r="A16341" s="3">
        <v>19.929145492307978</v>
      </c>
      <c r="B16341">
        <v>5.0106352940962555</v>
      </c>
      <c r="C16341">
        <v>2.9957322735539909</v>
      </c>
    </row>
    <row r="16342" spans="1:3" x14ac:dyDescent="0.25">
      <c r="A16342" s="3">
        <v>20.027089777859604</v>
      </c>
      <c r="B16342">
        <v>4.9416424226093039</v>
      </c>
      <c r="C16342">
        <v>3.1135153092103742</v>
      </c>
    </row>
    <row r="16343" spans="1:3" x14ac:dyDescent="0.25">
      <c r="A16343" s="3">
        <v>20.097550585664155</v>
      </c>
      <c r="B16343">
        <v>5.0751738152338266</v>
      </c>
      <c r="C16343">
        <v>3.6109179126442243</v>
      </c>
    </row>
    <row r="16344" spans="1:3" x14ac:dyDescent="0.25">
      <c r="A16344" s="3">
        <v>20.097550585664155</v>
      </c>
      <c r="B16344">
        <v>5.0751738152338266</v>
      </c>
      <c r="C16344">
        <v>3.6109179126442243</v>
      </c>
    </row>
    <row r="16345" spans="1:3" x14ac:dyDescent="0.25">
      <c r="A16345" s="3">
        <v>19.18195119767131</v>
      </c>
      <c r="B16345">
        <v>4.5747109785033828</v>
      </c>
      <c r="C16345">
        <v>3.6375861597263857</v>
      </c>
    </row>
    <row r="16346" spans="1:3" ht="15.75" thickBot="1" x14ac:dyDescent="0.3">
      <c r="A16346" s="7">
        <v>19.18195119767131</v>
      </c>
      <c r="B16346">
        <v>4.5747109785033828</v>
      </c>
      <c r="C16346">
        <v>3.6375861597263857</v>
      </c>
    </row>
    <row r="16349" spans="1:3" ht="15.75" thickBot="1" x14ac:dyDescent="0.3"/>
    <row r="16350" spans="1:3" x14ac:dyDescent="0.25">
      <c r="A16350" s="1" t="s">
        <v>981</v>
      </c>
    </row>
    <row r="16351" spans="1:3" x14ac:dyDescent="0.25">
      <c r="A16351" s="2">
        <v>20.123189455653517</v>
      </c>
      <c r="B16351">
        <v>5.4806389233419912</v>
      </c>
      <c r="C16351">
        <v>3.0910424533583161</v>
      </c>
    </row>
    <row r="16352" spans="1:3" x14ac:dyDescent="0.25">
      <c r="A16352" s="3">
        <v>20.478688773840432</v>
      </c>
      <c r="B16352" s="5">
        <v>5.2983173670000001</v>
      </c>
      <c r="C16352" s="5">
        <v>2.9957322739999999</v>
      </c>
    </row>
    <row r="16353" spans="1:3" x14ac:dyDescent="0.25">
      <c r="A16353" s="3">
        <v>20.360234224388144</v>
      </c>
      <c r="B16353">
        <v>5.6167710976665717</v>
      </c>
      <c r="C16353">
        <v>2.9444389791664403</v>
      </c>
    </row>
    <row r="16354" spans="1:3" x14ac:dyDescent="0.25">
      <c r="A16354" s="3">
        <v>20.478688773840432</v>
      </c>
      <c r="B16354" s="5">
        <v>5.2983173670000001</v>
      </c>
      <c r="C16354" s="5">
        <v>2.9957322739999999</v>
      </c>
    </row>
    <row r="16355" spans="1:3" x14ac:dyDescent="0.25">
      <c r="A16355" s="3">
        <v>20.360234224388144</v>
      </c>
      <c r="B16355">
        <v>5.6167710976665717</v>
      </c>
      <c r="C16355">
        <v>2.9444389791664403</v>
      </c>
    </row>
    <row r="16356" spans="1:3" x14ac:dyDescent="0.25">
      <c r="A16356" s="3">
        <v>20.360234224388144</v>
      </c>
      <c r="B16356">
        <v>5.6167710976665717</v>
      </c>
      <c r="C16356">
        <v>2.9444389791664403</v>
      </c>
    </row>
    <row r="16357" spans="1:3" x14ac:dyDescent="0.25">
      <c r="A16357" s="3">
        <v>20.123189455653517</v>
      </c>
      <c r="B16357">
        <v>5.4806389233419912</v>
      </c>
      <c r="C16357">
        <v>3.0910424533583161</v>
      </c>
    </row>
    <row r="16358" spans="1:3" x14ac:dyDescent="0.25">
      <c r="A16358" s="3">
        <v>19.985088661080542</v>
      </c>
      <c r="B16358">
        <v>4.7874917427820458</v>
      </c>
      <c r="C16358">
        <v>3.4812400893356918</v>
      </c>
    </row>
    <row r="16359" spans="1:3" x14ac:dyDescent="0.25">
      <c r="A16359" s="3">
        <v>19.985088661080542</v>
      </c>
      <c r="B16359">
        <v>4.7874917427820458</v>
      </c>
      <c r="C16359">
        <v>3.4812400893356918</v>
      </c>
    </row>
    <row r="16360" spans="1:3" x14ac:dyDescent="0.25">
      <c r="A16360" s="3">
        <v>19.929145492307978</v>
      </c>
      <c r="B16360">
        <v>5.0106352940962555</v>
      </c>
      <c r="C16360">
        <v>2.9957322735539909</v>
      </c>
    </row>
    <row r="16361" spans="1:3" x14ac:dyDescent="0.25">
      <c r="A16361" s="3">
        <v>20.123189455653517</v>
      </c>
      <c r="B16361">
        <v>5.4806389233419912</v>
      </c>
      <c r="C16361">
        <v>3.0910424533583161</v>
      </c>
    </row>
    <row r="16362" spans="1:3" x14ac:dyDescent="0.25">
      <c r="A16362" s="3">
        <v>20.027089777859604</v>
      </c>
      <c r="B16362">
        <v>4.9416424226093039</v>
      </c>
      <c r="C16362">
        <v>3.1135153092103742</v>
      </c>
    </row>
    <row r="16363" spans="1:3" ht="15.75" thickBot="1" x14ac:dyDescent="0.3">
      <c r="A16363" s="7">
        <v>20.027089777859604</v>
      </c>
      <c r="B16363">
        <v>4.9416424226093039</v>
      </c>
      <c r="C16363">
        <v>3.1135153092103742</v>
      </c>
    </row>
    <row r="16365" spans="1:3" ht="15.75" thickBot="1" x14ac:dyDescent="0.3"/>
    <row r="16366" spans="1:3" x14ac:dyDescent="0.25">
      <c r="A16366" s="1" t="s">
        <v>982</v>
      </c>
    </row>
    <row r="16367" spans="1:3" x14ac:dyDescent="0.25">
      <c r="A16367" s="2">
        <v>20.097550585664155</v>
      </c>
      <c r="B16367">
        <v>5.0751738152338266</v>
      </c>
      <c r="C16367">
        <v>3.6109179126442243</v>
      </c>
    </row>
    <row r="16368" spans="1:3" x14ac:dyDescent="0.25">
      <c r="A16368" s="3">
        <v>20.184546440673881</v>
      </c>
      <c r="B16368">
        <v>4.990432586778736</v>
      </c>
      <c r="C16368">
        <v>3.6888794541139363</v>
      </c>
    </row>
    <row r="16369" spans="1:3" x14ac:dyDescent="0.25">
      <c r="A16369" s="3">
        <v>19.18195119767131</v>
      </c>
      <c r="B16369">
        <v>4.5747109785033828</v>
      </c>
      <c r="C16369">
        <v>3.6375861597263857</v>
      </c>
    </row>
    <row r="16370" spans="1:3" x14ac:dyDescent="0.25">
      <c r="A16370" s="3">
        <v>20.027089777859604</v>
      </c>
      <c r="B16370">
        <v>4.9416424226093039</v>
      </c>
      <c r="C16370">
        <v>3.1135153092103742</v>
      </c>
    </row>
    <row r="16371" spans="1:3" x14ac:dyDescent="0.25">
      <c r="A16371" s="3">
        <v>20.478688773840432</v>
      </c>
      <c r="B16371" s="5">
        <v>5.2983173670000001</v>
      </c>
      <c r="C16371" s="5">
        <v>2.9957322739999999</v>
      </c>
    </row>
    <row r="16372" spans="1:3" x14ac:dyDescent="0.25">
      <c r="A16372" s="3">
        <v>20.097550585664155</v>
      </c>
      <c r="B16372">
        <v>5.0751738152338266</v>
      </c>
      <c r="C16372">
        <v>3.6109179126442243</v>
      </c>
    </row>
    <row r="16373" spans="1:3" x14ac:dyDescent="0.25">
      <c r="A16373" s="3">
        <v>20.163448315399307</v>
      </c>
      <c r="B16373">
        <v>5.5373342670185366</v>
      </c>
      <c r="C16373">
        <v>4.7004803657924166</v>
      </c>
    </row>
    <row r="16374" spans="1:3" x14ac:dyDescent="0.25">
      <c r="A16374" s="3">
        <v>19.985088661080542</v>
      </c>
      <c r="B16374">
        <v>4.7874917427820458</v>
      </c>
      <c r="C16374">
        <v>3.4812400893356918</v>
      </c>
    </row>
    <row r="16375" spans="1:3" x14ac:dyDescent="0.25">
      <c r="A16375" s="3">
        <v>19.719292269758025</v>
      </c>
      <c r="B16375">
        <v>4.7874917430000004</v>
      </c>
      <c r="C16375">
        <v>3.091042453</v>
      </c>
    </row>
    <row r="16376" spans="1:3" x14ac:dyDescent="0.25">
      <c r="A16376" s="3">
        <v>20.478688773840432</v>
      </c>
      <c r="B16376" s="5">
        <v>5.2983173670000001</v>
      </c>
      <c r="C16376" s="5">
        <v>2.9957322739999999</v>
      </c>
    </row>
    <row r="16377" spans="1:3" x14ac:dyDescent="0.25">
      <c r="A16377" s="3">
        <v>19.985088661080542</v>
      </c>
      <c r="B16377">
        <v>4.7874917427820458</v>
      </c>
      <c r="C16377">
        <v>3.4812400893356918</v>
      </c>
    </row>
    <row r="16378" spans="1:3" x14ac:dyDescent="0.25">
      <c r="A16378" s="3">
        <v>19.719292269758025</v>
      </c>
      <c r="B16378">
        <v>4.7874917430000004</v>
      </c>
      <c r="C16378">
        <v>3.091042453</v>
      </c>
    </row>
    <row r="16379" spans="1:3" ht="15.75" thickBot="1" x14ac:dyDescent="0.3">
      <c r="A16379" s="7">
        <v>21.133424112621626</v>
      </c>
      <c r="B16379" s="8">
        <v>6.5510803350434044</v>
      </c>
      <c r="C16379" s="8">
        <v>5.4380793089231956</v>
      </c>
    </row>
    <row r="16382" spans="1:3" ht="15.75" thickBot="1" x14ac:dyDescent="0.3"/>
    <row r="16383" spans="1:3" x14ac:dyDescent="0.25">
      <c r="A16383" s="1" t="s">
        <v>983</v>
      </c>
    </row>
    <row r="16384" spans="1:3" x14ac:dyDescent="0.25">
      <c r="A16384" s="2">
        <v>20.097550585664155</v>
      </c>
      <c r="B16384">
        <v>5.0751738152338266</v>
      </c>
      <c r="C16384">
        <v>3.6109179126442243</v>
      </c>
    </row>
    <row r="16385" spans="1:3" x14ac:dyDescent="0.25">
      <c r="A16385" s="3">
        <v>20.184546440673881</v>
      </c>
      <c r="B16385">
        <v>4.990432586778736</v>
      </c>
      <c r="C16385">
        <v>3.6888794541139363</v>
      </c>
    </row>
    <row r="16386" spans="1:3" x14ac:dyDescent="0.25">
      <c r="A16386" s="3">
        <v>20.123189455653517</v>
      </c>
      <c r="B16386" s="8">
        <v>5.4806389233419912</v>
      </c>
      <c r="C16386" s="8">
        <v>3.0910424533583161</v>
      </c>
    </row>
    <row r="16387" spans="1:3" x14ac:dyDescent="0.25">
      <c r="A16387" s="3">
        <v>19.929145492307978</v>
      </c>
      <c r="B16387">
        <v>5.0106352940962555</v>
      </c>
      <c r="C16387">
        <v>2.9957322735539909</v>
      </c>
    </row>
    <row r="16388" spans="1:3" x14ac:dyDescent="0.25">
      <c r="A16388" s="3">
        <v>20.837197681154464</v>
      </c>
      <c r="B16388">
        <v>5.9914645471079817</v>
      </c>
      <c r="C16388">
        <v>4.6821312271242199</v>
      </c>
    </row>
    <row r="16389" spans="1:3" x14ac:dyDescent="0.25">
      <c r="A16389" s="3">
        <v>20.027089777859604</v>
      </c>
      <c r="B16389">
        <v>4.9416424226093039</v>
      </c>
      <c r="C16389">
        <v>3.1135153092103742</v>
      </c>
    </row>
    <row r="16390" spans="1:3" x14ac:dyDescent="0.25">
      <c r="A16390" s="3">
        <v>20.123189455653517</v>
      </c>
      <c r="B16390">
        <v>5.4806389233419912</v>
      </c>
      <c r="C16390">
        <v>3.0910424533583161</v>
      </c>
    </row>
    <row r="16391" spans="1:3" x14ac:dyDescent="0.25">
      <c r="A16391" s="3">
        <v>20.837197681154464</v>
      </c>
      <c r="B16391">
        <v>5.9914645471079817</v>
      </c>
      <c r="C16391">
        <v>4.6821312271242199</v>
      </c>
    </row>
    <row r="16392" spans="1:3" x14ac:dyDescent="0.25">
      <c r="A16392" s="3">
        <v>19.18195119767131</v>
      </c>
      <c r="B16392">
        <v>4.5747109785033828</v>
      </c>
      <c r="C16392">
        <v>3.6375861597263857</v>
      </c>
    </row>
    <row r="16393" spans="1:3" x14ac:dyDescent="0.25">
      <c r="A16393" s="3">
        <v>20.184546440673881</v>
      </c>
      <c r="B16393">
        <v>4.990432586778736</v>
      </c>
      <c r="C16393">
        <v>3.6888794541139363</v>
      </c>
    </row>
    <row r="16394" spans="1:3" x14ac:dyDescent="0.25">
      <c r="A16394" s="3">
        <v>20.163448315399307</v>
      </c>
      <c r="B16394">
        <v>5.5373342670185366</v>
      </c>
      <c r="C16394">
        <v>4.7004803657924166</v>
      </c>
    </row>
    <row r="16395" spans="1:3" x14ac:dyDescent="0.25">
      <c r="A16395" s="3">
        <v>20.478688773840432</v>
      </c>
      <c r="B16395" s="5">
        <v>5.2983173670000001</v>
      </c>
      <c r="C16395" s="5">
        <v>2.9957322739999999</v>
      </c>
    </row>
    <row r="16396" spans="1:3" ht="15.75" thickBot="1" x14ac:dyDescent="0.3">
      <c r="A16396" s="7">
        <v>19.929145492307978</v>
      </c>
      <c r="B16396">
        <v>5.0106352940962555</v>
      </c>
      <c r="C16396">
        <v>2.9957322735539909</v>
      </c>
    </row>
    <row r="16399" spans="1:3" ht="15.75" thickBot="1" x14ac:dyDescent="0.3"/>
    <row r="16400" spans="1:3" x14ac:dyDescent="0.25">
      <c r="A16400" s="1" t="s">
        <v>984</v>
      </c>
    </row>
    <row r="16401" spans="1:3" x14ac:dyDescent="0.25">
      <c r="A16401" s="2">
        <v>19.18195119767131</v>
      </c>
      <c r="B16401">
        <v>4.5747109785033828</v>
      </c>
      <c r="C16401">
        <v>3.6375861597263857</v>
      </c>
    </row>
    <row r="16402" spans="1:3" x14ac:dyDescent="0.25">
      <c r="A16402" s="3">
        <v>20.360234224388144</v>
      </c>
      <c r="B16402">
        <v>5.6167710976665717</v>
      </c>
      <c r="C16402">
        <v>2.9444389791664403</v>
      </c>
    </row>
    <row r="16403" spans="1:3" x14ac:dyDescent="0.25">
      <c r="A16403" s="3">
        <v>20.097550585664155</v>
      </c>
      <c r="B16403">
        <v>5.0751738152338266</v>
      </c>
      <c r="C16403">
        <v>3.6109179126442243</v>
      </c>
    </row>
    <row r="16404" spans="1:3" x14ac:dyDescent="0.25">
      <c r="A16404" s="3">
        <v>20.163448315399307</v>
      </c>
      <c r="B16404">
        <v>5.5373342670185366</v>
      </c>
      <c r="C16404">
        <v>4.7004803657924166</v>
      </c>
    </row>
    <row r="16405" spans="1:3" x14ac:dyDescent="0.25">
      <c r="A16405" s="3">
        <v>19.18195119767131</v>
      </c>
      <c r="B16405">
        <v>4.5747109785033828</v>
      </c>
      <c r="C16405">
        <v>3.6375861597263857</v>
      </c>
    </row>
    <row r="16406" spans="1:3" x14ac:dyDescent="0.25">
      <c r="A16406" s="3">
        <v>19.719292269758025</v>
      </c>
      <c r="B16406">
        <v>4.7874917430000004</v>
      </c>
      <c r="C16406">
        <v>3.091042453</v>
      </c>
    </row>
    <row r="16407" spans="1:3" x14ac:dyDescent="0.25">
      <c r="A16407" s="3">
        <v>19.719292269758025</v>
      </c>
      <c r="B16407">
        <v>4.7874917430000004</v>
      </c>
      <c r="C16407">
        <v>3.091042453</v>
      </c>
    </row>
    <row r="16408" spans="1:3" x14ac:dyDescent="0.25">
      <c r="A16408" s="3">
        <v>20.163448315399307</v>
      </c>
      <c r="B16408">
        <v>5.5373342670185366</v>
      </c>
      <c r="C16408">
        <v>4.7004803657924166</v>
      </c>
    </row>
    <row r="16409" spans="1:3" x14ac:dyDescent="0.25">
      <c r="A16409" s="3">
        <v>20.123189455653517</v>
      </c>
      <c r="B16409">
        <v>5.4806389233419912</v>
      </c>
      <c r="C16409">
        <v>3.0910424533583161</v>
      </c>
    </row>
    <row r="16410" spans="1:3" x14ac:dyDescent="0.25">
      <c r="A16410" s="3">
        <v>21.133424112621626</v>
      </c>
      <c r="B16410" s="8">
        <v>6.5510803350434044</v>
      </c>
      <c r="C16410" s="8">
        <v>5.4380793089231956</v>
      </c>
    </row>
    <row r="16411" spans="1:3" x14ac:dyDescent="0.25">
      <c r="A16411" s="3">
        <v>20.097550585664155</v>
      </c>
      <c r="B16411">
        <v>5.0751738152338266</v>
      </c>
      <c r="C16411">
        <v>3.6109179126442243</v>
      </c>
    </row>
    <row r="16412" spans="1:3" x14ac:dyDescent="0.25">
      <c r="A16412" s="3">
        <v>19.985088661080542</v>
      </c>
      <c r="B16412">
        <v>4.7874917427820458</v>
      </c>
      <c r="C16412">
        <v>3.4812400893356918</v>
      </c>
    </row>
    <row r="16413" spans="1:3" ht="15.75" thickBot="1" x14ac:dyDescent="0.3">
      <c r="A16413" s="7">
        <v>20.360234224388144</v>
      </c>
      <c r="B16413">
        <v>5.6167710976665717</v>
      </c>
      <c r="C16413">
        <v>2.9444389791664403</v>
      </c>
    </row>
    <row r="16416" spans="1:3" ht="15.75" thickBot="1" x14ac:dyDescent="0.3"/>
    <row r="16417" spans="1:3" x14ac:dyDescent="0.25">
      <c r="A16417" s="1" t="s">
        <v>985</v>
      </c>
    </row>
    <row r="16418" spans="1:3" x14ac:dyDescent="0.25">
      <c r="A16418" s="2">
        <v>21.133424112621626</v>
      </c>
      <c r="B16418" s="8">
        <v>6.5510803350434044</v>
      </c>
      <c r="C16418" s="8">
        <v>5.4380793089231956</v>
      </c>
    </row>
    <row r="16419" spans="1:3" x14ac:dyDescent="0.25">
      <c r="A16419" s="3">
        <v>20.478688773840432</v>
      </c>
      <c r="B16419" s="5">
        <v>5.2983173670000001</v>
      </c>
      <c r="C16419" s="5">
        <v>2.9957322739999999</v>
      </c>
    </row>
    <row r="16420" spans="1:3" x14ac:dyDescent="0.25">
      <c r="A16420" s="3">
        <v>19.929145492307978</v>
      </c>
      <c r="B16420">
        <v>5.0106352940962555</v>
      </c>
      <c r="C16420">
        <v>2.9957322735539909</v>
      </c>
    </row>
    <row r="16421" spans="1:3" x14ac:dyDescent="0.25">
      <c r="A16421" s="3">
        <v>20.027089777859604</v>
      </c>
      <c r="B16421">
        <v>4.9416424226093039</v>
      </c>
      <c r="C16421">
        <v>3.1135153092103742</v>
      </c>
    </row>
    <row r="16422" spans="1:3" x14ac:dyDescent="0.25">
      <c r="A16422" s="3">
        <v>20.163448315399307</v>
      </c>
      <c r="B16422">
        <v>5.5373342670185366</v>
      </c>
      <c r="C16422">
        <v>4.7004803657924166</v>
      </c>
    </row>
    <row r="16423" spans="1:3" x14ac:dyDescent="0.25">
      <c r="A16423" s="3">
        <v>20.163448315399307</v>
      </c>
      <c r="B16423">
        <v>5.5373342670185366</v>
      </c>
      <c r="C16423">
        <v>4.7004803657924166</v>
      </c>
    </row>
    <row r="16424" spans="1:3" x14ac:dyDescent="0.25">
      <c r="A16424" s="3">
        <v>21.133424112621626</v>
      </c>
      <c r="B16424" s="8">
        <v>6.5510803350434044</v>
      </c>
      <c r="C16424" s="8">
        <v>5.4380793089231956</v>
      </c>
    </row>
    <row r="16425" spans="1:3" x14ac:dyDescent="0.25">
      <c r="A16425" s="3">
        <v>20.027089777859604</v>
      </c>
      <c r="B16425">
        <v>4.9416424226093039</v>
      </c>
      <c r="C16425">
        <v>3.1135153092103742</v>
      </c>
    </row>
    <row r="16426" spans="1:3" x14ac:dyDescent="0.25">
      <c r="A16426" s="3">
        <v>19.929145492307978</v>
      </c>
      <c r="B16426">
        <v>5.0106352940962555</v>
      </c>
      <c r="C16426">
        <v>2.9957322735539909</v>
      </c>
    </row>
    <row r="16427" spans="1:3" x14ac:dyDescent="0.25">
      <c r="A16427" s="3">
        <v>20.163448315399307</v>
      </c>
      <c r="B16427">
        <v>5.5373342670185366</v>
      </c>
      <c r="C16427">
        <v>4.7004803657924166</v>
      </c>
    </row>
    <row r="16428" spans="1:3" x14ac:dyDescent="0.25">
      <c r="A16428" s="3">
        <v>19.929145492307978</v>
      </c>
      <c r="B16428">
        <v>5.0106352940962555</v>
      </c>
      <c r="C16428">
        <v>2.9957322735539909</v>
      </c>
    </row>
    <row r="16429" spans="1:3" x14ac:dyDescent="0.25">
      <c r="A16429" s="3">
        <v>19.719292269758025</v>
      </c>
      <c r="B16429">
        <v>4.7874917430000004</v>
      </c>
      <c r="C16429">
        <v>3.091042453</v>
      </c>
    </row>
    <row r="16430" spans="1:3" ht="15.75" thickBot="1" x14ac:dyDescent="0.3">
      <c r="A16430" s="7">
        <v>20.837197681154464</v>
      </c>
      <c r="B16430">
        <v>5.9914645471079817</v>
      </c>
      <c r="C16430">
        <v>4.6821312271242199</v>
      </c>
    </row>
    <row r="16433" spans="1:3" ht="15.75" thickBot="1" x14ac:dyDescent="0.3"/>
    <row r="16434" spans="1:3" x14ac:dyDescent="0.25">
      <c r="A16434" s="1" t="s">
        <v>986</v>
      </c>
    </row>
    <row r="16435" spans="1:3" x14ac:dyDescent="0.25">
      <c r="A16435" s="2">
        <v>20.837197681154464</v>
      </c>
      <c r="B16435">
        <v>5.9914645471079817</v>
      </c>
      <c r="C16435">
        <v>4.6821312271242199</v>
      </c>
    </row>
    <row r="16436" spans="1:3" x14ac:dyDescent="0.25">
      <c r="A16436" s="3">
        <v>20.184546440673881</v>
      </c>
      <c r="B16436">
        <v>4.990432586778736</v>
      </c>
      <c r="C16436">
        <v>3.6888794541139363</v>
      </c>
    </row>
    <row r="16437" spans="1:3" x14ac:dyDescent="0.25">
      <c r="A16437" s="3">
        <v>20.184546440673881</v>
      </c>
      <c r="B16437">
        <v>4.990432586778736</v>
      </c>
      <c r="C16437">
        <v>3.6888794541139363</v>
      </c>
    </row>
    <row r="16438" spans="1:3" x14ac:dyDescent="0.25">
      <c r="A16438" s="3">
        <v>20.163448315399307</v>
      </c>
      <c r="B16438">
        <v>5.5373342670185366</v>
      </c>
      <c r="C16438">
        <v>4.7004803657924166</v>
      </c>
    </row>
    <row r="16439" spans="1:3" x14ac:dyDescent="0.25">
      <c r="A16439" s="3">
        <v>20.184546440673881</v>
      </c>
      <c r="B16439">
        <v>4.990432586778736</v>
      </c>
      <c r="C16439">
        <v>3.6888794541139363</v>
      </c>
    </row>
    <row r="16440" spans="1:3" x14ac:dyDescent="0.25">
      <c r="A16440" s="3">
        <v>19.18195119767131</v>
      </c>
      <c r="B16440">
        <v>4.5747109785033828</v>
      </c>
      <c r="C16440">
        <v>3.6375861597263857</v>
      </c>
    </row>
    <row r="16441" spans="1:3" x14ac:dyDescent="0.25">
      <c r="A16441" s="3">
        <v>19.929145492307978</v>
      </c>
      <c r="B16441">
        <v>5.0106352940962555</v>
      </c>
      <c r="C16441">
        <v>2.9957322735539909</v>
      </c>
    </row>
    <row r="16442" spans="1:3" x14ac:dyDescent="0.25">
      <c r="A16442" s="3">
        <v>20.184546440673881</v>
      </c>
      <c r="B16442">
        <v>4.990432586778736</v>
      </c>
      <c r="C16442">
        <v>3.6888794541139363</v>
      </c>
    </row>
    <row r="16443" spans="1:3" x14ac:dyDescent="0.25">
      <c r="A16443" s="3">
        <v>20.837197681154464</v>
      </c>
      <c r="B16443">
        <v>5.9914645471079817</v>
      </c>
      <c r="C16443">
        <v>4.6821312271242199</v>
      </c>
    </row>
    <row r="16444" spans="1:3" x14ac:dyDescent="0.25">
      <c r="A16444" s="3">
        <v>19.719292269758025</v>
      </c>
      <c r="B16444">
        <v>4.7874917430000004</v>
      </c>
      <c r="C16444">
        <v>3.091042453</v>
      </c>
    </row>
    <row r="16445" spans="1:3" x14ac:dyDescent="0.25">
      <c r="A16445" s="3">
        <v>20.837197681154464</v>
      </c>
      <c r="B16445">
        <v>5.9914645471079817</v>
      </c>
      <c r="C16445">
        <v>4.6821312271242199</v>
      </c>
    </row>
    <row r="16446" spans="1:3" x14ac:dyDescent="0.25">
      <c r="A16446" s="3">
        <v>20.837197681154464</v>
      </c>
      <c r="B16446">
        <v>5.9914645471079817</v>
      </c>
      <c r="C16446">
        <v>4.6821312271242199</v>
      </c>
    </row>
    <row r="16447" spans="1:3" ht="15.75" thickBot="1" x14ac:dyDescent="0.3">
      <c r="A16447" s="7">
        <v>20.027089777859604</v>
      </c>
      <c r="B16447">
        <v>4.9416424226093039</v>
      </c>
      <c r="C16447">
        <v>3.1135153092103742</v>
      </c>
    </row>
    <row r="16450" spans="1:3" ht="15.75" thickBot="1" x14ac:dyDescent="0.3"/>
    <row r="16451" spans="1:3" x14ac:dyDescent="0.25">
      <c r="A16451" s="1" t="s">
        <v>987</v>
      </c>
    </row>
    <row r="16452" spans="1:3" x14ac:dyDescent="0.25">
      <c r="A16452" s="2">
        <v>20.097550585664155</v>
      </c>
      <c r="B16452">
        <v>5.0751738152338266</v>
      </c>
      <c r="C16452">
        <v>3.6109179126442243</v>
      </c>
    </row>
    <row r="16453" spans="1:3" x14ac:dyDescent="0.25">
      <c r="A16453" s="3">
        <v>20.123189455653517</v>
      </c>
      <c r="B16453">
        <v>5.4806389233419912</v>
      </c>
      <c r="C16453">
        <v>3.0910424533583161</v>
      </c>
    </row>
    <row r="16454" spans="1:3" x14ac:dyDescent="0.25">
      <c r="A16454" s="3">
        <v>20.837197681154464</v>
      </c>
      <c r="B16454">
        <v>5.9914645471079817</v>
      </c>
      <c r="C16454">
        <v>4.6821312271242199</v>
      </c>
    </row>
    <row r="16455" spans="1:3" x14ac:dyDescent="0.25">
      <c r="A16455" s="3">
        <v>19.719292269758025</v>
      </c>
      <c r="B16455">
        <v>4.7874917430000004</v>
      </c>
      <c r="C16455">
        <v>3.091042453</v>
      </c>
    </row>
    <row r="16456" spans="1:3" x14ac:dyDescent="0.25">
      <c r="A16456" s="3">
        <v>20.163448315399307</v>
      </c>
      <c r="B16456">
        <v>5.5373342670185366</v>
      </c>
      <c r="C16456">
        <v>4.7004803657924166</v>
      </c>
    </row>
    <row r="16457" spans="1:3" x14ac:dyDescent="0.25">
      <c r="A16457" s="3">
        <v>19.985088661080542</v>
      </c>
      <c r="B16457">
        <v>4.7874917427820458</v>
      </c>
      <c r="C16457">
        <v>3.4812400893356918</v>
      </c>
    </row>
    <row r="16458" spans="1:3" x14ac:dyDescent="0.25">
      <c r="A16458" s="3">
        <v>20.837197681154464</v>
      </c>
      <c r="B16458">
        <v>5.9914645471079817</v>
      </c>
      <c r="C16458">
        <v>4.6821312271242199</v>
      </c>
    </row>
    <row r="16459" spans="1:3" x14ac:dyDescent="0.25">
      <c r="A16459" s="3">
        <v>20.163448315399307</v>
      </c>
      <c r="B16459">
        <v>5.5373342670185366</v>
      </c>
      <c r="C16459">
        <v>4.7004803657924166</v>
      </c>
    </row>
    <row r="16460" spans="1:3" x14ac:dyDescent="0.25">
      <c r="A16460" s="3">
        <v>20.163448315399307</v>
      </c>
      <c r="B16460">
        <v>5.5373342670185366</v>
      </c>
      <c r="C16460">
        <v>4.7004803657924166</v>
      </c>
    </row>
    <row r="16461" spans="1:3" x14ac:dyDescent="0.25">
      <c r="A16461" s="3">
        <v>19.719292269758025</v>
      </c>
      <c r="B16461">
        <v>4.7874917430000004</v>
      </c>
      <c r="C16461">
        <v>3.091042453</v>
      </c>
    </row>
    <row r="16462" spans="1:3" x14ac:dyDescent="0.25">
      <c r="A16462" s="3">
        <v>19.18195119767131</v>
      </c>
      <c r="B16462">
        <v>4.5747109785033828</v>
      </c>
      <c r="C16462">
        <v>3.6375861597263857</v>
      </c>
    </row>
    <row r="16463" spans="1:3" x14ac:dyDescent="0.25">
      <c r="A16463" s="3">
        <v>19.929145492307978</v>
      </c>
      <c r="B16463">
        <v>5.0106352940962555</v>
      </c>
      <c r="C16463">
        <v>2.9957322735539909</v>
      </c>
    </row>
    <row r="16464" spans="1:3" ht="15.75" thickBot="1" x14ac:dyDescent="0.3">
      <c r="A16464" s="7">
        <v>20.360234224388144</v>
      </c>
      <c r="B16464">
        <v>5.6167710976665717</v>
      </c>
      <c r="C16464">
        <v>2.9444389791664403</v>
      </c>
    </row>
    <row r="16467" spans="1:3" ht="15.75" thickBot="1" x14ac:dyDescent="0.3"/>
    <row r="16468" spans="1:3" x14ac:dyDescent="0.25">
      <c r="A16468" s="1" t="s">
        <v>988</v>
      </c>
    </row>
    <row r="16469" spans="1:3" x14ac:dyDescent="0.25">
      <c r="A16469" s="2">
        <v>20.123189455653517</v>
      </c>
      <c r="B16469">
        <v>5.4806389233419912</v>
      </c>
      <c r="C16469">
        <v>3.0910424533583161</v>
      </c>
    </row>
    <row r="16470" spans="1:3" x14ac:dyDescent="0.25">
      <c r="A16470" s="3">
        <v>20.123189455653517</v>
      </c>
      <c r="B16470">
        <v>5.4806389233419912</v>
      </c>
      <c r="C16470">
        <v>3.0910424533583161</v>
      </c>
    </row>
    <row r="16471" spans="1:3" x14ac:dyDescent="0.25">
      <c r="A16471" s="3">
        <v>20.163448315399307</v>
      </c>
      <c r="B16471">
        <v>5.5373342670185366</v>
      </c>
      <c r="C16471">
        <v>4.7004803657924166</v>
      </c>
    </row>
    <row r="16472" spans="1:3" x14ac:dyDescent="0.25">
      <c r="A16472" s="3">
        <v>20.123189455653517</v>
      </c>
      <c r="B16472">
        <v>5.4806389233419912</v>
      </c>
      <c r="C16472">
        <v>3.0910424533583161</v>
      </c>
    </row>
    <row r="16473" spans="1:3" x14ac:dyDescent="0.25">
      <c r="A16473" s="3">
        <v>19.985088661080542</v>
      </c>
      <c r="B16473">
        <v>4.7874917427820458</v>
      </c>
      <c r="C16473">
        <v>3.4812400893356918</v>
      </c>
    </row>
    <row r="16474" spans="1:3" x14ac:dyDescent="0.25">
      <c r="A16474" s="3">
        <v>20.478688773840432</v>
      </c>
      <c r="B16474" s="5">
        <v>5.2983173670000001</v>
      </c>
      <c r="C16474" s="5">
        <v>2.9957322739999999</v>
      </c>
    </row>
    <row r="16475" spans="1:3" x14ac:dyDescent="0.25">
      <c r="A16475" s="3">
        <v>20.360234224388144</v>
      </c>
      <c r="B16475">
        <v>5.6167710976665717</v>
      </c>
      <c r="C16475">
        <v>2.9444389791664403</v>
      </c>
    </row>
    <row r="16476" spans="1:3" x14ac:dyDescent="0.25">
      <c r="A16476" s="3">
        <v>20.027089777859604</v>
      </c>
      <c r="B16476">
        <v>4.9416424226093039</v>
      </c>
      <c r="C16476">
        <v>3.1135153092103742</v>
      </c>
    </row>
    <row r="16477" spans="1:3" x14ac:dyDescent="0.25">
      <c r="A16477" s="3">
        <v>19.985088661080542</v>
      </c>
      <c r="B16477">
        <v>4.7874917427820458</v>
      </c>
      <c r="C16477">
        <v>3.4812400893356918</v>
      </c>
    </row>
    <row r="16478" spans="1:3" x14ac:dyDescent="0.25">
      <c r="A16478" s="3">
        <v>20.163448315399307</v>
      </c>
      <c r="B16478">
        <v>5.5373342670185366</v>
      </c>
      <c r="C16478">
        <v>4.7004803657924166</v>
      </c>
    </row>
    <row r="16479" spans="1:3" x14ac:dyDescent="0.25">
      <c r="A16479" s="3">
        <v>20.360234224388144</v>
      </c>
      <c r="B16479">
        <v>5.6167710976665717</v>
      </c>
      <c r="C16479">
        <v>2.9444389791664403</v>
      </c>
    </row>
    <row r="16480" spans="1:3" x14ac:dyDescent="0.25">
      <c r="A16480" s="3">
        <v>20.027089777859604</v>
      </c>
      <c r="B16480">
        <v>4.9416424226093039</v>
      </c>
      <c r="C16480">
        <v>3.1135153092103742</v>
      </c>
    </row>
    <row r="16481" spans="1:3" ht="15.75" thickBot="1" x14ac:dyDescent="0.3">
      <c r="A16481" s="7">
        <v>20.837197681154464</v>
      </c>
      <c r="B16481">
        <v>5.9914645471079817</v>
      </c>
      <c r="C16481">
        <v>4.6821312271242199</v>
      </c>
    </row>
    <row r="16484" spans="1:3" ht="15.75" thickBot="1" x14ac:dyDescent="0.3"/>
    <row r="16485" spans="1:3" x14ac:dyDescent="0.25">
      <c r="A16485" s="1" t="s">
        <v>989</v>
      </c>
    </row>
    <row r="16486" spans="1:3" x14ac:dyDescent="0.25">
      <c r="A16486" s="2">
        <v>20.163448315399307</v>
      </c>
      <c r="B16486">
        <v>5.5373342670185366</v>
      </c>
      <c r="C16486">
        <v>4.7004803657924166</v>
      </c>
    </row>
    <row r="16487" spans="1:3" x14ac:dyDescent="0.25">
      <c r="A16487" s="3">
        <v>19.929145492307978</v>
      </c>
      <c r="B16487">
        <v>5.0106352940962555</v>
      </c>
      <c r="C16487">
        <v>2.9957322735539909</v>
      </c>
    </row>
    <row r="16488" spans="1:3" x14ac:dyDescent="0.25">
      <c r="A16488" s="3">
        <v>20.097550585664155</v>
      </c>
      <c r="B16488">
        <v>5.0751738152338266</v>
      </c>
      <c r="C16488">
        <v>3.6109179126442243</v>
      </c>
    </row>
    <row r="16489" spans="1:3" x14ac:dyDescent="0.25">
      <c r="A16489" s="3">
        <v>19.18195119767131</v>
      </c>
      <c r="B16489">
        <v>4.5747109785033828</v>
      </c>
      <c r="C16489">
        <v>3.6375861597263857</v>
      </c>
    </row>
    <row r="16490" spans="1:3" x14ac:dyDescent="0.25">
      <c r="A16490" s="3">
        <v>19.719292269758025</v>
      </c>
      <c r="B16490">
        <v>4.7874917430000004</v>
      </c>
      <c r="C16490">
        <v>3.091042453</v>
      </c>
    </row>
    <row r="16491" spans="1:3" x14ac:dyDescent="0.25">
      <c r="A16491" s="3">
        <v>20.360234224388144</v>
      </c>
      <c r="B16491">
        <v>5.6167710976665717</v>
      </c>
      <c r="C16491">
        <v>2.9444389791664403</v>
      </c>
    </row>
    <row r="16492" spans="1:3" x14ac:dyDescent="0.25">
      <c r="A16492" s="3">
        <v>21.133424112621626</v>
      </c>
      <c r="B16492" s="8">
        <v>6.5510803350434044</v>
      </c>
      <c r="C16492" s="8">
        <v>5.4380793089231956</v>
      </c>
    </row>
    <row r="16493" spans="1:3" x14ac:dyDescent="0.25">
      <c r="A16493" s="3">
        <v>20.184546440673881</v>
      </c>
      <c r="B16493">
        <v>4.990432586778736</v>
      </c>
      <c r="C16493">
        <v>3.6888794541139363</v>
      </c>
    </row>
    <row r="16494" spans="1:3" x14ac:dyDescent="0.25">
      <c r="A16494" s="3">
        <v>20.184546440673881</v>
      </c>
      <c r="B16494">
        <v>4.990432586778736</v>
      </c>
      <c r="C16494">
        <v>3.6888794541139363</v>
      </c>
    </row>
    <row r="16495" spans="1:3" x14ac:dyDescent="0.25">
      <c r="A16495" s="3">
        <v>19.719292269758025</v>
      </c>
      <c r="B16495">
        <v>4.7874917430000004</v>
      </c>
      <c r="C16495">
        <v>3.091042453</v>
      </c>
    </row>
    <row r="16496" spans="1:3" x14ac:dyDescent="0.25">
      <c r="A16496" s="3">
        <v>19.985088661080542</v>
      </c>
      <c r="B16496">
        <v>4.7874917427820458</v>
      </c>
      <c r="C16496">
        <v>3.4812400893356918</v>
      </c>
    </row>
    <row r="16497" spans="1:3" x14ac:dyDescent="0.25">
      <c r="A16497" s="3">
        <v>20.360234224388144</v>
      </c>
      <c r="B16497">
        <v>5.6167710976665717</v>
      </c>
      <c r="C16497">
        <v>2.9444389791664403</v>
      </c>
    </row>
    <row r="16498" spans="1:3" ht="15.75" thickBot="1" x14ac:dyDescent="0.3">
      <c r="A16498" s="7">
        <v>20.184546440673881</v>
      </c>
      <c r="B16498">
        <v>4.990432586778736</v>
      </c>
      <c r="C16498">
        <v>3.6888794541139363</v>
      </c>
    </row>
    <row r="16501" spans="1:3" ht="15.75" thickBot="1" x14ac:dyDescent="0.3"/>
    <row r="16502" spans="1:3" x14ac:dyDescent="0.25">
      <c r="A16502" s="1" t="s">
        <v>990</v>
      </c>
    </row>
    <row r="16503" spans="1:3" x14ac:dyDescent="0.25">
      <c r="A16503" s="2">
        <v>20.027089777859604</v>
      </c>
      <c r="B16503">
        <v>4.9416424226093039</v>
      </c>
      <c r="C16503">
        <v>3.1135153092103742</v>
      </c>
    </row>
    <row r="16504" spans="1:3" x14ac:dyDescent="0.25">
      <c r="A16504" s="3">
        <v>21.133424112621626</v>
      </c>
      <c r="B16504" s="8">
        <v>6.5510803350434044</v>
      </c>
      <c r="C16504" s="8">
        <v>5.4380793089231956</v>
      </c>
    </row>
    <row r="16505" spans="1:3" x14ac:dyDescent="0.25">
      <c r="A16505" s="3">
        <v>19.719292269758025</v>
      </c>
      <c r="B16505">
        <v>4.7874917430000004</v>
      </c>
      <c r="C16505">
        <v>3.091042453</v>
      </c>
    </row>
    <row r="16506" spans="1:3" x14ac:dyDescent="0.25">
      <c r="A16506" s="3">
        <v>20.163448315399307</v>
      </c>
      <c r="B16506">
        <v>5.5373342670185366</v>
      </c>
      <c r="C16506">
        <v>4.7004803657924166</v>
      </c>
    </row>
    <row r="16507" spans="1:3" x14ac:dyDescent="0.25">
      <c r="A16507" s="3">
        <v>20.097550585664155</v>
      </c>
      <c r="B16507">
        <v>5.0751738152338266</v>
      </c>
      <c r="C16507">
        <v>3.6109179126442243</v>
      </c>
    </row>
    <row r="16508" spans="1:3" x14ac:dyDescent="0.25">
      <c r="A16508" s="3">
        <v>19.929145492307978</v>
      </c>
      <c r="B16508">
        <v>5.0106352940962555</v>
      </c>
      <c r="C16508">
        <v>2.9957322735539909</v>
      </c>
    </row>
    <row r="16509" spans="1:3" x14ac:dyDescent="0.25">
      <c r="A16509" s="3">
        <v>19.985088661080542</v>
      </c>
      <c r="B16509">
        <v>4.7874917427820458</v>
      </c>
      <c r="C16509">
        <v>3.4812400893356918</v>
      </c>
    </row>
    <row r="16510" spans="1:3" x14ac:dyDescent="0.25">
      <c r="A16510" s="3">
        <v>19.929145492307978</v>
      </c>
      <c r="B16510">
        <v>5.0106352940962555</v>
      </c>
      <c r="C16510">
        <v>2.9957322735539909</v>
      </c>
    </row>
    <row r="16511" spans="1:3" x14ac:dyDescent="0.25">
      <c r="A16511" s="3">
        <v>19.985088661080542</v>
      </c>
      <c r="B16511">
        <v>4.7874917427820458</v>
      </c>
      <c r="C16511">
        <v>3.4812400893356918</v>
      </c>
    </row>
    <row r="16512" spans="1:3" x14ac:dyDescent="0.25">
      <c r="A16512" s="3">
        <v>20.027089777859604</v>
      </c>
      <c r="B16512">
        <v>4.9416424226093039</v>
      </c>
      <c r="C16512">
        <v>3.1135153092103742</v>
      </c>
    </row>
    <row r="16513" spans="1:3" x14ac:dyDescent="0.25">
      <c r="A16513" s="3">
        <v>20.184546440673881</v>
      </c>
      <c r="B16513">
        <v>4.990432586778736</v>
      </c>
      <c r="C16513">
        <v>3.6888794541139363</v>
      </c>
    </row>
    <row r="16514" spans="1:3" x14ac:dyDescent="0.25">
      <c r="A16514" s="3">
        <v>19.18195119767131</v>
      </c>
      <c r="B16514">
        <v>4.5747109785033828</v>
      </c>
      <c r="C16514">
        <v>3.6375861597263857</v>
      </c>
    </row>
    <row r="16515" spans="1:3" ht="15.75" thickBot="1" x14ac:dyDescent="0.3">
      <c r="A16515" s="7">
        <v>19.929145492307978</v>
      </c>
      <c r="B16515">
        <v>5.0106352940962555</v>
      </c>
      <c r="C16515">
        <v>2.9957322735539909</v>
      </c>
    </row>
    <row r="16518" spans="1:3" ht="15.75" thickBot="1" x14ac:dyDescent="0.3"/>
    <row r="16519" spans="1:3" x14ac:dyDescent="0.25">
      <c r="A16519" s="1" t="s">
        <v>991</v>
      </c>
    </row>
    <row r="16520" spans="1:3" x14ac:dyDescent="0.25">
      <c r="A16520" s="2">
        <v>20.123189455653517</v>
      </c>
      <c r="B16520" s="8">
        <v>5.4806389233419912</v>
      </c>
      <c r="C16520" s="8">
        <v>3.0910424533583161</v>
      </c>
    </row>
    <row r="16521" spans="1:3" x14ac:dyDescent="0.25">
      <c r="A16521" s="3">
        <v>19.719292269758025</v>
      </c>
      <c r="B16521">
        <v>4.7874917430000004</v>
      </c>
      <c r="C16521">
        <v>3.091042453</v>
      </c>
    </row>
    <row r="16522" spans="1:3" x14ac:dyDescent="0.25">
      <c r="A16522" s="3">
        <v>20.360234224388144</v>
      </c>
      <c r="B16522">
        <v>5.6167710976665717</v>
      </c>
      <c r="C16522">
        <v>2.9444389791664403</v>
      </c>
    </row>
    <row r="16523" spans="1:3" x14ac:dyDescent="0.25">
      <c r="A16523" s="3">
        <v>20.027089777859604</v>
      </c>
      <c r="B16523">
        <v>4.9416424226093039</v>
      </c>
      <c r="C16523">
        <v>3.1135153092103742</v>
      </c>
    </row>
    <row r="16524" spans="1:3" x14ac:dyDescent="0.25">
      <c r="A16524" s="3">
        <v>20.163448315399307</v>
      </c>
      <c r="B16524">
        <v>5.5373342670185366</v>
      </c>
      <c r="C16524">
        <v>4.7004803657924166</v>
      </c>
    </row>
    <row r="16525" spans="1:3" x14ac:dyDescent="0.25">
      <c r="A16525" s="3">
        <v>20.837197681154464</v>
      </c>
      <c r="B16525">
        <v>5.9914645471079817</v>
      </c>
      <c r="C16525">
        <v>4.6821312271242199</v>
      </c>
    </row>
    <row r="16526" spans="1:3" x14ac:dyDescent="0.25">
      <c r="A16526" s="3">
        <v>20.097550585664155</v>
      </c>
      <c r="B16526">
        <v>5.0751738152338266</v>
      </c>
      <c r="C16526">
        <v>3.6109179126442243</v>
      </c>
    </row>
    <row r="16527" spans="1:3" x14ac:dyDescent="0.25">
      <c r="A16527" s="3">
        <v>20.123189455653517</v>
      </c>
      <c r="B16527">
        <v>5.4806389233419912</v>
      </c>
      <c r="C16527">
        <v>3.0910424533583161</v>
      </c>
    </row>
    <row r="16528" spans="1:3" x14ac:dyDescent="0.25">
      <c r="A16528" s="3">
        <v>20.184546440673881</v>
      </c>
      <c r="B16528">
        <v>4.990432586778736</v>
      </c>
      <c r="C16528">
        <v>3.6888794541139363</v>
      </c>
    </row>
    <row r="16529" spans="1:3" x14ac:dyDescent="0.25">
      <c r="A16529" s="3">
        <v>19.18195119767131</v>
      </c>
      <c r="B16529">
        <v>4.5747109785033828</v>
      </c>
      <c r="C16529">
        <v>3.6375861597263857</v>
      </c>
    </row>
    <row r="16530" spans="1:3" x14ac:dyDescent="0.25">
      <c r="A16530" s="3">
        <v>19.985088661080542</v>
      </c>
      <c r="B16530">
        <v>4.7874917427820458</v>
      </c>
      <c r="C16530">
        <v>3.4812400893356918</v>
      </c>
    </row>
    <row r="16531" spans="1:3" x14ac:dyDescent="0.25">
      <c r="A16531" s="3">
        <v>21.133424112621626</v>
      </c>
      <c r="B16531" s="8">
        <v>6.5510803350434044</v>
      </c>
      <c r="C16531" s="8">
        <v>5.4380793089231956</v>
      </c>
    </row>
    <row r="16532" spans="1:3" ht="15.75" thickBot="1" x14ac:dyDescent="0.3">
      <c r="A16532" s="7">
        <v>20.184546440673881</v>
      </c>
      <c r="B16532">
        <v>4.990432586778736</v>
      </c>
      <c r="C16532">
        <v>3.6888794541139363</v>
      </c>
    </row>
    <row r="16535" spans="1:3" ht="15.75" thickBot="1" x14ac:dyDescent="0.3"/>
    <row r="16536" spans="1:3" x14ac:dyDescent="0.25">
      <c r="A16536" s="1" t="s">
        <v>992</v>
      </c>
    </row>
    <row r="16537" spans="1:3" x14ac:dyDescent="0.25">
      <c r="A16537" s="2">
        <v>20.163448315399307</v>
      </c>
      <c r="B16537">
        <v>5.5373342670185366</v>
      </c>
      <c r="C16537">
        <v>4.7004803657924166</v>
      </c>
    </row>
    <row r="16538" spans="1:3" x14ac:dyDescent="0.25">
      <c r="A16538" s="3">
        <v>20.360234224388144</v>
      </c>
      <c r="B16538">
        <v>5.6167710976665717</v>
      </c>
      <c r="C16538">
        <v>2.9444389791664403</v>
      </c>
    </row>
    <row r="16539" spans="1:3" x14ac:dyDescent="0.25">
      <c r="A16539" s="3">
        <v>20.123189455653517</v>
      </c>
      <c r="B16539">
        <v>5.4806389233419912</v>
      </c>
      <c r="C16539">
        <v>3.0910424533583161</v>
      </c>
    </row>
    <row r="16540" spans="1:3" x14ac:dyDescent="0.25">
      <c r="A16540" s="3">
        <v>20.184546440673881</v>
      </c>
      <c r="B16540">
        <v>4.990432586778736</v>
      </c>
      <c r="C16540">
        <v>3.6888794541139363</v>
      </c>
    </row>
    <row r="16541" spans="1:3" x14ac:dyDescent="0.25">
      <c r="A16541" s="3">
        <v>20.027089777859604</v>
      </c>
      <c r="B16541">
        <v>4.9416424226093039</v>
      </c>
      <c r="C16541">
        <v>3.1135153092103742</v>
      </c>
    </row>
    <row r="16542" spans="1:3" x14ac:dyDescent="0.25">
      <c r="A16542" s="3">
        <v>19.985088661080542</v>
      </c>
      <c r="B16542">
        <v>4.7874917427820458</v>
      </c>
      <c r="C16542">
        <v>3.4812400893356918</v>
      </c>
    </row>
    <row r="16543" spans="1:3" x14ac:dyDescent="0.25">
      <c r="A16543" s="3">
        <v>20.163448315399307</v>
      </c>
      <c r="B16543">
        <v>5.5373342670185366</v>
      </c>
      <c r="C16543">
        <v>4.7004803657924166</v>
      </c>
    </row>
    <row r="16544" spans="1:3" x14ac:dyDescent="0.25">
      <c r="A16544" s="3">
        <v>20.123189455653517</v>
      </c>
      <c r="B16544">
        <v>5.4806389233419912</v>
      </c>
      <c r="C16544">
        <v>3.0910424533583161</v>
      </c>
    </row>
    <row r="16545" spans="1:3" x14ac:dyDescent="0.25">
      <c r="A16545" s="3">
        <v>20.478688773840432</v>
      </c>
      <c r="B16545" s="5">
        <v>5.2983173670000001</v>
      </c>
      <c r="C16545" s="5">
        <v>2.9957322739999999</v>
      </c>
    </row>
    <row r="16546" spans="1:3" x14ac:dyDescent="0.25">
      <c r="A16546" s="3">
        <v>20.163448315399307</v>
      </c>
      <c r="B16546">
        <v>5.5373342670185366</v>
      </c>
      <c r="C16546">
        <v>4.7004803657924166</v>
      </c>
    </row>
    <row r="16547" spans="1:3" x14ac:dyDescent="0.25">
      <c r="A16547" s="3">
        <v>20.360234224388144</v>
      </c>
      <c r="B16547">
        <v>5.6167710976665717</v>
      </c>
      <c r="C16547">
        <v>2.9444389791664403</v>
      </c>
    </row>
    <row r="16548" spans="1:3" x14ac:dyDescent="0.25">
      <c r="A16548" s="3">
        <v>19.719292269758025</v>
      </c>
      <c r="B16548">
        <v>4.7874917430000004</v>
      </c>
      <c r="C16548">
        <v>3.091042453</v>
      </c>
    </row>
    <row r="16549" spans="1:3" ht="15.75" thickBot="1" x14ac:dyDescent="0.3">
      <c r="A16549" s="7">
        <v>20.097550585664155</v>
      </c>
      <c r="B16549">
        <v>5.0751738152338266</v>
      </c>
      <c r="C16549">
        <v>3.6109179126442243</v>
      </c>
    </row>
    <row r="16552" spans="1:3" ht="15.75" thickBot="1" x14ac:dyDescent="0.3"/>
    <row r="16553" spans="1:3" x14ac:dyDescent="0.25">
      <c r="A16553" s="1" t="s">
        <v>993</v>
      </c>
    </row>
    <row r="16554" spans="1:3" x14ac:dyDescent="0.25">
      <c r="A16554" s="2">
        <v>20.184546440673881</v>
      </c>
      <c r="B16554">
        <v>4.990432586778736</v>
      </c>
      <c r="C16554">
        <v>3.6888794541139363</v>
      </c>
    </row>
    <row r="16555" spans="1:3" x14ac:dyDescent="0.25">
      <c r="A16555" s="3">
        <v>20.097550585664155</v>
      </c>
      <c r="B16555">
        <v>5.0751738152338266</v>
      </c>
      <c r="C16555">
        <v>3.6109179126442243</v>
      </c>
    </row>
    <row r="16556" spans="1:3" x14ac:dyDescent="0.25">
      <c r="A16556" s="3">
        <v>19.18195119767131</v>
      </c>
      <c r="B16556">
        <v>4.5747109785033828</v>
      </c>
      <c r="C16556">
        <v>3.6375861597263857</v>
      </c>
    </row>
    <row r="16557" spans="1:3" x14ac:dyDescent="0.25">
      <c r="A16557" s="3">
        <v>19.929145492307978</v>
      </c>
      <c r="B16557">
        <v>5.0106352940962555</v>
      </c>
      <c r="C16557">
        <v>2.9957322735539909</v>
      </c>
    </row>
    <row r="16558" spans="1:3" x14ac:dyDescent="0.25">
      <c r="A16558" s="3">
        <v>20.163448315399307</v>
      </c>
      <c r="B16558">
        <v>5.5373342670185366</v>
      </c>
      <c r="C16558">
        <v>4.7004803657924166</v>
      </c>
    </row>
    <row r="16559" spans="1:3" x14ac:dyDescent="0.25">
      <c r="A16559" s="3">
        <v>19.719292269758025</v>
      </c>
      <c r="B16559">
        <v>4.7874917430000004</v>
      </c>
      <c r="C16559">
        <v>3.091042453</v>
      </c>
    </row>
    <row r="16560" spans="1:3" x14ac:dyDescent="0.25">
      <c r="A16560" s="3">
        <v>20.478688773840432</v>
      </c>
      <c r="B16560" s="5">
        <v>5.2983173670000001</v>
      </c>
      <c r="C16560" s="5">
        <v>2.9957322739999999</v>
      </c>
    </row>
    <row r="16561" spans="1:3" x14ac:dyDescent="0.25">
      <c r="A16561" s="3">
        <v>19.18195119767131</v>
      </c>
      <c r="B16561">
        <v>4.5747109785033828</v>
      </c>
      <c r="C16561">
        <v>3.6375861597263857</v>
      </c>
    </row>
    <row r="16562" spans="1:3" x14ac:dyDescent="0.25">
      <c r="A16562" s="3">
        <v>20.837197681154464</v>
      </c>
      <c r="B16562">
        <v>5.9914645471079817</v>
      </c>
      <c r="C16562">
        <v>4.6821312271242199</v>
      </c>
    </row>
    <row r="16563" spans="1:3" x14ac:dyDescent="0.25">
      <c r="A16563" s="3">
        <v>19.18195119767131</v>
      </c>
      <c r="B16563">
        <v>4.5747109785033828</v>
      </c>
      <c r="C16563">
        <v>3.6375861597263857</v>
      </c>
    </row>
    <row r="16564" spans="1:3" x14ac:dyDescent="0.25">
      <c r="A16564" s="3">
        <v>19.18195119767131</v>
      </c>
      <c r="B16564">
        <v>4.5747109785033828</v>
      </c>
      <c r="C16564">
        <v>3.6375861597263857</v>
      </c>
    </row>
    <row r="16565" spans="1:3" x14ac:dyDescent="0.25">
      <c r="A16565" s="3">
        <v>20.837197681154464</v>
      </c>
      <c r="B16565">
        <v>5.9914645471079817</v>
      </c>
      <c r="C16565">
        <v>4.6821312271242199</v>
      </c>
    </row>
    <row r="16566" spans="1:3" ht="15.75" thickBot="1" x14ac:dyDescent="0.3">
      <c r="A16566" s="7">
        <v>19.985088661080542</v>
      </c>
      <c r="B16566">
        <v>4.7874917427820458</v>
      </c>
      <c r="C16566">
        <v>3.4812400893356918</v>
      </c>
    </row>
    <row r="16569" spans="1:3" ht="15.75" thickBot="1" x14ac:dyDescent="0.3"/>
    <row r="16570" spans="1:3" x14ac:dyDescent="0.25">
      <c r="A16570" s="1" t="s">
        <v>994</v>
      </c>
    </row>
    <row r="16571" spans="1:3" x14ac:dyDescent="0.25">
      <c r="A16571" s="2">
        <v>20.837197681154464</v>
      </c>
      <c r="B16571">
        <v>5.9914645471079817</v>
      </c>
      <c r="C16571">
        <v>4.6821312271242199</v>
      </c>
    </row>
    <row r="16572" spans="1:3" x14ac:dyDescent="0.25">
      <c r="A16572" s="3">
        <v>20.123189455653517</v>
      </c>
      <c r="B16572">
        <v>5.4806389233419912</v>
      </c>
      <c r="C16572">
        <v>3.0910424533583161</v>
      </c>
    </row>
    <row r="16573" spans="1:3" x14ac:dyDescent="0.25">
      <c r="A16573" s="3">
        <v>20.027089777859604</v>
      </c>
      <c r="B16573">
        <v>4.9416424226093039</v>
      </c>
      <c r="C16573">
        <v>3.1135153092103742</v>
      </c>
    </row>
    <row r="16574" spans="1:3" x14ac:dyDescent="0.25">
      <c r="A16574" s="3">
        <v>20.027089777859604</v>
      </c>
      <c r="B16574">
        <v>4.9416424226093039</v>
      </c>
      <c r="C16574">
        <v>3.1135153092103742</v>
      </c>
    </row>
    <row r="16575" spans="1:3" x14ac:dyDescent="0.25">
      <c r="A16575" s="3">
        <v>20.184546440673881</v>
      </c>
      <c r="B16575">
        <v>4.990432586778736</v>
      </c>
      <c r="C16575">
        <v>3.6888794541139363</v>
      </c>
    </row>
    <row r="16576" spans="1:3" x14ac:dyDescent="0.25">
      <c r="A16576" s="3">
        <v>19.18195119767131</v>
      </c>
      <c r="B16576">
        <v>4.5747109785033828</v>
      </c>
      <c r="C16576">
        <v>3.6375861597263857</v>
      </c>
    </row>
    <row r="16577" spans="1:3" x14ac:dyDescent="0.25">
      <c r="A16577" s="3">
        <v>20.478688773840432</v>
      </c>
      <c r="B16577" s="5">
        <v>5.2983173670000001</v>
      </c>
      <c r="C16577" s="5">
        <v>2.9957322739999999</v>
      </c>
    </row>
    <row r="16578" spans="1:3" x14ac:dyDescent="0.25">
      <c r="A16578" s="3">
        <v>20.184546440673881</v>
      </c>
      <c r="B16578" s="8">
        <v>4.990432586778736</v>
      </c>
      <c r="C16578" s="8">
        <v>3.6888794541139363</v>
      </c>
    </row>
    <row r="16579" spans="1:3" x14ac:dyDescent="0.25">
      <c r="A16579" s="3">
        <v>19.18195119767131</v>
      </c>
      <c r="B16579">
        <v>4.5747109785033828</v>
      </c>
      <c r="C16579">
        <v>3.6375861597263857</v>
      </c>
    </row>
    <row r="16580" spans="1:3" x14ac:dyDescent="0.25">
      <c r="A16580" s="3">
        <v>20.184546440673881</v>
      </c>
      <c r="B16580">
        <v>4.990432586778736</v>
      </c>
      <c r="C16580">
        <v>3.6888794541139363</v>
      </c>
    </row>
    <row r="16581" spans="1:3" x14ac:dyDescent="0.25">
      <c r="A16581" s="3">
        <v>20.027089777859604</v>
      </c>
      <c r="B16581">
        <v>4.9416424226093039</v>
      </c>
      <c r="C16581">
        <v>3.1135153092103742</v>
      </c>
    </row>
    <row r="16582" spans="1:3" x14ac:dyDescent="0.25">
      <c r="A16582" s="3">
        <v>20.837197681154464</v>
      </c>
      <c r="B16582">
        <v>5.9914645471079817</v>
      </c>
      <c r="C16582">
        <v>4.6821312271242199</v>
      </c>
    </row>
    <row r="16583" spans="1:3" ht="15.75" thickBot="1" x14ac:dyDescent="0.3">
      <c r="A16583" s="7">
        <v>20.123189455653517</v>
      </c>
      <c r="B16583" s="8">
        <v>5.4806389233419912</v>
      </c>
      <c r="C16583" s="8">
        <v>3.0910424533583161</v>
      </c>
    </row>
    <row r="16586" spans="1:3" ht="15.75" thickBot="1" x14ac:dyDescent="0.3"/>
    <row r="16587" spans="1:3" x14ac:dyDescent="0.25">
      <c r="A16587" s="1" t="s">
        <v>995</v>
      </c>
      <c r="B16587" s="1"/>
      <c r="C16587" s="1"/>
    </row>
    <row r="16588" spans="1:3" x14ac:dyDescent="0.25">
      <c r="A16588" s="2">
        <v>20.360234224388144</v>
      </c>
      <c r="B16588">
        <v>5.6167710976665717</v>
      </c>
      <c r="C16588">
        <v>2.9444389791664403</v>
      </c>
    </row>
    <row r="16589" spans="1:3" x14ac:dyDescent="0.25">
      <c r="A16589" s="3">
        <v>20.097550585664155</v>
      </c>
      <c r="B16589">
        <v>5.0751738152338266</v>
      </c>
      <c r="C16589">
        <v>3.6109179126442243</v>
      </c>
    </row>
    <row r="16590" spans="1:3" x14ac:dyDescent="0.25">
      <c r="A16590" s="3">
        <v>20.027089777859604</v>
      </c>
      <c r="B16590">
        <v>4.9416424226093039</v>
      </c>
      <c r="C16590">
        <v>3.1135153092103742</v>
      </c>
    </row>
    <row r="16591" spans="1:3" x14ac:dyDescent="0.25">
      <c r="A16591" s="3">
        <v>19.929145492307978</v>
      </c>
      <c r="B16591">
        <v>5.0106352940962555</v>
      </c>
      <c r="C16591">
        <v>2.9957322735539909</v>
      </c>
    </row>
    <row r="16592" spans="1:3" x14ac:dyDescent="0.25">
      <c r="A16592" s="3">
        <v>20.027089777859604</v>
      </c>
      <c r="B16592">
        <v>4.9416424226093039</v>
      </c>
      <c r="C16592">
        <v>3.1135153092103742</v>
      </c>
    </row>
    <row r="16593" spans="1:3" x14ac:dyDescent="0.25">
      <c r="A16593" s="3">
        <v>19.719292269758025</v>
      </c>
      <c r="B16593">
        <v>4.7874917430000004</v>
      </c>
      <c r="C16593">
        <v>3.091042453</v>
      </c>
    </row>
    <row r="16594" spans="1:3" x14ac:dyDescent="0.25">
      <c r="A16594" s="3">
        <v>20.184546440673881</v>
      </c>
      <c r="B16594">
        <v>4.990432586778736</v>
      </c>
      <c r="C16594">
        <v>3.6888794541139363</v>
      </c>
    </row>
    <row r="16595" spans="1:3" x14ac:dyDescent="0.25">
      <c r="A16595" s="3">
        <v>20.184546440673881</v>
      </c>
      <c r="B16595">
        <v>4.990432586778736</v>
      </c>
      <c r="C16595">
        <v>3.6888794541139363</v>
      </c>
    </row>
    <row r="16596" spans="1:3" x14ac:dyDescent="0.25">
      <c r="A16596" s="3">
        <v>20.027089777859604</v>
      </c>
      <c r="B16596">
        <v>4.9416424226093039</v>
      </c>
      <c r="C16596">
        <v>3.1135153092103742</v>
      </c>
    </row>
    <row r="16597" spans="1:3" x14ac:dyDescent="0.25">
      <c r="A16597" s="3">
        <v>20.837197681154464</v>
      </c>
      <c r="B16597">
        <v>5.9914645471079817</v>
      </c>
      <c r="C16597">
        <v>4.6821312271242199</v>
      </c>
    </row>
    <row r="16598" spans="1:3" x14ac:dyDescent="0.25">
      <c r="A16598" s="3">
        <v>20.027089777859604</v>
      </c>
      <c r="B16598">
        <v>4.9416424226093039</v>
      </c>
      <c r="C16598">
        <v>3.1135153092103742</v>
      </c>
    </row>
    <row r="16599" spans="1:3" x14ac:dyDescent="0.25">
      <c r="A16599" s="3">
        <v>19.719292269758025</v>
      </c>
      <c r="B16599">
        <v>4.7874917430000004</v>
      </c>
      <c r="C16599">
        <v>3.091042453</v>
      </c>
    </row>
    <row r="16600" spans="1:3" ht="15.75" thickBot="1" x14ac:dyDescent="0.3">
      <c r="A16600" s="7">
        <v>21.133424112621626</v>
      </c>
      <c r="B16600" s="8">
        <v>6.5510803350434044</v>
      </c>
      <c r="C16600" s="8">
        <v>5.4380793089231956</v>
      </c>
    </row>
    <row r="16603" spans="1:3" ht="15.75" thickBot="1" x14ac:dyDescent="0.3"/>
    <row r="16604" spans="1:3" x14ac:dyDescent="0.25">
      <c r="A16604" s="1" t="s">
        <v>996</v>
      </c>
      <c r="B16604" s="1"/>
      <c r="C16604" s="1"/>
    </row>
    <row r="16605" spans="1:3" x14ac:dyDescent="0.25">
      <c r="A16605" s="2">
        <v>20.123189455653517</v>
      </c>
      <c r="B16605">
        <v>5.4806389233419912</v>
      </c>
      <c r="C16605">
        <v>3.0910424533583161</v>
      </c>
    </row>
    <row r="16606" spans="1:3" x14ac:dyDescent="0.25">
      <c r="A16606" s="3">
        <v>20.360234224388144</v>
      </c>
      <c r="B16606">
        <v>5.6167710976665717</v>
      </c>
      <c r="C16606">
        <v>2.9444389791664403</v>
      </c>
    </row>
    <row r="16607" spans="1:3" x14ac:dyDescent="0.25">
      <c r="A16607" s="3">
        <v>20.163448315399307</v>
      </c>
      <c r="B16607">
        <v>5.5373342670185366</v>
      </c>
      <c r="C16607">
        <v>4.7004803657924166</v>
      </c>
    </row>
    <row r="16608" spans="1:3" x14ac:dyDescent="0.25">
      <c r="A16608" s="3">
        <v>20.837197681154464</v>
      </c>
      <c r="B16608">
        <v>5.9914645471079817</v>
      </c>
      <c r="C16608">
        <v>4.6821312271242199</v>
      </c>
    </row>
    <row r="16609" spans="1:3" x14ac:dyDescent="0.25">
      <c r="A16609" s="3">
        <v>20.184546440673881</v>
      </c>
      <c r="B16609">
        <v>4.990432586778736</v>
      </c>
      <c r="C16609">
        <v>3.6888794541139363</v>
      </c>
    </row>
    <row r="16610" spans="1:3" x14ac:dyDescent="0.25">
      <c r="A16610" s="3">
        <v>20.097550585664155</v>
      </c>
      <c r="B16610">
        <v>5.0751738152338266</v>
      </c>
      <c r="C16610">
        <v>3.6109179126442243</v>
      </c>
    </row>
    <row r="16611" spans="1:3" x14ac:dyDescent="0.25">
      <c r="A16611" s="3">
        <v>19.985088661080542</v>
      </c>
      <c r="B16611">
        <v>4.7874917427820458</v>
      </c>
      <c r="C16611">
        <v>3.4812400893356918</v>
      </c>
    </row>
    <row r="16612" spans="1:3" x14ac:dyDescent="0.25">
      <c r="A16612" s="3">
        <v>19.985088661080542</v>
      </c>
      <c r="B16612">
        <v>4.7874917427820458</v>
      </c>
      <c r="C16612">
        <v>3.4812400893356918</v>
      </c>
    </row>
    <row r="16613" spans="1:3" x14ac:dyDescent="0.25">
      <c r="A16613" s="3">
        <v>20.837197681154464</v>
      </c>
      <c r="B16613">
        <v>5.9914645471079817</v>
      </c>
      <c r="C16613">
        <v>4.6821312271242199</v>
      </c>
    </row>
    <row r="16614" spans="1:3" x14ac:dyDescent="0.25">
      <c r="A16614" s="3">
        <v>20.478688773840432</v>
      </c>
      <c r="B16614" s="5">
        <v>5.2983173670000001</v>
      </c>
      <c r="C16614" s="5">
        <v>2.9957322739999999</v>
      </c>
    </row>
    <row r="16615" spans="1:3" x14ac:dyDescent="0.25">
      <c r="A16615" s="3">
        <v>19.929145492307978</v>
      </c>
      <c r="B16615">
        <v>5.0106352940962555</v>
      </c>
      <c r="C16615">
        <v>2.9957322735539909</v>
      </c>
    </row>
    <row r="16616" spans="1:3" x14ac:dyDescent="0.25">
      <c r="A16616" s="3">
        <v>20.027089777859604</v>
      </c>
      <c r="B16616">
        <v>4.9416424226093039</v>
      </c>
      <c r="C16616">
        <v>3.1135153092103742</v>
      </c>
    </row>
    <row r="16617" spans="1:3" ht="15.75" thickBot="1" x14ac:dyDescent="0.3">
      <c r="A16617" s="7">
        <v>19.18195119767131</v>
      </c>
      <c r="B16617">
        <v>4.5747109785033828</v>
      </c>
      <c r="C16617">
        <v>3.6375861597263857</v>
      </c>
    </row>
    <row r="16620" spans="1:3" ht="15.75" thickBot="1" x14ac:dyDescent="0.3"/>
    <row r="16621" spans="1:3" x14ac:dyDescent="0.25">
      <c r="A16621" s="1" t="s">
        <v>997</v>
      </c>
      <c r="B16621" s="1"/>
      <c r="C16621" s="1"/>
    </row>
    <row r="16622" spans="1:3" x14ac:dyDescent="0.25">
      <c r="A16622" s="2">
        <v>20.027089777859604</v>
      </c>
      <c r="B16622">
        <v>4.9416424226093039</v>
      </c>
      <c r="C16622">
        <v>3.1135153092103742</v>
      </c>
    </row>
    <row r="16623" spans="1:3" x14ac:dyDescent="0.25">
      <c r="A16623" s="3">
        <v>19.985088661080542</v>
      </c>
      <c r="B16623">
        <v>4.7874917427820458</v>
      </c>
      <c r="C16623">
        <v>3.4812400893356918</v>
      </c>
    </row>
    <row r="16624" spans="1:3" x14ac:dyDescent="0.25">
      <c r="A16624" s="3">
        <v>20.478688773840432</v>
      </c>
      <c r="B16624" s="5">
        <v>5.2983173670000001</v>
      </c>
      <c r="C16624" s="5">
        <v>2.9957322739999999</v>
      </c>
    </row>
    <row r="16625" spans="1:3" x14ac:dyDescent="0.25">
      <c r="A16625" s="3">
        <v>20.123189455653517</v>
      </c>
      <c r="B16625">
        <v>5.4806389233419912</v>
      </c>
      <c r="C16625">
        <v>3.0910424533583161</v>
      </c>
    </row>
    <row r="16626" spans="1:3" x14ac:dyDescent="0.25">
      <c r="A16626" s="3">
        <v>19.18195119767131</v>
      </c>
      <c r="B16626">
        <v>4.5747109785033828</v>
      </c>
      <c r="C16626">
        <v>3.6375861597263857</v>
      </c>
    </row>
    <row r="16627" spans="1:3" x14ac:dyDescent="0.25">
      <c r="A16627" s="3">
        <v>19.929145492307978</v>
      </c>
      <c r="B16627">
        <v>5.0106352940962555</v>
      </c>
      <c r="C16627">
        <v>2.9957322735539909</v>
      </c>
    </row>
    <row r="16628" spans="1:3" x14ac:dyDescent="0.25">
      <c r="A16628" s="3">
        <v>20.184546440673881</v>
      </c>
      <c r="B16628">
        <v>4.990432586778736</v>
      </c>
      <c r="C16628">
        <v>3.6888794541139363</v>
      </c>
    </row>
    <row r="16629" spans="1:3" x14ac:dyDescent="0.25">
      <c r="A16629" s="3">
        <v>20.027089777859604</v>
      </c>
      <c r="B16629">
        <v>4.9416424226093039</v>
      </c>
      <c r="C16629">
        <v>3.1135153092103742</v>
      </c>
    </row>
    <row r="16630" spans="1:3" x14ac:dyDescent="0.25">
      <c r="A16630" s="3">
        <v>20.837197681154464</v>
      </c>
      <c r="B16630">
        <v>5.9914645471079817</v>
      </c>
      <c r="C16630">
        <v>4.6821312271242199</v>
      </c>
    </row>
    <row r="16631" spans="1:3" x14ac:dyDescent="0.25">
      <c r="A16631" s="3">
        <v>20.097550585664155</v>
      </c>
      <c r="B16631">
        <v>5.0751738152338266</v>
      </c>
      <c r="C16631">
        <v>3.6109179126442243</v>
      </c>
    </row>
    <row r="16632" spans="1:3" x14ac:dyDescent="0.25">
      <c r="A16632" s="3">
        <v>19.18195119767131</v>
      </c>
      <c r="B16632">
        <v>4.5747109785033828</v>
      </c>
      <c r="C16632">
        <v>3.6375861597263857</v>
      </c>
    </row>
    <row r="16633" spans="1:3" x14ac:dyDescent="0.25">
      <c r="A16633" s="3">
        <v>19.18195119767131</v>
      </c>
      <c r="B16633">
        <v>4.5747109785033828</v>
      </c>
      <c r="C16633">
        <v>3.6375861597263857</v>
      </c>
    </row>
    <row r="16634" spans="1:3" ht="15.75" thickBot="1" x14ac:dyDescent="0.3">
      <c r="A16634" s="7">
        <v>19.985088661080542</v>
      </c>
      <c r="B16634">
        <v>4.7874917427820458</v>
      </c>
      <c r="C16634">
        <v>3.4812400893356918</v>
      </c>
    </row>
    <row r="16637" spans="1:3" ht="15.75" thickBot="1" x14ac:dyDescent="0.3"/>
    <row r="16638" spans="1:3" x14ac:dyDescent="0.25">
      <c r="A16638" s="1" t="s">
        <v>998</v>
      </c>
      <c r="B16638" s="1"/>
      <c r="C16638" s="1"/>
    </row>
    <row r="16639" spans="1:3" x14ac:dyDescent="0.25">
      <c r="A16639" s="2">
        <v>20.027089777859604</v>
      </c>
      <c r="B16639">
        <v>4.9416424226093039</v>
      </c>
      <c r="C16639">
        <v>3.1135153092103742</v>
      </c>
    </row>
    <row r="16640" spans="1:3" x14ac:dyDescent="0.25">
      <c r="A16640" s="3">
        <v>20.837197681154464</v>
      </c>
      <c r="B16640">
        <v>5.9914645471079817</v>
      </c>
      <c r="C16640">
        <v>4.6821312271242199</v>
      </c>
    </row>
    <row r="16641" spans="1:3" x14ac:dyDescent="0.25">
      <c r="A16641" s="3">
        <v>19.929145492307978</v>
      </c>
      <c r="B16641">
        <v>5.0106352940962555</v>
      </c>
      <c r="C16641">
        <v>2.9957322735539909</v>
      </c>
    </row>
    <row r="16642" spans="1:3" x14ac:dyDescent="0.25">
      <c r="A16642" s="3">
        <v>19.985088661080542</v>
      </c>
      <c r="B16642">
        <v>4.7874917427820458</v>
      </c>
      <c r="C16642">
        <v>3.4812400893356918</v>
      </c>
    </row>
    <row r="16643" spans="1:3" x14ac:dyDescent="0.25">
      <c r="A16643" s="3">
        <v>20.478688773840432</v>
      </c>
      <c r="B16643" s="5">
        <v>5.2983173670000001</v>
      </c>
      <c r="C16643" s="5">
        <v>2.9957322739999999</v>
      </c>
    </row>
    <row r="16644" spans="1:3" x14ac:dyDescent="0.25">
      <c r="A16644" s="3">
        <v>19.18195119767131</v>
      </c>
      <c r="B16644">
        <v>4.5747109785033828</v>
      </c>
      <c r="C16644">
        <v>3.6375861597263857</v>
      </c>
    </row>
    <row r="16645" spans="1:3" x14ac:dyDescent="0.25">
      <c r="A16645" s="3">
        <v>20.184546440673881</v>
      </c>
      <c r="B16645">
        <v>4.990432586778736</v>
      </c>
      <c r="C16645">
        <v>3.6888794541139363</v>
      </c>
    </row>
    <row r="16646" spans="1:3" x14ac:dyDescent="0.25">
      <c r="A16646" s="3">
        <v>20.360234224388144</v>
      </c>
      <c r="B16646">
        <v>5.6167710976665717</v>
      </c>
      <c r="C16646">
        <v>2.9444389791664403</v>
      </c>
    </row>
    <row r="16647" spans="1:3" x14ac:dyDescent="0.25">
      <c r="A16647" s="3">
        <v>19.719292269758025</v>
      </c>
      <c r="B16647">
        <v>4.7874917430000004</v>
      </c>
      <c r="C16647">
        <v>3.091042453</v>
      </c>
    </row>
    <row r="16648" spans="1:3" x14ac:dyDescent="0.25">
      <c r="A16648" s="3">
        <v>19.929145492307978</v>
      </c>
      <c r="B16648">
        <v>5.0106352940962555</v>
      </c>
      <c r="C16648">
        <v>2.9957322735539909</v>
      </c>
    </row>
    <row r="16649" spans="1:3" x14ac:dyDescent="0.25">
      <c r="A16649" s="3">
        <v>19.719292269758025</v>
      </c>
      <c r="B16649">
        <v>4.7874917430000004</v>
      </c>
      <c r="C16649">
        <v>3.091042453</v>
      </c>
    </row>
    <row r="16650" spans="1:3" x14ac:dyDescent="0.25">
      <c r="A16650" s="3">
        <v>19.929145492307978</v>
      </c>
      <c r="B16650">
        <v>5.0106352940962555</v>
      </c>
      <c r="C16650">
        <v>2.9957322735539909</v>
      </c>
    </row>
    <row r="16651" spans="1:3" ht="15.75" thickBot="1" x14ac:dyDescent="0.3">
      <c r="A16651" s="7">
        <v>20.837197681154464</v>
      </c>
      <c r="B16651">
        <v>5.9914645471079817</v>
      </c>
      <c r="C16651">
        <v>4.6821312271242199</v>
      </c>
    </row>
    <row r="16654" spans="1:3" ht="15.75" thickBot="1" x14ac:dyDescent="0.3"/>
    <row r="16655" spans="1:3" x14ac:dyDescent="0.25">
      <c r="A16655" s="1" t="s">
        <v>999</v>
      </c>
    </row>
    <row r="16656" spans="1:3" x14ac:dyDescent="0.25">
      <c r="A16656" s="2">
        <v>19.18195119767131</v>
      </c>
      <c r="B16656">
        <v>4.5747109785033828</v>
      </c>
      <c r="C16656">
        <v>3.6375861597263857</v>
      </c>
    </row>
    <row r="16657" spans="1:3" x14ac:dyDescent="0.25">
      <c r="A16657" s="3">
        <v>20.478688773840432</v>
      </c>
      <c r="B16657" s="5">
        <v>5.2983173670000001</v>
      </c>
      <c r="C16657" s="5">
        <v>2.9957322739999999</v>
      </c>
    </row>
    <row r="16658" spans="1:3" x14ac:dyDescent="0.25">
      <c r="A16658" s="3">
        <v>20.097550585664155</v>
      </c>
      <c r="B16658">
        <v>5.0751738152338266</v>
      </c>
      <c r="C16658">
        <v>3.6109179126442243</v>
      </c>
    </row>
    <row r="16659" spans="1:3" x14ac:dyDescent="0.25">
      <c r="A16659" s="3">
        <v>20.837197681154464</v>
      </c>
      <c r="B16659">
        <v>5.9914645471079817</v>
      </c>
      <c r="C16659">
        <v>4.6821312271242199</v>
      </c>
    </row>
    <row r="16660" spans="1:3" x14ac:dyDescent="0.25">
      <c r="A16660" s="3">
        <v>20.360234224388144</v>
      </c>
      <c r="B16660">
        <v>5.6167710976665717</v>
      </c>
      <c r="C16660">
        <v>2.9444389791664403</v>
      </c>
    </row>
    <row r="16661" spans="1:3" x14ac:dyDescent="0.25">
      <c r="A16661" s="3">
        <v>21.133424112621626</v>
      </c>
      <c r="B16661" s="8">
        <v>6.5510803350434044</v>
      </c>
      <c r="C16661" s="8">
        <v>5.4380793089231956</v>
      </c>
    </row>
    <row r="16662" spans="1:3" x14ac:dyDescent="0.25">
      <c r="A16662" s="3">
        <v>20.360234224388144</v>
      </c>
      <c r="B16662">
        <v>5.6167710976665717</v>
      </c>
      <c r="C16662">
        <v>2.9444389791664403</v>
      </c>
    </row>
    <row r="16663" spans="1:3" x14ac:dyDescent="0.25">
      <c r="A16663" s="3">
        <v>20.184546440673881</v>
      </c>
      <c r="B16663">
        <v>4.990432586778736</v>
      </c>
      <c r="C16663">
        <v>3.6888794541139363</v>
      </c>
    </row>
    <row r="16664" spans="1:3" x14ac:dyDescent="0.25">
      <c r="A16664" s="3">
        <v>20.123189455653517</v>
      </c>
      <c r="B16664">
        <v>5.4806389233419912</v>
      </c>
      <c r="C16664">
        <v>3.0910424533583161</v>
      </c>
    </row>
    <row r="16665" spans="1:3" x14ac:dyDescent="0.25">
      <c r="A16665" s="3">
        <v>19.985088661080542</v>
      </c>
      <c r="B16665">
        <v>4.7874917427820458</v>
      </c>
      <c r="C16665">
        <v>3.4812400893356918</v>
      </c>
    </row>
    <row r="16666" spans="1:3" x14ac:dyDescent="0.25">
      <c r="A16666" s="3">
        <v>20.837197681154464</v>
      </c>
      <c r="B16666">
        <v>5.9914645471079817</v>
      </c>
      <c r="C16666">
        <v>4.6821312271242199</v>
      </c>
    </row>
    <row r="16667" spans="1:3" x14ac:dyDescent="0.25">
      <c r="A16667" s="3">
        <v>20.360234224388144</v>
      </c>
      <c r="B16667">
        <v>5.6167710976665717</v>
      </c>
      <c r="C16667">
        <v>2.9444389791664403</v>
      </c>
    </row>
    <row r="16668" spans="1:3" ht="15.75" thickBot="1" x14ac:dyDescent="0.3">
      <c r="A16668" s="7">
        <v>19.929145492307978</v>
      </c>
      <c r="B16668">
        <v>5.0106352940000001</v>
      </c>
      <c r="C16668">
        <v>2.9957322739999999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06"/>
  <sheetViews>
    <sheetView tabSelected="1" topLeftCell="A40" workbookViewId="0">
      <selection activeCell="G8" sqref="G8"/>
    </sheetView>
  </sheetViews>
  <sheetFormatPr defaultRowHeight="15" x14ac:dyDescent="0.25"/>
  <cols>
    <col min="2" max="2" width="14" customWidth="1"/>
    <col min="3" max="3" width="14.140625" customWidth="1"/>
    <col min="4" max="4" width="11.140625" customWidth="1"/>
  </cols>
  <sheetData>
    <row r="2" spans="1:4" x14ac:dyDescent="0.25">
      <c r="A2" t="s">
        <v>1000</v>
      </c>
      <c r="B2" t="s">
        <v>1001</v>
      </c>
      <c r="C2" t="s">
        <v>1002</v>
      </c>
      <c r="D2" t="s">
        <v>1003</v>
      </c>
    </row>
    <row r="3" spans="1:4" x14ac:dyDescent="0.25">
      <c r="A3" t="s">
        <v>1004</v>
      </c>
      <c r="B3">
        <v>17.77196</v>
      </c>
      <c r="C3">
        <f>0.52453</f>
        <v>0.52453000000000005</v>
      </c>
      <c r="D3">
        <v>-0.11472</v>
      </c>
    </row>
    <row r="4" spans="1:4" x14ac:dyDescent="0.25">
      <c r="A4" t="s">
        <v>1005</v>
      </c>
      <c r="B4">
        <v>16.855920000000001</v>
      </c>
      <c r="C4">
        <f>0.59722</f>
        <v>0.59721999999999997</v>
      </c>
      <c r="D4">
        <v>6.4759999999999998E-2</v>
      </c>
    </row>
    <row r="5" spans="1:4" x14ac:dyDescent="0.25">
      <c r="A5" t="s">
        <v>1006</v>
      </c>
      <c r="B5">
        <v>15.2</v>
      </c>
      <c r="C5">
        <v>1.0919000000000001</v>
      </c>
      <c r="D5">
        <v>-0.21778</v>
      </c>
    </row>
    <row r="6" spans="1:4" x14ac:dyDescent="0.25">
      <c r="A6" t="s">
        <v>1007</v>
      </c>
      <c r="B6">
        <v>16.455660000000002</v>
      </c>
      <c r="C6">
        <v>0.70977000000000001</v>
      </c>
      <c r="D6">
        <v>-1.1209999999999999E-2</v>
      </c>
    </row>
    <row r="7" spans="1:4" x14ac:dyDescent="0.25">
      <c r="A7" t="s">
        <v>1008</v>
      </c>
      <c r="B7">
        <v>15.735749999999999</v>
      </c>
      <c r="C7">
        <v>0.91080000000000005</v>
      </c>
      <c r="D7">
        <v>-9.0569999999999998E-2</v>
      </c>
    </row>
    <row r="8" spans="1:4" x14ac:dyDescent="0.25">
      <c r="A8" t="s">
        <v>1009</v>
      </c>
      <c r="B8">
        <v>16.27805</v>
      </c>
      <c r="C8">
        <v>0.77647999999999995</v>
      </c>
      <c r="D8">
        <v>-7.3630000000000001E-2</v>
      </c>
    </row>
    <row r="9" spans="1:4" x14ac:dyDescent="0.25">
      <c r="A9" t="s">
        <v>1010</v>
      </c>
      <c r="B9">
        <v>15.326639999999999</v>
      </c>
      <c r="C9">
        <v>0.82967999999999997</v>
      </c>
      <c r="D9">
        <v>0.11663</v>
      </c>
    </row>
    <row r="10" spans="1:4" x14ac:dyDescent="0.25">
      <c r="A10" t="s">
        <v>1011</v>
      </c>
      <c r="B10">
        <v>16.06279</v>
      </c>
      <c r="C10">
        <v>0.75095000000000001</v>
      </c>
      <c r="D10">
        <v>6.2939999999999996E-2</v>
      </c>
    </row>
    <row r="11" spans="1:4" x14ac:dyDescent="0.25">
      <c r="A11" t="s">
        <v>1012</v>
      </c>
      <c r="B11">
        <v>18.186520000000002</v>
      </c>
      <c r="C11">
        <v>0.34009</v>
      </c>
      <c r="D11">
        <v>3.4389999999999997E-2</v>
      </c>
    </row>
    <row r="12" spans="1:4" x14ac:dyDescent="0.25">
      <c r="A12" t="s">
        <v>1013</v>
      </c>
      <c r="B12">
        <v>15.58466</v>
      </c>
      <c r="C12">
        <f>0.98699</f>
        <v>0.98699000000000003</v>
      </c>
      <c r="D12">
        <v>-0.17494000000000001</v>
      </c>
    </row>
    <row r="13" spans="1:4" x14ac:dyDescent="0.25">
      <c r="A13" t="s">
        <v>1014</v>
      </c>
      <c r="B13">
        <v>18.267959999999999</v>
      </c>
      <c r="C13">
        <f>0.41454</f>
        <v>0.41454000000000002</v>
      </c>
      <c r="D13">
        <v>-7.7420000000000003E-2</v>
      </c>
    </row>
    <row r="14" spans="1:4" x14ac:dyDescent="0.25">
      <c r="A14" t="s">
        <v>1015</v>
      </c>
      <c r="B14">
        <v>17.10089</v>
      </c>
      <c r="C14">
        <f>0.41362</f>
        <v>0.41361999999999999</v>
      </c>
      <c r="D14">
        <v>0.26075999999999999</v>
      </c>
    </row>
    <row r="15" spans="1:4" x14ac:dyDescent="0.25">
      <c r="A15" t="s">
        <v>1016</v>
      </c>
      <c r="B15">
        <v>15.462210000000001</v>
      </c>
      <c r="C15">
        <f>1.06159</f>
        <v>1.06159</v>
      </c>
      <c r="D15">
        <v>-0.23330999999999999</v>
      </c>
    </row>
    <row r="16" spans="1:4" x14ac:dyDescent="0.25">
      <c r="A16" t="s">
        <v>1017</v>
      </c>
      <c r="B16">
        <v>17.764990000000001</v>
      </c>
      <c r="C16">
        <f>0.42128</f>
        <v>0.42127999999999999</v>
      </c>
      <c r="D16">
        <v>3.474E-2</v>
      </c>
    </row>
    <row r="17" spans="1:4" x14ac:dyDescent="0.25">
      <c r="A17" t="s">
        <v>1018</v>
      </c>
      <c r="B17">
        <v>15.68322</v>
      </c>
      <c r="C17">
        <f>0.90085</f>
        <v>0.90085000000000004</v>
      </c>
      <c r="D17">
        <v>-6.3380000000000006E-2</v>
      </c>
    </row>
    <row r="18" spans="1:4" x14ac:dyDescent="0.25">
      <c r="A18" t="s">
        <v>1019</v>
      </c>
      <c r="B18">
        <v>15.833539999999999</v>
      </c>
      <c r="C18">
        <f>0.86549</f>
        <v>0.86548999999999998</v>
      </c>
      <c r="D18">
        <v>-5.6649999999999999E-2</v>
      </c>
    </row>
    <row r="19" spans="1:4" x14ac:dyDescent="0.25">
      <c r="A19" t="s">
        <v>1020</v>
      </c>
      <c r="B19">
        <v>16.938749999999999</v>
      </c>
      <c r="C19">
        <f>0.5401</f>
        <v>0.54010000000000002</v>
      </c>
      <c r="D19">
        <v>0.12709999999999999</v>
      </c>
    </row>
    <row r="20" spans="1:4" x14ac:dyDescent="0.25">
      <c r="A20" t="s">
        <v>1021</v>
      </c>
      <c r="B20">
        <v>15.74957</v>
      </c>
      <c r="C20">
        <f>0.85815</f>
        <v>0.85814999999999997</v>
      </c>
      <c r="D20">
        <v>-4.8770000000000001E-2</v>
      </c>
    </row>
    <row r="21" spans="1:4" x14ac:dyDescent="0.25">
      <c r="A21" t="s">
        <v>1022</v>
      </c>
      <c r="B21">
        <v>16.91076</v>
      </c>
      <c r="C21">
        <f>0.65639</f>
        <v>0.65639000000000003</v>
      </c>
      <c r="D21">
        <v>-4.1950000000000001E-2</v>
      </c>
    </row>
    <row r="22" spans="1:4" x14ac:dyDescent="0.25">
      <c r="A22" t="s">
        <v>1023</v>
      </c>
      <c r="B22">
        <v>16.98535</v>
      </c>
      <c r="C22">
        <f>0.53059</f>
        <v>0.53059000000000001</v>
      </c>
      <c r="D22">
        <v>0.12531999999999999</v>
      </c>
    </row>
    <row r="23" spans="1:4" x14ac:dyDescent="0.25">
      <c r="A23" t="s">
        <v>1024</v>
      </c>
      <c r="B23" s="9">
        <v>14.961510000000001</v>
      </c>
      <c r="C23" s="9">
        <v>1.3182199999999999</v>
      </c>
      <c r="D23">
        <v>-0.44600000000000001</v>
      </c>
    </row>
    <row r="24" spans="1:4" x14ac:dyDescent="0.25">
      <c r="A24" t="s">
        <v>1025</v>
      </c>
      <c r="B24">
        <v>17.527149999999999</v>
      </c>
      <c r="C24">
        <f>0.57131</f>
        <v>0.57130999999999998</v>
      </c>
      <c r="D24">
        <v>-9.3630000000000005E-2</v>
      </c>
    </row>
    <row r="25" spans="1:4" x14ac:dyDescent="0.25">
      <c r="A25" t="s">
        <v>1026</v>
      </c>
      <c r="B25">
        <v>16.655349999999999</v>
      </c>
      <c r="C25">
        <f>0.63394</f>
        <v>0.63393999999999995</v>
      </c>
      <c r="D25">
        <v>6.6699999999999995E-2</v>
      </c>
    </row>
    <row r="26" spans="1:4" x14ac:dyDescent="0.25">
      <c r="A26" t="s">
        <v>1027</v>
      </c>
      <c r="B26">
        <v>16.24719</v>
      </c>
      <c r="C26">
        <f>0.70117</f>
        <v>0.70116999999999996</v>
      </c>
      <c r="D26">
        <v>8.6400000000000005E-2</v>
      </c>
    </row>
    <row r="27" spans="1:4" x14ac:dyDescent="0.25">
      <c r="A27" t="s">
        <v>1028</v>
      </c>
      <c r="B27">
        <v>16.65127</v>
      </c>
      <c r="C27">
        <f>0.58635</f>
        <v>0.58635000000000004</v>
      </c>
      <c r="D27">
        <v>0.12093</v>
      </c>
    </row>
    <row r="28" spans="1:4" x14ac:dyDescent="0.25">
      <c r="A28" t="s">
        <v>1029</v>
      </c>
      <c r="B28">
        <v>17.219629999999999</v>
      </c>
      <c r="C28">
        <f>0.55742</f>
        <v>0.55742000000000003</v>
      </c>
      <c r="D28">
        <v>9.2399999999999999E-3</v>
      </c>
    </row>
    <row r="29" spans="1:4" x14ac:dyDescent="0.25">
      <c r="A29" t="s">
        <v>1030</v>
      </c>
      <c r="B29">
        <v>16.17727</v>
      </c>
      <c r="C29">
        <f>0.93403</f>
        <v>0.93403000000000003</v>
      </c>
      <c r="D29">
        <v>-0.23543</v>
      </c>
    </row>
    <row r="30" spans="1:4" x14ac:dyDescent="0.25">
      <c r="A30" t="s">
        <v>1031</v>
      </c>
      <c r="B30">
        <v>17.061710000000001</v>
      </c>
      <c r="C30">
        <f>0.4725</f>
        <v>0.47249999999999998</v>
      </c>
      <c r="D30">
        <v>0.18728</v>
      </c>
    </row>
    <row r="31" spans="1:4" x14ac:dyDescent="0.25">
      <c r="A31" t="s">
        <v>1032</v>
      </c>
      <c r="B31">
        <v>15.073169999999999</v>
      </c>
      <c r="C31">
        <f>1.14141</f>
        <v>1.14141</v>
      </c>
      <c r="D31">
        <v>-0.23965</v>
      </c>
    </row>
    <row r="32" spans="1:4" x14ac:dyDescent="0.25">
      <c r="A32" t="s">
        <v>1033</v>
      </c>
      <c r="B32">
        <v>15.36525</v>
      </c>
      <c r="C32">
        <f>0.97881</f>
        <v>0.97880999999999996</v>
      </c>
      <c r="D32">
        <v>-0.10119</v>
      </c>
    </row>
    <row r="33" spans="1:4" x14ac:dyDescent="0.25">
      <c r="A33" t="s">
        <v>1034</v>
      </c>
      <c r="B33">
        <v>15.96664</v>
      </c>
      <c r="C33">
        <f>0.81359</f>
        <v>0.81359000000000004</v>
      </c>
      <c r="D33">
        <v>-1.651E-2</v>
      </c>
    </row>
    <row r="34" spans="1:4" x14ac:dyDescent="0.25">
      <c r="A34" t="s">
        <v>1035</v>
      </c>
      <c r="B34">
        <v>14.76876</v>
      </c>
      <c r="C34">
        <f>1.17012</f>
        <v>1.17012</v>
      </c>
      <c r="D34">
        <v>-0.20379</v>
      </c>
    </row>
    <row r="35" spans="1:4" x14ac:dyDescent="0.25">
      <c r="A35" t="s">
        <v>1036</v>
      </c>
      <c r="B35">
        <v>16.772179999999999</v>
      </c>
      <c r="C35">
        <f>0.63606</f>
        <v>0.63605999999999996</v>
      </c>
      <c r="D35">
        <v>1.8319999999999999E-2</v>
      </c>
    </row>
    <row r="36" spans="1:4" x14ac:dyDescent="0.25">
      <c r="A36" t="s">
        <v>1037</v>
      </c>
      <c r="B36">
        <v>15.414300000000001</v>
      </c>
      <c r="C36">
        <f>0.91917</f>
        <v>0.91917000000000004</v>
      </c>
      <c r="D36">
        <v>-1.38E-2</v>
      </c>
    </row>
    <row r="37" spans="1:4" x14ac:dyDescent="0.25">
      <c r="A37" t="s">
        <v>1038</v>
      </c>
      <c r="B37">
        <v>15.86444</v>
      </c>
      <c r="C37">
        <f>0.81361</f>
        <v>0.81361000000000006</v>
      </c>
      <c r="D37">
        <v>2.4399999999999999E-3</v>
      </c>
    </row>
    <row r="38" spans="1:4" x14ac:dyDescent="0.25">
      <c r="A38" t="s">
        <v>1039</v>
      </c>
      <c r="B38">
        <v>14.86477</v>
      </c>
      <c r="C38">
        <f>1.09724</f>
        <v>1.09724</v>
      </c>
      <c r="D38">
        <v>-0.15970999999999999</v>
      </c>
    </row>
    <row r="39" spans="1:4" x14ac:dyDescent="0.25">
      <c r="A39" t="s">
        <v>1040</v>
      </c>
      <c r="B39">
        <v>14.92679</v>
      </c>
      <c r="C39">
        <f>1.08286</f>
        <v>1.0828599999999999</v>
      </c>
      <c r="D39">
        <v>-0.15939999999999999</v>
      </c>
    </row>
    <row r="40" spans="1:4" x14ac:dyDescent="0.25">
      <c r="A40" t="s">
        <v>1041</v>
      </c>
      <c r="B40">
        <v>15.14452</v>
      </c>
      <c r="C40">
        <f>1.19494</f>
        <v>1.1949399999999999</v>
      </c>
      <c r="D40">
        <v>-0.32840000000000003</v>
      </c>
    </row>
    <row r="41" spans="1:4" x14ac:dyDescent="0.25">
      <c r="A41" t="s">
        <v>1042</v>
      </c>
      <c r="B41">
        <v>15.290699999999999</v>
      </c>
      <c r="C41">
        <f>1.04703</f>
        <v>1.0470299999999999</v>
      </c>
      <c r="D41">
        <v>-0.17499999999999999</v>
      </c>
    </row>
    <row r="42" spans="1:4" x14ac:dyDescent="0.25">
      <c r="A42" t="s">
        <v>1043</v>
      </c>
      <c r="B42">
        <v>16.948139999999999</v>
      </c>
      <c r="C42">
        <f>0.56763</f>
        <v>0.56762999999999997</v>
      </c>
      <c r="D42">
        <v>7.8030000000000002E-2</v>
      </c>
    </row>
    <row r="43" spans="1:4" x14ac:dyDescent="0.25">
      <c r="A43" t="s">
        <v>1044</v>
      </c>
      <c r="B43">
        <v>17.11739</v>
      </c>
      <c r="C43">
        <f>0.53588</f>
        <v>0.53588000000000002</v>
      </c>
      <c r="D43">
        <v>8.3140000000000006E-2</v>
      </c>
    </row>
    <row r="44" spans="1:4" x14ac:dyDescent="0.25">
      <c r="A44" t="s">
        <v>1045</v>
      </c>
      <c r="B44">
        <v>17.11739</v>
      </c>
      <c r="C44">
        <f>0.53588</f>
        <v>0.53588000000000002</v>
      </c>
      <c r="D44">
        <v>8.3140000000000006E-2</v>
      </c>
    </row>
    <row r="45" spans="1:4" x14ac:dyDescent="0.25">
      <c r="A45" t="s">
        <v>1046</v>
      </c>
      <c r="B45">
        <v>15.48903</v>
      </c>
      <c r="C45">
        <f>0.96709</f>
        <v>0.96709000000000001</v>
      </c>
      <c r="D45">
        <v>-0.13436999999999999</v>
      </c>
    </row>
    <row r="46" spans="1:4" x14ac:dyDescent="0.25">
      <c r="A46" t="s">
        <v>1047</v>
      </c>
      <c r="B46">
        <v>15.25592</v>
      </c>
      <c r="C46">
        <f>0.95284</f>
        <v>0.95284000000000002</v>
      </c>
      <c r="D46">
        <v>-5.5210000000000002E-2</v>
      </c>
    </row>
    <row r="47" spans="1:4" x14ac:dyDescent="0.25">
      <c r="A47" t="s">
        <v>1048</v>
      </c>
      <c r="B47">
        <v>14.62077</v>
      </c>
      <c r="C47">
        <v>1.12575</v>
      </c>
      <c r="D47">
        <v>-0.13144</v>
      </c>
    </row>
    <row r="48" spans="1:4" x14ac:dyDescent="0.25">
      <c r="A48" t="s">
        <v>1049</v>
      </c>
      <c r="B48">
        <v>15.897589999999999</v>
      </c>
      <c r="C48">
        <f>0.82527</f>
        <v>0.82526999999999995</v>
      </c>
      <c r="D48">
        <v>-4.0840000000000001E-2</v>
      </c>
    </row>
    <row r="49" spans="1:4" x14ac:dyDescent="0.25">
      <c r="A49" t="s">
        <v>1050</v>
      </c>
      <c r="B49">
        <v>15.897589999999999</v>
      </c>
      <c r="C49">
        <f>0.82527</f>
        <v>0.82526999999999995</v>
      </c>
      <c r="D49">
        <v>-4.0840000000000001E-2</v>
      </c>
    </row>
    <row r="50" spans="1:4" x14ac:dyDescent="0.25">
      <c r="A50" t="s">
        <v>1051</v>
      </c>
      <c r="B50">
        <v>15.3996</v>
      </c>
      <c r="C50">
        <f>0.88477</f>
        <v>0.88476999999999995</v>
      </c>
      <c r="D50">
        <v>2.8300000000000001E-3</v>
      </c>
    </row>
    <row r="51" spans="1:4" x14ac:dyDescent="0.25">
      <c r="A51" t="s">
        <v>1052</v>
      </c>
      <c r="B51">
        <v>15.48732</v>
      </c>
      <c r="C51">
        <f>0.8843</f>
        <v>0.88429999999999997</v>
      </c>
      <c r="D51">
        <v>-1.8190000000000001E-2</v>
      </c>
    </row>
    <row r="52" spans="1:4" x14ac:dyDescent="0.25">
      <c r="A52" t="s">
        <v>1053</v>
      </c>
      <c r="B52" s="9">
        <v>15.41362</v>
      </c>
      <c r="C52">
        <f>0.98408</f>
        <v>0.98407999999999995</v>
      </c>
      <c r="D52">
        <v>-0.12231</v>
      </c>
    </row>
    <row r="53" spans="1:4" x14ac:dyDescent="0.25">
      <c r="A53" t="s">
        <v>1054</v>
      </c>
      <c r="B53" s="9">
        <v>15.589639999999999</v>
      </c>
      <c r="C53">
        <v>0.98270000000000002</v>
      </c>
      <c r="D53">
        <v>-0.17488000000000001</v>
      </c>
    </row>
    <row r="54" spans="1:4" x14ac:dyDescent="0.25">
      <c r="A54" t="s">
        <v>1055</v>
      </c>
      <c r="B54" s="9">
        <v>15.55973</v>
      </c>
      <c r="C54">
        <f>0.93432</f>
        <v>0.93432000000000004</v>
      </c>
      <c r="D54">
        <v>-9.8229999999999998E-2</v>
      </c>
    </row>
    <row r="55" spans="1:4" x14ac:dyDescent="0.25">
      <c r="A55" t="s">
        <v>1056</v>
      </c>
      <c r="B55" s="9">
        <v>16.63963</v>
      </c>
      <c r="C55">
        <f>0.74931</f>
        <v>0.74931000000000003</v>
      </c>
      <c r="D55">
        <v>-0.11955</v>
      </c>
    </row>
    <row r="56" spans="1:4" x14ac:dyDescent="0.25">
      <c r="A56" t="s">
        <v>1057</v>
      </c>
      <c r="B56" s="9">
        <v>15.248950000000001</v>
      </c>
      <c r="C56">
        <f>0.98117</f>
        <v>0.98116999999999999</v>
      </c>
      <c r="D56">
        <v>-9.2480000000000007E-2</v>
      </c>
    </row>
    <row r="57" spans="1:4" x14ac:dyDescent="0.25">
      <c r="A57" t="s">
        <v>1058</v>
      </c>
      <c r="B57">
        <v>15.59032</v>
      </c>
      <c r="C57">
        <f>0.87196</f>
        <v>0.87195999999999996</v>
      </c>
      <c r="D57">
        <v>-1.9480000000000001E-2</v>
      </c>
    </row>
    <row r="58" spans="1:4" x14ac:dyDescent="0.25">
      <c r="A58" t="s">
        <v>1059</v>
      </c>
      <c r="B58">
        <v>15.96673</v>
      </c>
      <c r="C58">
        <f>0.8459</f>
        <v>0.84589999999999999</v>
      </c>
      <c r="D58">
        <v>-7.1849999999999997E-2</v>
      </c>
    </row>
    <row r="59" spans="1:4" x14ac:dyDescent="0.25">
      <c r="A59" t="s">
        <v>1060</v>
      </c>
      <c r="B59">
        <v>16.137499999999999</v>
      </c>
      <c r="C59">
        <f>0.75511</f>
        <v>0.75510999999999995</v>
      </c>
      <c r="D59">
        <v>1.9019999999999999E-2</v>
      </c>
    </row>
    <row r="60" spans="1:4" x14ac:dyDescent="0.25">
      <c r="A60" t="s">
        <v>1061</v>
      </c>
      <c r="B60" s="9">
        <v>16.21461</v>
      </c>
      <c r="C60">
        <f>0.81829</f>
        <v>0.81828999999999996</v>
      </c>
      <c r="D60">
        <v>-8.4690000000000001E-2</v>
      </c>
    </row>
    <row r="61" spans="1:4" x14ac:dyDescent="0.25">
      <c r="A61" t="s">
        <v>1062</v>
      </c>
      <c r="B61" s="9">
        <v>16.63204</v>
      </c>
      <c r="C61">
        <f>0.62736</f>
        <v>0.62736000000000003</v>
      </c>
      <c r="D61">
        <v>8.6349999999999996E-2</v>
      </c>
    </row>
    <row r="62" spans="1:4" x14ac:dyDescent="0.25">
      <c r="A62" t="s">
        <v>1063</v>
      </c>
      <c r="B62" s="9">
        <v>17.202249999999999</v>
      </c>
      <c r="C62">
        <f>0.54696</f>
        <v>0.54696</v>
      </c>
      <c r="D62">
        <v>4.5780000000000001E-2</v>
      </c>
    </row>
    <row r="63" spans="1:4" x14ac:dyDescent="0.25">
      <c r="A63" t="s">
        <v>1064</v>
      </c>
      <c r="B63">
        <v>17.105599999999999</v>
      </c>
      <c r="C63">
        <f>0.42256</f>
        <v>0.42255999999999999</v>
      </c>
      <c r="D63">
        <v>0.23258000000000001</v>
      </c>
    </row>
    <row r="64" spans="1:4" x14ac:dyDescent="0.25">
      <c r="A64" t="s">
        <v>1065</v>
      </c>
      <c r="B64">
        <v>16.857700000000001</v>
      </c>
      <c r="C64">
        <f>0.54766</f>
        <v>0.54766000000000004</v>
      </c>
      <c r="D64">
        <v>0.12881000000000001</v>
      </c>
    </row>
    <row r="65" spans="1:4" x14ac:dyDescent="0.25">
      <c r="A65" t="s">
        <v>1066</v>
      </c>
      <c r="B65">
        <v>16.060970000000001</v>
      </c>
      <c r="C65">
        <f>0.82554</f>
        <v>0.82554000000000005</v>
      </c>
      <c r="D65">
        <v>-6.1879999999999998E-2</v>
      </c>
    </row>
    <row r="66" spans="1:4" x14ac:dyDescent="0.25">
      <c r="A66" t="s">
        <v>1067</v>
      </c>
      <c r="B66">
        <v>16.451450000000001</v>
      </c>
      <c r="C66">
        <f>0.78264</f>
        <v>0.78264</v>
      </c>
      <c r="D66">
        <v>-0.13420000000000001</v>
      </c>
    </row>
    <row r="67" spans="1:4" x14ac:dyDescent="0.25">
      <c r="A67" t="s">
        <v>1068</v>
      </c>
      <c r="B67">
        <v>15.46306</v>
      </c>
      <c r="C67">
        <f>0.9771</f>
        <v>0.97709999999999997</v>
      </c>
      <c r="D67">
        <v>-0.14274999999999999</v>
      </c>
    </row>
    <row r="68" spans="1:4" x14ac:dyDescent="0.25">
      <c r="A68" t="s">
        <v>1069</v>
      </c>
      <c r="B68">
        <v>15.921239999999999</v>
      </c>
      <c r="C68">
        <f>0.87961</f>
        <v>0.87961</v>
      </c>
      <c r="D68">
        <v>-8.9099999999999999E-2</v>
      </c>
    </row>
    <row r="69" spans="1:4" x14ac:dyDescent="0.25">
      <c r="A69" t="s">
        <v>1070</v>
      </c>
      <c r="B69">
        <v>16.228400000000001</v>
      </c>
      <c r="C69">
        <f>0.83724</f>
        <v>0.83723999999999998</v>
      </c>
      <c r="D69">
        <v>-0.11795</v>
      </c>
    </row>
    <row r="70" spans="1:4" x14ac:dyDescent="0.25">
      <c r="A70" t="s">
        <v>1071</v>
      </c>
      <c r="B70">
        <v>15.19534</v>
      </c>
      <c r="C70">
        <f>0.95752</f>
        <v>0.95752000000000004</v>
      </c>
      <c r="D70">
        <v>-6.2E-2</v>
      </c>
    </row>
    <row r="71" spans="1:4" x14ac:dyDescent="0.25">
      <c r="A71" t="s">
        <v>1072</v>
      </c>
      <c r="B71">
        <v>16.7713</v>
      </c>
      <c r="C71">
        <f>0.67671</f>
        <v>0.67671000000000003</v>
      </c>
      <c r="D71">
        <v>-5.441E-2</v>
      </c>
    </row>
    <row r="72" spans="1:4" x14ac:dyDescent="0.25">
      <c r="A72" t="s">
        <v>1073</v>
      </c>
      <c r="B72" s="9">
        <v>15.93248</v>
      </c>
      <c r="C72">
        <v>0.79164999999999996</v>
      </c>
      <c r="D72">
        <v>1.2290000000000001E-2</v>
      </c>
    </row>
    <row r="73" spans="1:4" x14ac:dyDescent="0.25">
      <c r="A73" t="s">
        <v>1074</v>
      </c>
      <c r="B73">
        <v>16.553509999999999</v>
      </c>
      <c r="C73">
        <f>0.60919</f>
        <v>0.60919000000000001</v>
      </c>
      <c r="D73">
        <v>0.14138999999999999</v>
      </c>
    </row>
    <row r="74" spans="1:4" x14ac:dyDescent="0.25">
      <c r="A74" t="s">
        <v>1075</v>
      </c>
      <c r="B74">
        <v>16.55039</v>
      </c>
      <c r="C74">
        <f>0.7364</f>
        <v>0.73640000000000005</v>
      </c>
      <c r="D74">
        <v>-0.10267</v>
      </c>
    </row>
    <row r="75" spans="1:4" x14ac:dyDescent="0.25">
      <c r="A75" t="s">
        <v>1076</v>
      </c>
      <c r="B75">
        <v>14.66699</v>
      </c>
      <c r="C75">
        <f>1.44427</f>
        <v>1.4442699999999999</v>
      </c>
      <c r="D75">
        <v>-0.53025</v>
      </c>
    </row>
    <row r="76" spans="1:4" x14ac:dyDescent="0.25">
      <c r="A76" t="s">
        <v>1077</v>
      </c>
      <c r="B76">
        <v>16.382359999999998</v>
      </c>
      <c r="C76">
        <f>0.75043</f>
        <v>0.75043000000000004</v>
      </c>
      <c r="D76">
        <v>-3.6330000000000001E-2</v>
      </c>
    </row>
    <row r="77" spans="1:4" x14ac:dyDescent="0.25">
      <c r="A77" t="s">
        <v>1078</v>
      </c>
      <c r="B77">
        <v>16.856760000000001</v>
      </c>
      <c r="C77">
        <f>0.58385</f>
        <v>0.58384999999999998</v>
      </c>
      <c r="D77">
        <v>8.1970000000000001E-2</v>
      </c>
    </row>
    <row r="78" spans="1:4" x14ac:dyDescent="0.25">
      <c r="A78" t="s">
        <v>1079</v>
      </c>
      <c r="B78">
        <v>15.25207</v>
      </c>
      <c r="C78">
        <f>1.09038</f>
        <v>1.0903799999999999</v>
      </c>
      <c r="D78">
        <v>-0.22115000000000001</v>
      </c>
    </row>
    <row r="79" spans="1:4" x14ac:dyDescent="0.25">
      <c r="A79" t="s">
        <v>1080</v>
      </c>
      <c r="B79">
        <v>15.63653</v>
      </c>
      <c r="C79">
        <f>0.87954</f>
        <v>0.87953999999999999</v>
      </c>
      <c r="D79">
        <v>-3.7580000000000002E-2</v>
      </c>
    </row>
    <row r="80" spans="1:4" x14ac:dyDescent="0.25">
      <c r="A80" t="s">
        <v>1081</v>
      </c>
      <c r="B80">
        <v>17.261240000000001</v>
      </c>
      <c r="C80">
        <f>0.41456</f>
        <v>0.41455999999999998</v>
      </c>
      <c r="D80">
        <v>0.21324000000000001</v>
      </c>
    </row>
    <row r="81" spans="1:4" x14ac:dyDescent="0.25">
      <c r="A81" t="s">
        <v>1082</v>
      </c>
      <c r="B81">
        <v>14.507059999999999</v>
      </c>
      <c r="C81">
        <f>1.2736</f>
        <v>1.2736000000000001</v>
      </c>
      <c r="D81">
        <v>-0.29555999999999999</v>
      </c>
    </row>
    <row r="82" spans="1:4" x14ac:dyDescent="0.25">
      <c r="A82" t="s">
        <v>1083</v>
      </c>
      <c r="B82">
        <v>15.402329999999999</v>
      </c>
      <c r="C82">
        <f>1.03074</f>
        <v>1.03074</v>
      </c>
      <c r="D82">
        <v>-0.18625</v>
      </c>
    </row>
    <row r="83" spans="1:4" x14ac:dyDescent="0.25">
      <c r="A83" t="s">
        <v>1084</v>
      </c>
      <c r="B83">
        <v>15.26132</v>
      </c>
      <c r="C83">
        <f>0.98107</f>
        <v>0.98107</v>
      </c>
      <c r="D83">
        <v>-0.10034999999999999</v>
      </c>
    </row>
    <row r="84" spans="1:4" x14ac:dyDescent="0.25">
      <c r="A84" t="s">
        <v>1085</v>
      </c>
      <c r="B84">
        <v>16.262599999999999</v>
      </c>
      <c r="C84">
        <f>0.81772</f>
        <v>0.81772</v>
      </c>
      <c r="D84">
        <v>-9.2460000000000001E-2</v>
      </c>
    </row>
    <row r="85" spans="1:4" x14ac:dyDescent="0.25">
      <c r="A85" t="s">
        <v>1086</v>
      </c>
      <c r="B85">
        <v>16.188829999999999</v>
      </c>
      <c r="C85">
        <f>0.71943</f>
        <v>0.71943000000000001</v>
      </c>
      <c r="D85">
        <v>5.423E-2</v>
      </c>
    </row>
    <row r="86" spans="1:4" x14ac:dyDescent="0.25">
      <c r="A86" t="s">
        <v>1087</v>
      </c>
      <c r="B86">
        <v>16.9419</v>
      </c>
      <c r="C86">
        <v>0.55571999999999999</v>
      </c>
      <c r="D86">
        <v>7.6649999999999996E-2</v>
      </c>
    </row>
    <row r="87" spans="1:4" x14ac:dyDescent="0.25">
      <c r="A87" t="s">
        <v>1088</v>
      </c>
      <c r="B87">
        <v>15.178179999999999</v>
      </c>
      <c r="C87">
        <f>1.09076</f>
        <v>1.09076</v>
      </c>
      <c r="D87">
        <v>-0.20405000000000001</v>
      </c>
    </row>
    <row r="88" spans="1:4" x14ac:dyDescent="0.25">
      <c r="A88" t="s">
        <v>1089</v>
      </c>
      <c r="B88">
        <v>16.932490000000001</v>
      </c>
      <c r="C88">
        <f>0.51482</f>
        <v>0.51482000000000006</v>
      </c>
      <c r="D88">
        <v>0.17704</v>
      </c>
    </row>
    <row r="89" spans="1:4" x14ac:dyDescent="0.25">
      <c r="A89" t="s">
        <v>1090</v>
      </c>
      <c r="B89">
        <v>14.262309999999999</v>
      </c>
      <c r="C89">
        <f>1.403</f>
        <v>1.403</v>
      </c>
      <c r="D89">
        <v>-0.40307999999999999</v>
      </c>
    </row>
    <row r="90" spans="1:4" x14ac:dyDescent="0.25">
      <c r="A90" t="s">
        <v>1091</v>
      </c>
      <c r="B90">
        <v>15.90192</v>
      </c>
      <c r="C90">
        <f>0.92496</f>
        <v>0.92496</v>
      </c>
      <c r="D90">
        <v>-0.16242000000000001</v>
      </c>
    </row>
    <row r="91" spans="1:4" x14ac:dyDescent="0.25">
      <c r="A91" t="s">
        <v>1092</v>
      </c>
      <c r="B91">
        <v>16.6693</v>
      </c>
      <c r="C91">
        <f>0.59461</f>
        <v>0.59460999999999997</v>
      </c>
      <c r="D91">
        <v>0.11032</v>
      </c>
    </row>
    <row r="92" spans="1:4" x14ac:dyDescent="0.25">
      <c r="A92" t="s">
        <v>1093</v>
      </c>
      <c r="B92">
        <v>15.587</v>
      </c>
      <c r="C92">
        <f>0.90312</f>
        <v>0.90312000000000003</v>
      </c>
      <c r="D92">
        <v>-7.5319999999999998E-2</v>
      </c>
    </row>
    <row r="93" spans="1:4" x14ac:dyDescent="0.25">
      <c r="A93" t="s">
        <v>1094</v>
      </c>
      <c r="B93">
        <v>17.156680000000001</v>
      </c>
      <c r="C93">
        <f>0.46113</f>
        <v>0.46112999999999998</v>
      </c>
      <c r="D93">
        <v>0.18264</v>
      </c>
    </row>
    <row r="94" spans="1:4" x14ac:dyDescent="0.25">
      <c r="A94" t="s">
        <v>1095</v>
      </c>
      <c r="B94">
        <v>15.96134</v>
      </c>
      <c r="C94">
        <f>0.82817</f>
        <v>0.82816999999999996</v>
      </c>
      <c r="D94">
        <v>-4.3310000000000001E-2</v>
      </c>
    </row>
    <row r="95" spans="1:4" x14ac:dyDescent="0.25">
      <c r="A95" t="s">
        <v>1096</v>
      </c>
      <c r="B95">
        <v>16.228059999999999</v>
      </c>
      <c r="C95">
        <f>0.78773</f>
        <v>0.78773000000000004</v>
      </c>
      <c r="D95">
        <v>-5.8169999999999999E-2</v>
      </c>
    </row>
    <row r="96" spans="1:4" x14ac:dyDescent="0.25">
      <c r="A96" t="s">
        <v>1097</v>
      </c>
      <c r="B96">
        <v>15.26055</v>
      </c>
      <c r="C96">
        <f>1.1503</f>
        <v>1.1503000000000001</v>
      </c>
      <c r="D96">
        <v>-0.29974000000000001</v>
      </c>
    </row>
    <row r="97" spans="1:4" x14ac:dyDescent="0.25">
      <c r="A97" t="s">
        <v>1098</v>
      </c>
      <c r="B97">
        <v>16.365570000000002</v>
      </c>
      <c r="C97">
        <f>0.76768</f>
        <v>0.76768000000000003</v>
      </c>
      <c r="D97">
        <v>-8.5940000000000003E-2</v>
      </c>
    </row>
    <row r="98" spans="1:4" x14ac:dyDescent="0.25">
      <c r="A98" t="s">
        <v>1099</v>
      </c>
      <c r="B98">
        <v>13.530670000000001</v>
      </c>
      <c r="C98">
        <f>1.1727</f>
        <v>1.1727000000000001</v>
      </c>
      <c r="D98">
        <v>0.12817000000000001</v>
      </c>
    </row>
    <row r="99" spans="1:4" x14ac:dyDescent="0.25">
      <c r="A99" t="s">
        <v>1100</v>
      </c>
      <c r="B99">
        <v>16.019729999999999</v>
      </c>
      <c r="C99">
        <f>0.74011</f>
        <v>0.74011000000000005</v>
      </c>
      <c r="D99">
        <v>6.9379999999999997E-2</v>
      </c>
    </row>
    <row r="100" spans="1:4" x14ac:dyDescent="0.25">
      <c r="A100" t="s">
        <v>1101</v>
      </c>
      <c r="B100">
        <v>16.167459999999998</v>
      </c>
      <c r="C100">
        <f>0.89813</f>
        <v>0.89812999999999998</v>
      </c>
      <c r="D100">
        <v>-0.20494999999999999</v>
      </c>
    </row>
    <row r="101" spans="1:4" x14ac:dyDescent="0.25">
      <c r="A101" t="s">
        <v>1102</v>
      </c>
      <c r="B101">
        <v>14.78912</v>
      </c>
      <c r="C101">
        <f>1.10371</f>
        <v>1.10371</v>
      </c>
      <c r="D101">
        <v>-0.14768999999999999</v>
      </c>
    </row>
    <row r="102" spans="1:4" x14ac:dyDescent="0.25">
      <c r="A102" t="s">
        <v>1103</v>
      </c>
      <c r="B102">
        <v>16.063580000000002</v>
      </c>
      <c r="C102">
        <f>0.89944</f>
        <v>0.89944000000000002</v>
      </c>
      <c r="D102">
        <v>-0.1696</v>
      </c>
    </row>
    <row r="103" spans="1:4" x14ac:dyDescent="0.25">
      <c r="A103" t="s">
        <v>1104</v>
      </c>
      <c r="B103">
        <v>16.797170000000001</v>
      </c>
      <c r="C103">
        <f>0.51062</f>
        <v>0.51061999999999996</v>
      </c>
      <c r="D103">
        <v>0.19955999999999999</v>
      </c>
    </row>
    <row r="104" spans="1:4" x14ac:dyDescent="0.25">
      <c r="A104" t="s">
        <v>1105</v>
      </c>
      <c r="B104">
        <v>16.207470000000001</v>
      </c>
      <c r="C104">
        <f>0.78594</f>
        <v>0.78593999999999997</v>
      </c>
      <c r="D104">
        <v>-4.2970000000000001E-2</v>
      </c>
    </row>
    <row r="105" spans="1:4" x14ac:dyDescent="0.25">
      <c r="A105" t="s">
        <v>1106</v>
      </c>
      <c r="B105">
        <v>14.999840000000001</v>
      </c>
      <c r="C105">
        <f>1.07939</f>
        <v>1.0793900000000001</v>
      </c>
      <c r="D105">
        <v>-0.15955</v>
      </c>
    </row>
    <row r="106" spans="1:4" x14ac:dyDescent="0.25">
      <c r="A106" t="s">
        <v>1107</v>
      </c>
      <c r="B106">
        <v>16.87529</v>
      </c>
      <c r="C106">
        <f>0.59765</f>
        <v>0.59765000000000001</v>
      </c>
      <c r="D106">
        <v>6.0539999999999997E-2</v>
      </c>
    </row>
    <row r="107" spans="1:4" x14ac:dyDescent="0.25">
      <c r="A107" t="s">
        <v>1108</v>
      </c>
      <c r="B107">
        <v>16.267219999999998</v>
      </c>
      <c r="C107">
        <f>0.83006</f>
        <v>0.83006000000000002</v>
      </c>
      <c r="D107">
        <v>-0.12474</v>
      </c>
    </row>
    <row r="108" spans="1:4" x14ac:dyDescent="0.25">
      <c r="A108" t="s">
        <v>1109</v>
      </c>
      <c r="B108">
        <v>14.65644</v>
      </c>
      <c r="C108">
        <f>1.28836</f>
        <v>1.2883599999999999</v>
      </c>
      <c r="D108">
        <v>-0.34226000000000001</v>
      </c>
    </row>
    <row r="109" spans="1:4" x14ac:dyDescent="0.25">
      <c r="A109" t="s">
        <v>1110</v>
      </c>
      <c r="B109">
        <v>16.488209999999999</v>
      </c>
      <c r="C109">
        <f>0.75203</f>
        <v>0.75202999999999998</v>
      </c>
      <c r="D109">
        <v>-4.904E-2</v>
      </c>
    </row>
    <row r="110" spans="1:4" x14ac:dyDescent="0.25">
      <c r="A110" t="s">
        <v>1111</v>
      </c>
      <c r="B110">
        <v>15.4701</v>
      </c>
      <c r="C110">
        <v>0.97592000000000001</v>
      </c>
      <c r="D110">
        <v>-0.13446</v>
      </c>
    </row>
    <row r="111" spans="1:4" x14ac:dyDescent="0.25">
      <c r="A111" t="s">
        <v>1112</v>
      </c>
      <c r="B111">
        <v>16.625969999999999</v>
      </c>
      <c r="C111">
        <f>0.51781</f>
        <v>0.51780999999999999</v>
      </c>
      <c r="D111">
        <v>0.24387</v>
      </c>
    </row>
    <row r="112" spans="1:4" x14ac:dyDescent="0.25">
      <c r="A112" t="s">
        <v>1113</v>
      </c>
      <c r="B112">
        <v>15.080880000000001</v>
      </c>
      <c r="C112">
        <f>1.01053</f>
        <v>1.0105299999999999</v>
      </c>
      <c r="D112">
        <v>-0.10138999999999999</v>
      </c>
    </row>
    <row r="113" spans="1:4" x14ac:dyDescent="0.25">
      <c r="A113" t="s">
        <v>1114</v>
      </c>
      <c r="B113">
        <v>15.9811</v>
      </c>
      <c r="C113">
        <f>0.77973</f>
        <v>0.77973000000000003</v>
      </c>
      <c r="D113">
        <v>1.6299999999999999E-2</v>
      </c>
    </row>
    <row r="114" spans="1:4" x14ac:dyDescent="0.25">
      <c r="A114" t="s">
        <v>1115</v>
      </c>
      <c r="B114">
        <v>16.667590000000001</v>
      </c>
      <c r="C114">
        <f>0.55917</f>
        <v>0.55916999999999994</v>
      </c>
      <c r="D114">
        <v>0.18109</v>
      </c>
    </row>
    <row r="115" spans="1:4" x14ac:dyDescent="0.25">
      <c r="A115" t="s">
        <v>1116</v>
      </c>
      <c r="B115">
        <v>15.621869999999999</v>
      </c>
      <c r="C115">
        <f>1.00328</f>
        <v>1.0032799999999999</v>
      </c>
      <c r="D115">
        <v>-0.18456</v>
      </c>
    </row>
    <row r="116" spans="1:4" x14ac:dyDescent="0.25">
      <c r="A116" t="s">
        <v>1117</v>
      </c>
      <c r="B116">
        <v>15.71299</v>
      </c>
      <c r="C116">
        <f>0.89239</f>
        <v>0.89239000000000002</v>
      </c>
      <c r="D116">
        <v>-0.11310000000000001</v>
      </c>
    </row>
    <row r="117" spans="1:4" x14ac:dyDescent="0.25">
      <c r="A117" t="s">
        <v>1118</v>
      </c>
      <c r="B117">
        <v>14.976229999999999</v>
      </c>
      <c r="C117">
        <f>1.06075</f>
        <v>1.0607500000000001</v>
      </c>
      <c r="D117">
        <v>-0.11063000000000001</v>
      </c>
    </row>
    <row r="118" spans="1:4" x14ac:dyDescent="0.25">
      <c r="A118" t="s">
        <v>1119</v>
      </c>
      <c r="B118">
        <v>16.508700000000001</v>
      </c>
      <c r="C118">
        <f>0.6872</f>
        <v>0.68720000000000003</v>
      </c>
      <c r="D118">
        <v>7.3899999999999999E-3</v>
      </c>
    </row>
    <row r="119" spans="1:4" x14ac:dyDescent="0.25">
      <c r="A119" t="s">
        <v>1120</v>
      </c>
      <c r="B119">
        <v>15.466229999999999</v>
      </c>
      <c r="C119">
        <f>1.04648</f>
        <v>1.0464800000000001</v>
      </c>
      <c r="D119">
        <v>-0.22969000000000001</v>
      </c>
    </row>
    <row r="120" spans="1:4" x14ac:dyDescent="0.25">
      <c r="A120" t="s">
        <v>1121</v>
      </c>
      <c r="B120">
        <v>14.30546</v>
      </c>
      <c r="C120">
        <f>1.30737</f>
        <v>1.3073699999999999</v>
      </c>
      <c r="D120">
        <v>-0.29421000000000003</v>
      </c>
    </row>
    <row r="121" spans="1:4" x14ac:dyDescent="0.25">
      <c r="A121" t="s">
        <v>1122</v>
      </c>
      <c r="B121">
        <v>15.45993</v>
      </c>
      <c r="C121">
        <f>0.89226</f>
        <v>0.89226000000000005</v>
      </c>
      <c r="D121">
        <v>-1.025E-2</v>
      </c>
    </row>
    <row r="122" spans="1:4" x14ac:dyDescent="0.25">
      <c r="A122" t="s">
        <v>1123</v>
      </c>
      <c r="B122">
        <v>18.7698</v>
      </c>
      <c r="C122">
        <v>0.26440000000000002</v>
      </c>
      <c r="D122">
        <v>-1.1690000000000001E-2</v>
      </c>
    </row>
    <row r="123" spans="1:4" x14ac:dyDescent="0.25">
      <c r="A123" t="s">
        <v>1124</v>
      </c>
      <c r="B123">
        <v>17.393360000000001</v>
      </c>
      <c r="C123">
        <f>0.4054</f>
        <v>0.40539999999999998</v>
      </c>
      <c r="D123">
        <v>0.20213999999999999</v>
      </c>
    </row>
    <row r="124" spans="1:4" x14ac:dyDescent="0.25">
      <c r="A124" t="s">
        <v>1125</v>
      </c>
      <c r="B124">
        <v>15.484909999999999</v>
      </c>
      <c r="C124">
        <f>1.05089</f>
        <v>1.0508900000000001</v>
      </c>
      <c r="D124">
        <v>-0.22208</v>
      </c>
    </row>
    <row r="125" spans="1:4" x14ac:dyDescent="0.25">
      <c r="A125" t="s">
        <v>1126</v>
      </c>
      <c r="B125">
        <v>15.33544</v>
      </c>
      <c r="C125">
        <f>1.00835</f>
        <v>1.0083500000000001</v>
      </c>
      <c r="D125">
        <v>-0.14335999999999999</v>
      </c>
    </row>
    <row r="126" spans="1:4" x14ac:dyDescent="0.25">
      <c r="A126" t="s">
        <v>1127</v>
      </c>
      <c r="B126">
        <v>15.89528</v>
      </c>
      <c r="C126">
        <f>0.80112</f>
        <v>0.80112000000000005</v>
      </c>
      <c r="D126">
        <v>3.3899999999999998E-3</v>
      </c>
    </row>
    <row r="127" spans="1:4" x14ac:dyDescent="0.25">
      <c r="A127" t="s">
        <v>1128</v>
      </c>
      <c r="B127">
        <v>16.383179999999999</v>
      </c>
      <c r="C127">
        <f>0.71367</f>
        <v>0.71367000000000003</v>
      </c>
      <c r="D127">
        <v>8.5299999999999994E-3</v>
      </c>
    </row>
    <row r="128" spans="1:4" x14ac:dyDescent="0.25">
      <c r="A128" t="s">
        <v>1129</v>
      </c>
      <c r="B128">
        <v>16.328379999999999</v>
      </c>
      <c r="C128">
        <f>0.68945</f>
        <v>0.68945000000000001</v>
      </c>
      <c r="D128">
        <v>7.1550000000000002E-2</v>
      </c>
    </row>
    <row r="129" spans="1:4" x14ac:dyDescent="0.25">
      <c r="A129" t="s">
        <v>1130</v>
      </c>
      <c r="B129">
        <v>15.391870000000001</v>
      </c>
      <c r="C129">
        <v>0.97184000000000004</v>
      </c>
      <c r="D129">
        <v>-0.11156000000000001</v>
      </c>
    </row>
    <row r="130" spans="1:4" x14ac:dyDescent="0.25">
      <c r="A130" t="s">
        <v>1131</v>
      </c>
      <c r="B130">
        <v>15.9057</v>
      </c>
      <c r="C130">
        <f>0.86141</f>
        <v>0.86141000000000001</v>
      </c>
      <c r="D130">
        <v>-9.2810000000000004E-2</v>
      </c>
    </row>
    <row r="131" spans="1:4" x14ac:dyDescent="0.25">
      <c r="A131" t="s">
        <v>1132</v>
      </c>
      <c r="B131">
        <v>17.392900000000001</v>
      </c>
      <c r="C131">
        <f>0.4005</f>
        <v>0.40050000000000002</v>
      </c>
      <c r="D131">
        <v>0.18129999999999999</v>
      </c>
    </row>
    <row r="132" spans="1:4" x14ac:dyDescent="0.25">
      <c r="A132" t="s">
        <v>1133</v>
      </c>
      <c r="B132">
        <v>16.391449999999999</v>
      </c>
      <c r="C132">
        <f>0.70555</f>
        <v>0.70555000000000001</v>
      </c>
      <c r="D132">
        <v>2.9219999999999999E-2</v>
      </c>
    </row>
    <row r="133" spans="1:4" x14ac:dyDescent="0.25">
      <c r="A133" t="s">
        <v>1134</v>
      </c>
      <c r="B133">
        <v>15.97836</v>
      </c>
      <c r="C133">
        <v>0.85314999999999996</v>
      </c>
      <c r="D133">
        <v>-6.6710000000000005E-2</v>
      </c>
    </row>
    <row r="134" spans="1:4" x14ac:dyDescent="0.25">
      <c r="A134" t="s">
        <v>1135</v>
      </c>
      <c r="B134">
        <v>15.97836</v>
      </c>
      <c r="C134">
        <f>0.85315</f>
        <v>0.85314999999999996</v>
      </c>
      <c r="D134">
        <v>-6.6710000000000005E-2</v>
      </c>
    </row>
    <row r="135" spans="1:4" x14ac:dyDescent="0.25">
      <c r="A135" t="s">
        <v>1136</v>
      </c>
      <c r="B135">
        <v>14.90193</v>
      </c>
      <c r="C135">
        <f>1.24158</f>
        <v>1.2415799999999999</v>
      </c>
      <c r="D135">
        <v>-0.33477000000000001</v>
      </c>
    </row>
    <row r="136" spans="1:4" x14ac:dyDescent="0.25">
      <c r="A136" t="s">
        <v>1137</v>
      </c>
      <c r="B136">
        <v>15.74301</v>
      </c>
      <c r="C136">
        <f>0.93574</f>
        <v>0.93574000000000002</v>
      </c>
      <c r="D136">
        <v>-0.14632999999999999</v>
      </c>
    </row>
    <row r="137" spans="1:4" x14ac:dyDescent="0.25">
      <c r="A137" t="s">
        <v>1138</v>
      </c>
      <c r="B137">
        <v>17.449120000000001</v>
      </c>
      <c r="C137">
        <f>0.44165</f>
        <v>0.44164999999999999</v>
      </c>
      <c r="D137">
        <v>0.11558</v>
      </c>
    </row>
    <row r="138" spans="1:4" x14ac:dyDescent="0.25">
      <c r="A138" t="s">
        <v>1139</v>
      </c>
      <c r="B138">
        <v>17.05714</v>
      </c>
      <c r="C138">
        <f>0.59454</f>
        <v>0.59453999999999996</v>
      </c>
      <c r="D138">
        <v>1.004E-2</v>
      </c>
    </row>
    <row r="139" spans="1:4" x14ac:dyDescent="0.25">
      <c r="A139" t="s">
        <v>1140</v>
      </c>
      <c r="B139">
        <v>15.83066</v>
      </c>
      <c r="C139">
        <f>0.85363</f>
        <v>0.85363</v>
      </c>
      <c r="D139">
        <v>-4.0649999999999999E-2</v>
      </c>
    </row>
    <row r="140" spans="1:4" x14ac:dyDescent="0.25">
      <c r="A140" t="s">
        <v>1141</v>
      </c>
      <c r="B140" s="9">
        <v>17.484660000000002</v>
      </c>
      <c r="C140">
        <f>0.43218</f>
        <v>0.43218000000000001</v>
      </c>
      <c r="D140">
        <v>0.124</v>
      </c>
    </row>
    <row r="141" spans="1:4" x14ac:dyDescent="0.25">
      <c r="A141" t="s">
        <v>1142</v>
      </c>
      <c r="B141">
        <v>15.4276</v>
      </c>
      <c r="C141">
        <f>1.0513</f>
        <v>1.0512999999999999</v>
      </c>
      <c r="D141">
        <v>-0.22322</v>
      </c>
    </row>
    <row r="142" spans="1:4" x14ac:dyDescent="0.25">
      <c r="A142" t="s">
        <v>1143</v>
      </c>
      <c r="B142">
        <v>15.48165</v>
      </c>
      <c r="C142">
        <f>1.10922</f>
        <v>1.1092200000000001</v>
      </c>
      <c r="D142">
        <v>-0.28787000000000001</v>
      </c>
    </row>
    <row r="143" spans="1:4" x14ac:dyDescent="0.25">
      <c r="A143" t="s">
        <v>1144</v>
      </c>
      <c r="B143">
        <v>15.973330000000001</v>
      </c>
      <c r="C143">
        <f>0.81169</f>
        <v>0.81169000000000002</v>
      </c>
      <c r="D143">
        <v>-1.9990000000000001E-2</v>
      </c>
    </row>
    <row r="144" spans="1:4" x14ac:dyDescent="0.25">
      <c r="A144" t="s">
        <v>1145</v>
      </c>
      <c r="B144">
        <v>15.0451</v>
      </c>
      <c r="C144">
        <f>1.14215</f>
        <v>1.14215</v>
      </c>
      <c r="D144">
        <v>-0.25684000000000001</v>
      </c>
    </row>
    <row r="145" spans="1:4" x14ac:dyDescent="0.25">
      <c r="A145" t="s">
        <v>1146</v>
      </c>
      <c r="B145" s="9">
        <v>16.429020000000001</v>
      </c>
      <c r="C145">
        <f>0.79606</f>
        <v>0.79605999999999999</v>
      </c>
      <c r="D145">
        <v>-0.13328000000000001</v>
      </c>
    </row>
    <row r="146" spans="1:4" x14ac:dyDescent="0.25">
      <c r="A146" t="s">
        <v>1147</v>
      </c>
      <c r="B146">
        <v>15.71984</v>
      </c>
      <c r="C146">
        <f>0.8935</f>
        <v>0.89349999999999996</v>
      </c>
      <c r="D146">
        <v>-7.7560000000000004E-2</v>
      </c>
    </row>
    <row r="147" spans="1:4" x14ac:dyDescent="0.25">
      <c r="A147" t="s">
        <v>1148</v>
      </c>
      <c r="B147">
        <v>16.713719999999999</v>
      </c>
      <c r="C147">
        <f>0.62718</f>
        <v>0.62717999999999996</v>
      </c>
      <c r="D147">
        <v>5.7570000000000003E-2</v>
      </c>
    </row>
    <row r="148" spans="1:4" x14ac:dyDescent="0.25">
      <c r="A148" t="s">
        <v>1149</v>
      </c>
      <c r="B148">
        <v>15.664960000000001</v>
      </c>
      <c r="C148">
        <f>0.88447</f>
        <v>0.88446999999999998</v>
      </c>
      <c r="D148">
        <v>-8.6699999999999999E-2</v>
      </c>
    </row>
    <row r="149" spans="1:4" x14ac:dyDescent="0.25">
      <c r="A149" t="s">
        <v>1150</v>
      </c>
      <c r="B149">
        <v>15.41596</v>
      </c>
      <c r="C149">
        <f>1.08831</f>
        <v>1.0883100000000001</v>
      </c>
      <c r="D149">
        <v>-0.25251000000000001</v>
      </c>
    </row>
    <row r="150" spans="1:4" x14ac:dyDescent="0.25">
      <c r="A150" t="s">
        <v>1151</v>
      </c>
      <c r="B150">
        <v>15.86988</v>
      </c>
      <c r="C150">
        <f>0.82712</f>
        <v>0.82711999999999997</v>
      </c>
      <c r="D150">
        <v>-1.7569999999999999E-2</v>
      </c>
    </row>
    <row r="151" spans="1:4" x14ac:dyDescent="0.25">
      <c r="A151" t="s">
        <v>1152</v>
      </c>
      <c r="B151">
        <v>16.667809999999999</v>
      </c>
      <c r="C151">
        <f>0.7086</f>
        <v>0.70860000000000001</v>
      </c>
      <c r="D151">
        <v>-8.4040000000000004E-2</v>
      </c>
    </row>
    <row r="152" spans="1:4" x14ac:dyDescent="0.25">
      <c r="A152" t="s">
        <v>1153</v>
      </c>
      <c r="B152">
        <v>16.765360000000001</v>
      </c>
      <c r="C152">
        <f>0.64717</f>
        <v>0.64717000000000002</v>
      </c>
      <c r="D152">
        <v>-1.2789999999999999E-2</v>
      </c>
    </row>
    <row r="153" spans="1:4" x14ac:dyDescent="0.25">
      <c r="A153" t="s">
        <v>1154</v>
      </c>
      <c r="B153">
        <v>15.60558</v>
      </c>
      <c r="C153">
        <f>0.87074</f>
        <v>0.87073999999999996</v>
      </c>
      <c r="D153">
        <v>-1.3820000000000001E-2</v>
      </c>
    </row>
    <row r="154" spans="1:4" x14ac:dyDescent="0.25">
      <c r="A154" t="s">
        <v>1155</v>
      </c>
      <c r="B154">
        <v>17.20852</v>
      </c>
      <c r="C154">
        <f>0.51688</f>
        <v>0.51688000000000001</v>
      </c>
      <c r="D154">
        <v>7.9549999999999996E-2</v>
      </c>
    </row>
    <row r="155" spans="1:4" x14ac:dyDescent="0.25">
      <c r="A155" t="s">
        <v>1156</v>
      </c>
      <c r="B155">
        <v>15.70457</v>
      </c>
      <c r="C155">
        <f>0.94144</f>
        <v>0.94144000000000005</v>
      </c>
      <c r="D155">
        <v>-0.13808000000000001</v>
      </c>
    </row>
    <row r="156" spans="1:4" x14ac:dyDescent="0.25">
      <c r="A156" t="s">
        <v>1157</v>
      </c>
      <c r="B156">
        <v>15.76892</v>
      </c>
      <c r="C156">
        <f>0.9202</f>
        <v>0.92020000000000002</v>
      </c>
      <c r="D156">
        <v>-0.11532000000000001</v>
      </c>
    </row>
    <row r="157" spans="1:4" x14ac:dyDescent="0.25">
      <c r="A157" t="s">
        <v>1158</v>
      </c>
      <c r="B157">
        <v>15.42234</v>
      </c>
      <c r="C157">
        <f>0.97296</f>
        <v>0.97296000000000005</v>
      </c>
      <c r="D157">
        <v>-0.1207</v>
      </c>
    </row>
    <row r="158" spans="1:4" x14ac:dyDescent="0.25">
      <c r="A158" t="s">
        <v>1159</v>
      </c>
      <c r="B158">
        <v>16.28445</v>
      </c>
      <c r="C158">
        <f>0.74305</f>
        <v>0.74304999999999999</v>
      </c>
      <c r="D158">
        <v>3.3400000000000001E-3</v>
      </c>
    </row>
    <row r="159" spans="1:4" x14ac:dyDescent="0.25">
      <c r="A159" t="s">
        <v>1160</v>
      </c>
      <c r="B159">
        <v>16.270499999999998</v>
      </c>
      <c r="C159">
        <f>0.67991</f>
        <v>0.67991000000000001</v>
      </c>
      <c r="D159">
        <v>6.9690000000000002E-2</v>
      </c>
    </row>
    <row r="160" spans="1:4" x14ac:dyDescent="0.25">
      <c r="A160" t="s">
        <v>1161</v>
      </c>
      <c r="B160">
        <v>16.223140000000001</v>
      </c>
      <c r="C160">
        <f>0.94205</f>
        <v>0.94205000000000005</v>
      </c>
      <c r="D160">
        <v>-0.23963000000000001</v>
      </c>
    </row>
    <row r="161" spans="1:4" x14ac:dyDescent="0.25">
      <c r="A161" t="s">
        <v>1162</v>
      </c>
      <c r="B161">
        <v>14.770949999999999</v>
      </c>
      <c r="C161">
        <f>1.25056</f>
        <v>1.2505599999999999</v>
      </c>
      <c r="D161">
        <v>-0.32427</v>
      </c>
    </row>
    <row r="162" spans="1:4" x14ac:dyDescent="0.25">
      <c r="A162" t="s">
        <v>1163</v>
      </c>
      <c r="B162">
        <v>16.669689999999999</v>
      </c>
      <c r="C162">
        <f>0.70319</f>
        <v>0.70318999999999998</v>
      </c>
      <c r="D162">
        <v>-4.8930000000000001E-2</v>
      </c>
    </row>
    <row r="163" spans="1:4" x14ac:dyDescent="0.25">
      <c r="A163" t="s">
        <v>1164</v>
      </c>
      <c r="B163">
        <v>16.809619999999999</v>
      </c>
      <c r="C163">
        <f>0.5862</f>
        <v>0.58620000000000005</v>
      </c>
      <c r="D163">
        <v>9.0270000000000003E-2</v>
      </c>
    </row>
    <row r="164" spans="1:4" x14ac:dyDescent="0.25">
      <c r="A164" t="s">
        <v>1165</v>
      </c>
      <c r="B164">
        <v>16.74783</v>
      </c>
      <c r="C164">
        <f>0.59631</f>
        <v>0.59631000000000001</v>
      </c>
      <c r="D164">
        <v>9.3979999999999994E-2</v>
      </c>
    </row>
    <row r="165" spans="1:4" x14ac:dyDescent="0.25">
      <c r="A165" t="s">
        <v>1166</v>
      </c>
      <c r="B165">
        <v>16.112189999999998</v>
      </c>
      <c r="C165">
        <f>0.77996</f>
        <v>0.77995999999999999</v>
      </c>
      <c r="D165">
        <v>-1.822E-2</v>
      </c>
    </row>
    <row r="166" spans="1:4" x14ac:dyDescent="0.25">
      <c r="A166" t="s">
        <v>1167</v>
      </c>
      <c r="B166">
        <v>16.60267</v>
      </c>
      <c r="C166">
        <f>0.67656</f>
        <v>0.67656000000000005</v>
      </c>
      <c r="D166">
        <v>1.285E-2</v>
      </c>
    </row>
    <row r="167" spans="1:4" x14ac:dyDescent="0.25">
      <c r="A167" t="s">
        <v>1168</v>
      </c>
      <c r="B167">
        <v>14.991770000000001</v>
      </c>
      <c r="C167">
        <f>1.24909</f>
        <v>1.24909</v>
      </c>
      <c r="D167">
        <v>-0.35633999999999999</v>
      </c>
    </row>
    <row r="168" spans="1:4" x14ac:dyDescent="0.25">
      <c r="A168" t="s">
        <v>1169</v>
      </c>
      <c r="B168">
        <v>15.354699999999999</v>
      </c>
      <c r="C168">
        <f>1.11262</f>
        <v>1.1126199999999999</v>
      </c>
      <c r="D168">
        <v>-0.27068999999999999</v>
      </c>
    </row>
    <row r="169" spans="1:4" x14ac:dyDescent="0.25">
      <c r="A169" t="s">
        <v>1170</v>
      </c>
      <c r="B169">
        <v>16.149830000000001</v>
      </c>
      <c r="C169">
        <f>0.72047</f>
        <v>0.72047000000000005</v>
      </c>
      <c r="D169">
        <v>5.9909999999999998E-2</v>
      </c>
    </row>
    <row r="170" spans="1:4" x14ac:dyDescent="0.25">
      <c r="A170" t="s">
        <v>1171</v>
      </c>
      <c r="B170">
        <v>16.216370000000001</v>
      </c>
      <c r="C170">
        <f>0.72666</f>
        <v>0.72665999999999997</v>
      </c>
      <c r="D170">
        <v>5.9589999999999997E-2</v>
      </c>
    </row>
    <row r="171" spans="1:4" x14ac:dyDescent="0.25">
      <c r="A171" t="s">
        <v>1172</v>
      </c>
      <c r="B171">
        <v>15.97575</v>
      </c>
      <c r="C171">
        <f>0.81837</f>
        <v>0.81837000000000004</v>
      </c>
      <c r="D171">
        <v>-5.407E-2</v>
      </c>
    </row>
    <row r="172" spans="1:4" x14ac:dyDescent="0.25">
      <c r="A172" t="s">
        <v>1173</v>
      </c>
      <c r="B172">
        <v>15.785</v>
      </c>
      <c r="C172">
        <f>0.76959</f>
        <v>0.76959</v>
      </c>
      <c r="D172">
        <v>7.9640000000000002E-2</v>
      </c>
    </row>
    <row r="173" spans="1:4" x14ac:dyDescent="0.25">
      <c r="A173" t="s">
        <v>1174</v>
      </c>
      <c r="B173">
        <v>15.35792</v>
      </c>
      <c r="C173">
        <f>1.14196</f>
        <v>1.1419600000000001</v>
      </c>
      <c r="D173">
        <v>-0.30679000000000001</v>
      </c>
    </row>
    <row r="174" spans="1:4" x14ac:dyDescent="0.25">
      <c r="A174" t="s">
        <v>1175</v>
      </c>
      <c r="B174">
        <v>16.17999</v>
      </c>
      <c r="C174">
        <f>0.75351</f>
        <v>0.75351000000000001</v>
      </c>
      <c r="D174">
        <v>2.1999999999999999E-2</v>
      </c>
    </row>
    <row r="175" spans="1:4" x14ac:dyDescent="0.25">
      <c r="A175" t="s">
        <v>1176</v>
      </c>
      <c r="B175">
        <v>15.387740000000001</v>
      </c>
      <c r="C175">
        <f>0.95709</f>
        <v>0.95709</v>
      </c>
      <c r="D175">
        <v>-7.6560000000000003E-2</v>
      </c>
    </row>
    <row r="176" spans="1:4" x14ac:dyDescent="0.25">
      <c r="A176" t="s">
        <v>1177</v>
      </c>
      <c r="B176">
        <v>15.06917</v>
      </c>
      <c r="C176">
        <f>1.12901</f>
        <v>1.1290100000000001</v>
      </c>
      <c r="D176">
        <v>-0.27217999999999998</v>
      </c>
    </row>
    <row r="177" spans="1:4" x14ac:dyDescent="0.25">
      <c r="A177" t="s">
        <v>1178</v>
      </c>
      <c r="B177">
        <v>16.574929999999998</v>
      </c>
      <c r="C177">
        <f>0.75821</f>
        <v>0.75821000000000005</v>
      </c>
      <c r="D177">
        <v>-8.5400000000000004E-2</v>
      </c>
    </row>
    <row r="178" spans="1:4" x14ac:dyDescent="0.25">
      <c r="A178" t="s">
        <v>1179</v>
      </c>
      <c r="B178">
        <v>16.074529999999999</v>
      </c>
      <c r="C178">
        <f>0.86454</f>
        <v>0.86453999999999998</v>
      </c>
      <c r="D178">
        <v>-0.14842</v>
      </c>
    </row>
    <row r="179" spans="1:4" x14ac:dyDescent="0.25">
      <c r="A179" t="s">
        <v>1180</v>
      </c>
      <c r="B179">
        <v>16.63269</v>
      </c>
      <c r="C179">
        <f>0.70414</f>
        <v>0.70413999999999999</v>
      </c>
      <c r="D179">
        <v>-7.3819999999999997E-2</v>
      </c>
    </row>
    <row r="180" spans="1:4" x14ac:dyDescent="0.25">
      <c r="A180" t="s">
        <v>1181</v>
      </c>
      <c r="B180">
        <v>13.999560000000001</v>
      </c>
      <c r="C180">
        <f>1.43343</f>
        <v>1.43343</v>
      </c>
      <c r="D180">
        <v>-0.36674000000000001</v>
      </c>
    </row>
    <row r="181" spans="1:4" x14ac:dyDescent="0.25">
      <c r="A181" t="s">
        <v>1182</v>
      </c>
      <c r="B181">
        <v>16.18873</v>
      </c>
      <c r="C181">
        <f>0.77427</f>
        <v>0.77427000000000001</v>
      </c>
      <c r="D181">
        <v>-1.704E-2</v>
      </c>
    </row>
    <row r="182" spans="1:4" x14ac:dyDescent="0.25">
      <c r="A182" t="s">
        <v>1183</v>
      </c>
      <c r="B182">
        <v>16.22335</v>
      </c>
      <c r="C182">
        <f>0.73632</f>
        <v>0.73631999999999997</v>
      </c>
      <c r="D182">
        <v>1.6320000000000001E-2</v>
      </c>
    </row>
    <row r="183" spans="1:4" x14ac:dyDescent="0.25">
      <c r="A183" t="s">
        <v>1184</v>
      </c>
      <c r="B183">
        <v>16.62387</v>
      </c>
      <c r="C183">
        <f>0.6606</f>
        <v>0.66059999999999997</v>
      </c>
      <c r="D183">
        <v>8.5800000000000008E-3</v>
      </c>
    </row>
    <row r="184" spans="1:4" x14ac:dyDescent="0.25">
      <c r="A184" t="s">
        <v>1185</v>
      </c>
      <c r="B184">
        <v>15.922319999999999</v>
      </c>
      <c r="C184">
        <f>0.82472</f>
        <v>0.82472000000000001</v>
      </c>
      <c r="D184">
        <v>-1.4290000000000001E-2</v>
      </c>
    </row>
    <row r="185" spans="1:4" x14ac:dyDescent="0.25">
      <c r="A185" t="s">
        <v>1186</v>
      </c>
      <c r="B185">
        <v>18.047059999999998</v>
      </c>
      <c r="C185">
        <f>0.37062</f>
        <v>0.37062</v>
      </c>
      <c r="D185">
        <v>3.5470000000000002E-2</v>
      </c>
    </row>
    <row r="186" spans="1:4" x14ac:dyDescent="0.25">
      <c r="A186" t="s">
        <v>1187</v>
      </c>
      <c r="B186">
        <v>15.884259999999999</v>
      </c>
      <c r="C186">
        <f>0.82653</f>
        <v>0.82652999999999999</v>
      </c>
      <c r="D186">
        <v>-2.9520000000000001E-2</v>
      </c>
    </row>
    <row r="187" spans="1:4" x14ac:dyDescent="0.25">
      <c r="A187" t="s">
        <v>1188</v>
      </c>
      <c r="B187">
        <v>16.827580000000001</v>
      </c>
      <c r="C187">
        <f>0.66072</f>
        <v>0.66071999999999997</v>
      </c>
      <c r="D187">
        <v>-2.1919999999999999E-2</v>
      </c>
    </row>
    <row r="188" spans="1:4" x14ac:dyDescent="0.25">
      <c r="A188" t="s">
        <v>1189</v>
      </c>
      <c r="B188">
        <v>15.15371</v>
      </c>
      <c r="C188">
        <f>1.15392</f>
        <v>1.1539200000000001</v>
      </c>
      <c r="D188">
        <v>-0.27872999999999998</v>
      </c>
    </row>
    <row r="189" spans="1:4" x14ac:dyDescent="0.25">
      <c r="A189" t="s">
        <v>1190</v>
      </c>
      <c r="B189">
        <v>16.747689999999999</v>
      </c>
      <c r="C189">
        <f>0.65418</f>
        <v>0.65417999999999998</v>
      </c>
      <c r="D189">
        <v>1.6100000000000001E-3</v>
      </c>
    </row>
    <row r="190" spans="1:4" x14ac:dyDescent="0.25">
      <c r="A190" t="s">
        <v>1191</v>
      </c>
      <c r="B190">
        <v>15.704650000000001</v>
      </c>
      <c r="C190">
        <f>0.87136</f>
        <v>0.87136000000000002</v>
      </c>
      <c r="D190">
        <v>-5.1869999999999999E-2</v>
      </c>
    </row>
    <row r="191" spans="1:4" x14ac:dyDescent="0.25">
      <c r="A191" t="s">
        <v>1192</v>
      </c>
      <c r="B191">
        <v>15.11407</v>
      </c>
      <c r="C191">
        <f>1.09272</f>
        <v>1.0927199999999999</v>
      </c>
      <c r="D191">
        <v>-0.20671999999999999</v>
      </c>
    </row>
    <row r="192" spans="1:4" x14ac:dyDescent="0.25">
      <c r="A192" t="s">
        <v>1193</v>
      </c>
      <c r="B192">
        <v>16.600619999999999</v>
      </c>
      <c r="C192">
        <f>0.63901</f>
        <v>0.63900999999999997</v>
      </c>
      <c r="D192">
        <v>5.7029999999999997E-2</v>
      </c>
    </row>
    <row r="193" spans="1:4" x14ac:dyDescent="0.25">
      <c r="A193" t="s">
        <v>1194</v>
      </c>
      <c r="B193" s="9">
        <v>16.599219999999999</v>
      </c>
      <c r="C193">
        <v>0.64227000000000001</v>
      </c>
      <c r="D193">
        <v>3.6560000000000002E-2</v>
      </c>
    </row>
    <row r="194" spans="1:4" x14ac:dyDescent="0.25">
      <c r="A194" t="s">
        <v>1195</v>
      </c>
      <c r="B194">
        <v>16.722570000000001</v>
      </c>
      <c r="C194">
        <f>0.57044</f>
        <v>0.57043999999999995</v>
      </c>
      <c r="D194">
        <v>0.12912000000000001</v>
      </c>
    </row>
    <row r="195" spans="1:4" x14ac:dyDescent="0.25">
      <c r="A195" t="s">
        <v>1196</v>
      </c>
      <c r="B195">
        <v>14.678890000000001</v>
      </c>
      <c r="C195">
        <f>1.27642</f>
        <v>1.2764200000000001</v>
      </c>
      <c r="D195">
        <v>-0.32813999999999999</v>
      </c>
    </row>
    <row r="196" spans="1:4" x14ac:dyDescent="0.25">
      <c r="A196" t="s">
        <v>1197</v>
      </c>
      <c r="B196">
        <v>15.910130000000001</v>
      </c>
      <c r="C196">
        <f>0.88939</f>
        <v>0.88939000000000001</v>
      </c>
      <c r="D196">
        <v>-9.0389999999999998E-2</v>
      </c>
    </row>
    <row r="197" spans="1:4" x14ac:dyDescent="0.25">
      <c r="A197" t="s">
        <v>1198</v>
      </c>
      <c r="B197">
        <v>15.509320000000001</v>
      </c>
      <c r="C197">
        <f>0.95977</f>
        <v>0.95977000000000001</v>
      </c>
      <c r="D197">
        <v>-0.12837000000000001</v>
      </c>
    </row>
    <row r="198" spans="1:4" x14ac:dyDescent="0.25">
      <c r="A198" t="s">
        <v>1199</v>
      </c>
      <c r="B198">
        <v>15.471690000000001</v>
      </c>
      <c r="C198">
        <f>0.96608</f>
        <v>0.96608000000000005</v>
      </c>
      <c r="D198">
        <v>-0.10732</v>
      </c>
    </row>
    <row r="199" spans="1:4" x14ac:dyDescent="0.25">
      <c r="A199" t="s">
        <v>1200</v>
      </c>
      <c r="B199">
        <v>16.03989</v>
      </c>
      <c r="C199">
        <f>0.81718</f>
        <v>0.81718000000000002</v>
      </c>
      <c r="D199">
        <v>-3.4209999999999997E-2</v>
      </c>
    </row>
    <row r="200" spans="1:4" x14ac:dyDescent="0.25">
      <c r="A200" t="s">
        <v>1201</v>
      </c>
      <c r="B200">
        <v>15.006819999999999</v>
      </c>
      <c r="C200">
        <f>1.12814</f>
        <v>1.1281399999999999</v>
      </c>
      <c r="D200">
        <v>-0.22245000000000001</v>
      </c>
    </row>
    <row r="201" spans="1:4" x14ac:dyDescent="0.25">
      <c r="A201" t="s">
        <v>1202</v>
      </c>
      <c r="B201">
        <v>17.086300000000001</v>
      </c>
      <c r="C201">
        <f>0.57073</f>
        <v>0.57072999999999996</v>
      </c>
      <c r="D201">
        <v>3.6949999999999997E-2</v>
      </c>
    </row>
    <row r="202" spans="1:4" x14ac:dyDescent="0.25">
      <c r="A202" t="s">
        <v>1203</v>
      </c>
      <c r="B202">
        <v>14.685549999999999</v>
      </c>
      <c r="C202">
        <f>1.2377</f>
        <v>1.2377</v>
      </c>
      <c r="D202">
        <v>-0.29015999999999997</v>
      </c>
    </row>
    <row r="203" spans="1:4" x14ac:dyDescent="0.25">
      <c r="A203" t="s">
        <v>1204</v>
      </c>
      <c r="B203">
        <v>16.50994</v>
      </c>
      <c r="C203">
        <f>0.66143</f>
        <v>0.66142999999999996</v>
      </c>
      <c r="D203">
        <v>5.432E-2</v>
      </c>
    </row>
    <row r="204" spans="1:4" x14ac:dyDescent="0.25">
      <c r="A204" t="s">
        <v>1205</v>
      </c>
      <c r="B204">
        <v>14.683389999999999</v>
      </c>
      <c r="C204">
        <f>1.17345</f>
        <v>1.1734500000000001</v>
      </c>
      <c r="D204">
        <v>-0.21267</v>
      </c>
    </row>
    <row r="205" spans="1:4" x14ac:dyDescent="0.25">
      <c r="A205" t="s">
        <v>1206</v>
      </c>
      <c r="B205">
        <v>14.973879999999999</v>
      </c>
      <c r="C205">
        <f>1.0737</f>
        <v>1.0737000000000001</v>
      </c>
      <c r="D205">
        <v>-0.12586</v>
      </c>
    </row>
    <row r="206" spans="1:4" x14ac:dyDescent="0.25">
      <c r="A206" t="s">
        <v>1207</v>
      </c>
      <c r="B206">
        <v>15.29144</v>
      </c>
      <c r="C206">
        <f>1.08245</f>
        <v>1.0824499999999999</v>
      </c>
      <c r="D206">
        <v>-0.22403000000000001</v>
      </c>
    </row>
    <row r="207" spans="1:4" x14ac:dyDescent="0.25">
      <c r="A207" t="s">
        <v>1208</v>
      </c>
      <c r="B207">
        <v>16.650390000000002</v>
      </c>
      <c r="C207">
        <f>0.65972</f>
        <v>0.65971999999999997</v>
      </c>
      <c r="D207">
        <v>2.0590000000000001E-2</v>
      </c>
    </row>
    <row r="208" spans="1:4" x14ac:dyDescent="0.25">
      <c r="A208" t="s">
        <v>1209</v>
      </c>
      <c r="B208" s="9">
        <v>15.76571</v>
      </c>
      <c r="C208">
        <f>0.9286</f>
        <v>0.92859999999999998</v>
      </c>
      <c r="D208">
        <v>-0.11434999999999999</v>
      </c>
    </row>
    <row r="209" spans="1:4" x14ac:dyDescent="0.25">
      <c r="A209" t="s">
        <v>1210</v>
      </c>
      <c r="B209">
        <v>15.545400000000001</v>
      </c>
      <c r="C209">
        <f>0.97436</f>
        <v>0.97436</v>
      </c>
      <c r="D209">
        <v>-0.14343</v>
      </c>
    </row>
    <row r="210" spans="1:4" x14ac:dyDescent="0.25">
      <c r="A210" t="s">
        <v>1211</v>
      </c>
      <c r="B210">
        <v>16.75337</v>
      </c>
      <c r="C210">
        <f>0.76889</f>
        <v>0.76888999999999996</v>
      </c>
      <c r="D210">
        <v>-0.16935</v>
      </c>
    </row>
    <row r="211" spans="1:4" x14ac:dyDescent="0.25">
      <c r="A211" t="s">
        <v>1212</v>
      </c>
      <c r="B211">
        <v>15.446680000000001</v>
      </c>
      <c r="C211">
        <f>1.06336</f>
        <v>1.0633600000000001</v>
      </c>
      <c r="D211">
        <v>-0.2218</v>
      </c>
    </row>
    <row r="212" spans="1:4" x14ac:dyDescent="0.25">
      <c r="A212" t="s">
        <v>1213</v>
      </c>
      <c r="B212">
        <v>16.298749999999998</v>
      </c>
      <c r="C212">
        <f>0.74937</f>
        <v>0.74936999999999998</v>
      </c>
      <c r="D212">
        <v>-8.8199999999999997E-3</v>
      </c>
    </row>
    <row r="213" spans="1:4" x14ac:dyDescent="0.25">
      <c r="A213" t="s">
        <v>1214</v>
      </c>
      <c r="B213">
        <v>16.593800000000002</v>
      </c>
      <c r="C213">
        <f>0.64777</f>
        <v>0.64776999999999996</v>
      </c>
      <c r="D213">
        <v>5.1049999999999998E-2</v>
      </c>
    </row>
    <row r="214" spans="1:4" x14ac:dyDescent="0.25">
      <c r="A214" t="s">
        <v>1215</v>
      </c>
      <c r="B214">
        <v>17.92062</v>
      </c>
      <c r="C214">
        <f>0.41746</f>
        <v>0.41746</v>
      </c>
      <c r="D214">
        <v>5.5999999999999995E-4</v>
      </c>
    </row>
    <row r="215" spans="1:4" x14ac:dyDescent="0.25">
      <c r="A215" t="s">
        <v>1216</v>
      </c>
      <c r="B215">
        <v>15.409990000000001</v>
      </c>
      <c r="C215">
        <f>0.96597</f>
        <v>0.96597</v>
      </c>
      <c r="D215">
        <v>-0.11895</v>
      </c>
    </row>
    <row r="216" spans="1:4" x14ac:dyDescent="0.25">
      <c r="A216" t="s">
        <v>1217</v>
      </c>
      <c r="B216">
        <v>16.767109999999999</v>
      </c>
      <c r="C216">
        <f>0.71455</f>
        <v>0.71455000000000002</v>
      </c>
      <c r="D216">
        <v>-8.899E-2</v>
      </c>
    </row>
    <row r="217" spans="1:4" x14ac:dyDescent="0.25">
      <c r="A217" t="s">
        <v>1218</v>
      </c>
      <c r="B217">
        <v>15.38081</v>
      </c>
      <c r="C217">
        <f>0.84633</f>
        <v>0.84633000000000003</v>
      </c>
      <c r="D217">
        <v>0.10647</v>
      </c>
    </row>
    <row r="218" spans="1:4" x14ac:dyDescent="0.25">
      <c r="A218" t="s">
        <v>1219</v>
      </c>
      <c r="B218">
        <v>16.376329999999999</v>
      </c>
      <c r="C218">
        <f>0.66824</f>
        <v>0.66823999999999995</v>
      </c>
      <c r="D218">
        <v>6.9430000000000006E-2</v>
      </c>
    </row>
    <row r="219" spans="1:4" x14ac:dyDescent="0.25">
      <c r="A219" t="s">
        <v>1220</v>
      </c>
      <c r="B219">
        <v>16.362390000000001</v>
      </c>
      <c r="C219">
        <f>0.68261</f>
        <v>0.68261000000000005</v>
      </c>
      <c r="D219">
        <v>5.6809999999999999E-2</v>
      </c>
    </row>
    <row r="220" spans="1:4" x14ac:dyDescent="0.25">
      <c r="A220" t="s">
        <v>1221</v>
      </c>
      <c r="B220">
        <v>16.38355</v>
      </c>
      <c r="C220">
        <f>0.69847</f>
        <v>0.69847000000000004</v>
      </c>
      <c r="D220">
        <v>3.9960000000000002E-2</v>
      </c>
    </row>
    <row r="221" spans="1:4" x14ac:dyDescent="0.25">
      <c r="A221" t="s">
        <v>1222</v>
      </c>
      <c r="B221">
        <v>15.662330000000001</v>
      </c>
      <c r="C221">
        <f>0.9493</f>
        <v>0.94930000000000003</v>
      </c>
      <c r="D221">
        <v>-0.13916999999999999</v>
      </c>
    </row>
    <row r="222" spans="1:4" x14ac:dyDescent="0.25">
      <c r="A222" t="s">
        <v>1223</v>
      </c>
      <c r="B222">
        <v>16.691469999999999</v>
      </c>
      <c r="C222">
        <f>0.57124</f>
        <v>0.57123999999999997</v>
      </c>
      <c r="D222">
        <v>0.13872000000000001</v>
      </c>
    </row>
    <row r="223" spans="1:4" x14ac:dyDescent="0.25">
      <c r="A223" t="s">
        <v>1224</v>
      </c>
      <c r="B223">
        <v>15.20486</v>
      </c>
      <c r="C223">
        <f>0.99144</f>
        <v>0.99143999999999999</v>
      </c>
      <c r="D223">
        <v>-9.5930000000000001E-2</v>
      </c>
    </row>
    <row r="224" spans="1:4" x14ac:dyDescent="0.25">
      <c r="A224" t="s">
        <v>1225</v>
      </c>
      <c r="B224">
        <v>16.09328</v>
      </c>
      <c r="C224">
        <f>0.80121</f>
        <v>0.80120999999999998</v>
      </c>
      <c r="D224">
        <v>-4.4019999999999997E-2</v>
      </c>
    </row>
    <row r="225" spans="1:4" x14ac:dyDescent="0.25">
      <c r="A225" t="s">
        <v>1226</v>
      </c>
      <c r="B225">
        <v>17.230360000000001</v>
      </c>
      <c r="C225">
        <f>0.45011</f>
        <v>0.45011000000000001</v>
      </c>
      <c r="D225">
        <v>0.1578</v>
      </c>
    </row>
    <row r="226" spans="1:4" x14ac:dyDescent="0.25">
      <c r="A226" t="s">
        <v>1227</v>
      </c>
      <c r="B226">
        <v>14.892060000000001</v>
      </c>
      <c r="C226">
        <f>1.22026</f>
        <v>1.2202599999999999</v>
      </c>
      <c r="D226">
        <v>-0.29332000000000003</v>
      </c>
    </row>
    <row r="227" spans="1:4" x14ac:dyDescent="0.25">
      <c r="A227" t="s">
        <v>1228</v>
      </c>
      <c r="B227">
        <v>14.91324</v>
      </c>
      <c r="C227">
        <v>1.1710199999999999</v>
      </c>
      <c r="D227">
        <v>-0.25964999999999999</v>
      </c>
    </row>
    <row r="228" spans="1:4" x14ac:dyDescent="0.25">
      <c r="A228" t="s">
        <v>1229</v>
      </c>
      <c r="B228">
        <v>15.78471</v>
      </c>
      <c r="C228">
        <f>0.92492</f>
        <v>0.92491999999999996</v>
      </c>
      <c r="D228">
        <v>-0.11774999999999999</v>
      </c>
    </row>
    <row r="229" spans="1:4" x14ac:dyDescent="0.25">
      <c r="A229" t="s">
        <v>1230</v>
      </c>
      <c r="B229">
        <v>16.935020000000002</v>
      </c>
      <c r="C229">
        <f>0.54603</f>
        <v>0.54603000000000002</v>
      </c>
      <c r="D229">
        <v>0.10712000000000001</v>
      </c>
    </row>
    <row r="230" spans="1:4" x14ac:dyDescent="0.25">
      <c r="A230" t="s">
        <v>1231</v>
      </c>
      <c r="B230">
        <v>15.531560000000001</v>
      </c>
      <c r="C230">
        <f>0.99852</f>
        <v>0.99851999999999996</v>
      </c>
      <c r="D230">
        <v>-0.19184000000000001</v>
      </c>
    </row>
    <row r="231" spans="1:4" x14ac:dyDescent="0.25">
      <c r="A231" t="s">
        <v>1232</v>
      </c>
      <c r="B231">
        <v>15.677160000000001</v>
      </c>
      <c r="C231">
        <f>0.95793</f>
        <v>0.95792999999999995</v>
      </c>
      <c r="D231">
        <v>-0.14527999999999999</v>
      </c>
    </row>
    <row r="232" spans="1:4" x14ac:dyDescent="0.25">
      <c r="A232" t="s">
        <v>1233</v>
      </c>
      <c r="B232">
        <v>14.897589999999999</v>
      </c>
      <c r="C232">
        <f>1.08694</f>
        <v>1.08694</v>
      </c>
      <c r="D232">
        <v>-0.14824999999999999</v>
      </c>
    </row>
    <row r="233" spans="1:4" x14ac:dyDescent="0.25">
      <c r="A233" t="s">
        <v>1234</v>
      </c>
      <c r="B233">
        <v>16.503609999999998</v>
      </c>
      <c r="C233">
        <f>0.63795</f>
        <v>0.63795000000000002</v>
      </c>
      <c r="D233">
        <v>8.3750000000000005E-2</v>
      </c>
    </row>
    <row r="234" spans="1:4" x14ac:dyDescent="0.25">
      <c r="A234" t="s">
        <v>1235</v>
      </c>
      <c r="B234">
        <v>16.17905</v>
      </c>
      <c r="C234">
        <f>0.7509</f>
        <v>0.75090000000000001</v>
      </c>
      <c r="D234">
        <v>-5.1799999999999997E-3</v>
      </c>
    </row>
    <row r="235" spans="1:4" x14ac:dyDescent="0.25">
      <c r="A235" t="s">
        <v>1236</v>
      </c>
      <c r="B235">
        <v>15.56958</v>
      </c>
      <c r="C235">
        <f>1.01609</f>
        <v>1.0160899999999999</v>
      </c>
      <c r="D235">
        <v>-0.19317000000000001</v>
      </c>
    </row>
    <row r="236" spans="1:4" x14ac:dyDescent="0.25">
      <c r="A236" t="s">
        <v>1237</v>
      </c>
      <c r="B236">
        <v>15.84876</v>
      </c>
      <c r="C236">
        <f>0.95445</f>
        <v>0.95445000000000002</v>
      </c>
      <c r="D236">
        <v>-0.18504999999999999</v>
      </c>
    </row>
    <row r="237" spans="1:4" x14ac:dyDescent="0.25">
      <c r="A237" t="s">
        <v>1238</v>
      </c>
      <c r="B237">
        <v>15.84614</v>
      </c>
      <c r="C237">
        <f>0.98699</f>
        <v>0.98699000000000003</v>
      </c>
      <c r="D237">
        <v>-0.22888</v>
      </c>
    </row>
    <row r="238" spans="1:4" x14ac:dyDescent="0.25">
      <c r="A238" t="s">
        <v>1239</v>
      </c>
      <c r="B238">
        <v>15.042490000000001</v>
      </c>
      <c r="C238">
        <f>1.12598</f>
        <v>1.12598</v>
      </c>
      <c r="D238">
        <v>-0.23324</v>
      </c>
    </row>
    <row r="239" spans="1:4" x14ac:dyDescent="0.25">
      <c r="A239" t="s">
        <v>1240</v>
      </c>
      <c r="B239">
        <v>15.25989</v>
      </c>
      <c r="C239">
        <f>1.07166</f>
        <v>1.0716600000000001</v>
      </c>
      <c r="D239">
        <v>-0.20418</v>
      </c>
    </row>
    <row r="240" spans="1:4" x14ac:dyDescent="0.25">
      <c r="A240" t="s">
        <v>1241</v>
      </c>
      <c r="B240">
        <v>15.554489999999999</v>
      </c>
      <c r="C240">
        <f>0.89955</f>
        <v>0.89954999999999996</v>
      </c>
      <c r="D240">
        <v>-6.6059999999999994E-2</v>
      </c>
    </row>
    <row r="241" spans="1:4" x14ac:dyDescent="0.25">
      <c r="A241" t="s">
        <v>1242</v>
      </c>
      <c r="B241">
        <v>15.82569</v>
      </c>
      <c r="C241">
        <f>0.82257</f>
        <v>0.82257000000000002</v>
      </c>
      <c r="D241">
        <v>-1.6750000000000001E-2</v>
      </c>
    </row>
    <row r="242" spans="1:4" x14ac:dyDescent="0.25">
      <c r="A242" t="s">
        <v>1243</v>
      </c>
      <c r="B242" s="9">
        <v>16.83456</v>
      </c>
      <c r="C242">
        <f>0.55985</f>
        <v>0.55984999999999996</v>
      </c>
      <c r="D242">
        <v>0.11408</v>
      </c>
    </row>
    <row r="243" spans="1:4" x14ac:dyDescent="0.25">
      <c r="A243" t="s">
        <v>1244</v>
      </c>
      <c r="B243">
        <v>16.461010000000002</v>
      </c>
      <c r="C243">
        <f>0.7688</f>
        <v>0.76880000000000004</v>
      </c>
      <c r="D243">
        <v>-0.10561</v>
      </c>
    </row>
    <row r="244" spans="1:4" x14ac:dyDescent="0.25">
      <c r="A244" t="s">
        <v>1245</v>
      </c>
      <c r="B244">
        <v>15.052670000000001</v>
      </c>
      <c r="C244">
        <f>1.0989</f>
        <v>1.0989</v>
      </c>
      <c r="D244">
        <v>-0.19536000000000001</v>
      </c>
    </row>
    <row r="245" spans="1:4" x14ac:dyDescent="0.25">
      <c r="A245" t="s">
        <v>1246</v>
      </c>
      <c r="B245">
        <v>15.35713</v>
      </c>
      <c r="C245">
        <f>1.03312</f>
        <v>1.03312</v>
      </c>
      <c r="D245">
        <v>-0.17397000000000001</v>
      </c>
    </row>
    <row r="246" spans="1:4" x14ac:dyDescent="0.25">
      <c r="A246" t="s">
        <v>1247</v>
      </c>
      <c r="B246">
        <v>15.56377</v>
      </c>
      <c r="C246">
        <f>0.81199</f>
        <v>0.81198999999999999</v>
      </c>
      <c r="D246">
        <v>0.10188</v>
      </c>
    </row>
    <row r="247" spans="1:4" x14ac:dyDescent="0.25">
      <c r="A247" t="s">
        <v>1248</v>
      </c>
      <c r="B247">
        <v>15.99747</v>
      </c>
      <c r="C247">
        <f>0.9638</f>
        <v>0.96379999999999999</v>
      </c>
      <c r="D247">
        <v>-0.22622</v>
      </c>
    </row>
    <row r="248" spans="1:4" x14ac:dyDescent="0.25">
      <c r="A248" t="s">
        <v>1249</v>
      </c>
      <c r="B248">
        <v>17.212710000000001</v>
      </c>
      <c r="C248">
        <f>0.44944</f>
        <v>0.44944000000000001</v>
      </c>
      <c r="D248">
        <v>0.16927</v>
      </c>
    </row>
    <row r="249" spans="1:4" x14ac:dyDescent="0.25">
      <c r="A249" t="s">
        <v>1250</v>
      </c>
      <c r="B249">
        <v>15.542809999999999</v>
      </c>
      <c r="C249">
        <f>0.88045</f>
        <v>0.88044999999999995</v>
      </c>
      <c r="D249">
        <v>-4.4389999999999999E-2</v>
      </c>
    </row>
    <row r="250" spans="1:4" x14ac:dyDescent="0.25">
      <c r="A250" t="s">
        <v>1251</v>
      </c>
      <c r="B250">
        <v>16.958749999999998</v>
      </c>
      <c r="C250">
        <f>0.6099</f>
        <v>0.6099</v>
      </c>
      <c r="D250">
        <v>1.081E-2</v>
      </c>
    </row>
    <row r="251" spans="1:4" x14ac:dyDescent="0.25">
      <c r="A251" t="s">
        <v>1252</v>
      </c>
      <c r="B251">
        <v>15.528</v>
      </c>
      <c r="C251">
        <f>0.97422</f>
        <v>0.97421999999999997</v>
      </c>
      <c r="D251">
        <v>-0.13297999999999999</v>
      </c>
    </row>
    <row r="252" spans="1:4" x14ac:dyDescent="0.25">
      <c r="A252" t="s">
        <v>1253</v>
      </c>
      <c r="B252">
        <v>15.468159999999999</v>
      </c>
      <c r="C252">
        <v>0.95998000000000006</v>
      </c>
      <c r="D252">
        <v>-0.10473</v>
      </c>
    </row>
    <row r="253" spans="1:4" x14ac:dyDescent="0.25">
      <c r="A253" t="s">
        <v>1254</v>
      </c>
      <c r="B253">
        <v>15.91741</v>
      </c>
      <c r="C253">
        <f>0.87625</f>
        <v>0.87624999999999997</v>
      </c>
      <c r="D253">
        <v>-0.10301</v>
      </c>
    </row>
    <row r="254" spans="1:4" x14ac:dyDescent="0.25">
      <c r="A254" t="s">
        <v>1255</v>
      </c>
      <c r="B254">
        <v>15.37519</v>
      </c>
      <c r="C254">
        <f>1.0346</f>
        <v>1.0346</v>
      </c>
      <c r="D254">
        <v>-0.18426999999999999</v>
      </c>
    </row>
    <row r="255" spans="1:4" x14ac:dyDescent="0.25">
      <c r="A255" t="s">
        <v>1256</v>
      </c>
      <c r="B255">
        <v>13.888999999999999</v>
      </c>
      <c r="C255">
        <f>1.08796</f>
        <v>1.08796</v>
      </c>
      <c r="D255">
        <v>0.19245999999999999</v>
      </c>
    </row>
    <row r="256" spans="1:4" x14ac:dyDescent="0.25">
      <c r="A256" t="s">
        <v>1257</v>
      </c>
      <c r="B256">
        <v>16.755199999999999</v>
      </c>
      <c r="C256">
        <f>0.65467</f>
        <v>0.65466999999999997</v>
      </c>
      <c r="D256">
        <v>4.6999999999999999E-4</v>
      </c>
    </row>
    <row r="257" spans="1:4" x14ac:dyDescent="0.25">
      <c r="A257" t="s">
        <v>1258</v>
      </c>
      <c r="B257">
        <v>15.453939999999999</v>
      </c>
      <c r="C257">
        <f>0.92003</f>
        <v>0.92003000000000001</v>
      </c>
      <c r="D257">
        <v>-4.861E-2</v>
      </c>
    </row>
    <row r="258" spans="1:4" x14ac:dyDescent="0.25">
      <c r="A258" t="s">
        <v>1259</v>
      </c>
      <c r="B258">
        <v>15.27336</v>
      </c>
      <c r="C258">
        <v>0.95438000000000001</v>
      </c>
      <c r="D258">
        <v>-6.7790000000000003E-2</v>
      </c>
    </row>
    <row r="259" spans="1:4" x14ac:dyDescent="0.25">
      <c r="A259" t="s">
        <v>1260</v>
      </c>
      <c r="B259" s="9">
        <v>16.46846</v>
      </c>
      <c r="C259">
        <f>0.71971</f>
        <v>0.71970999999999996</v>
      </c>
      <c r="D259">
        <v>-1.9800000000000002E-2</v>
      </c>
    </row>
    <row r="260" spans="1:4" x14ac:dyDescent="0.25">
      <c r="A260" t="s">
        <v>1261</v>
      </c>
      <c r="B260" s="9">
        <v>17.186240000000002</v>
      </c>
      <c r="C260">
        <f>0.63261</f>
        <v>0.63261000000000001</v>
      </c>
      <c r="D260">
        <v>-8.0049999999999996E-2</v>
      </c>
    </row>
    <row r="261" spans="1:4" x14ac:dyDescent="0.25">
      <c r="A261" t="s">
        <v>1262</v>
      </c>
      <c r="B261">
        <v>15.648580000000001</v>
      </c>
      <c r="C261">
        <f>0.95942</f>
        <v>0.95942000000000005</v>
      </c>
      <c r="D261">
        <v>-0.17646000000000001</v>
      </c>
    </row>
    <row r="262" spans="1:4" x14ac:dyDescent="0.25">
      <c r="A262" t="s">
        <v>1263</v>
      </c>
      <c r="B262" s="9">
        <v>16.966360000000002</v>
      </c>
      <c r="C262">
        <f>0.47257</f>
        <v>0.47256999999999999</v>
      </c>
      <c r="D262">
        <v>0.20444999999999999</v>
      </c>
    </row>
    <row r="263" spans="1:4" x14ac:dyDescent="0.25">
      <c r="A263" t="s">
        <v>1264</v>
      </c>
      <c r="B263" s="9">
        <v>15.240320000000001</v>
      </c>
      <c r="C263">
        <f>0.95119</f>
        <v>0.95118999999999998</v>
      </c>
      <c r="D263">
        <v>-4.7739999999999998E-2</v>
      </c>
    </row>
    <row r="264" spans="1:4" x14ac:dyDescent="0.25">
      <c r="A264" t="s">
        <v>1265</v>
      </c>
      <c r="B264" s="9">
        <v>16.20504</v>
      </c>
      <c r="C264">
        <v>0.81042999999999998</v>
      </c>
      <c r="D264">
        <v>-6.8199999999999997E-2</v>
      </c>
    </row>
    <row r="265" spans="1:4" x14ac:dyDescent="0.25">
      <c r="A265" t="s">
        <v>1266</v>
      </c>
      <c r="B265" s="9">
        <v>16.20504</v>
      </c>
      <c r="C265">
        <f>0.81043</f>
        <v>0.81042999999999998</v>
      </c>
      <c r="D265">
        <v>-6.8199999999999997E-2</v>
      </c>
    </row>
    <row r="266" spans="1:4" x14ac:dyDescent="0.25">
      <c r="A266" t="s">
        <v>1267</v>
      </c>
      <c r="B266">
        <v>16.13176</v>
      </c>
      <c r="C266">
        <f>0.91107</f>
        <v>0.91107000000000005</v>
      </c>
      <c r="D266">
        <v>-0.16997999999999999</v>
      </c>
    </row>
    <row r="267" spans="1:4" x14ac:dyDescent="0.25">
      <c r="A267" t="s">
        <v>1268</v>
      </c>
      <c r="B267" s="9">
        <v>15.709099999999999</v>
      </c>
      <c r="C267">
        <f>0.87288</f>
        <v>0.87287999999999999</v>
      </c>
      <c r="D267">
        <v>-1.7270000000000001E-2</v>
      </c>
    </row>
    <row r="268" spans="1:4" x14ac:dyDescent="0.25">
      <c r="A268" t="s">
        <v>1269</v>
      </c>
      <c r="B268">
        <v>18.425599999999999</v>
      </c>
      <c r="C268">
        <f>0.41604</f>
        <v>0.41604000000000002</v>
      </c>
      <c r="D268">
        <v>-0.12469</v>
      </c>
    </row>
    <row r="269" spans="1:4" x14ac:dyDescent="0.25">
      <c r="A269" t="s">
        <v>1270</v>
      </c>
      <c r="B269">
        <v>16.321470000000001</v>
      </c>
      <c r="C269">
        <f>0.77799</f>
        <v>0.77798999999999996</v>
      </c>
      <c r="D269">
        <v>-5.2720000000000003E-2</v>
      </c>
    </row>
    <row r="270" spans="1:4" x14ac:dyDescent="0.25">
      <c r="A270" t="s">
        <v>1271</v>
      </c>
      <c r="B270">
        <v>16.845880000000001</v>
      </c>
      <c r="C270">
        <f>0.65489</f>
        <v>0.65488999999999997</v>
      </c>
      <c r="D270">
        <v>-5.8000000000000003E-2</v>
      </c>
    </row>
    <row r="271" spans="1:4" x14ac:dyDescent="0.25">
      <c r="A271" t="s">
        <v>1272</v>
      </c>
      <c r="B271">
        <v>16.501580000000001</v>
      </c>
      <c r="C271">
        <f>0.71104</f>
        <v>0.71104000000000001</v>
      </c>
      <c r="D271">
        <v>-1.4279999999999999E-2</v>
      </c>
    </row>
    <row r="272" spans="1:4" x14ac:dyDescent="0.25">
      <c r="A272" t="s">
        <v>1273</v>
      </c>
      <c r="B272">
        <v>16.639299999999999</v>
      </c>
      <c r="C272">
        <f>0.75901</f>
        <v>0.75900999999999996</v>
      </c>
      <c r="D272">
        <v>-0.10100000000000001</v>
      </c>
    </row>
    <row r="273" spans="1:4" x14ac:dyDescent="0.25">
      <c r="A273" t="s">
        <v>1274</v>
      </c>
      <c r="B273">
        <v>16.004519999999999</v>
      </c>
      <c r="C273">
        <f>0.80392</f>
        <v>0.80391999999999997</v>
      </c>
      <c r="D273">
        <v>-1.2840000000000001E-2</v>
      </c>
    </row>
    <row r="274" spans="1:4" x14ac:dyDescent="0.25">
      <c r="A274" t="s">
        <v>1275</v>
      </c>
      <c r="B274">
        <v>15.134650000000001</v>
      </c>
      <c r="C274">
        <v>0.97406999999999999</v>
      </c>
      <c r="D274">
        <v>-6.2780000000000002E-2</v>
      </c>
    </row>
    <row r="275" spans="1:4" x14ac:dyDescent="0.25">
      <c r="A275" t="s">
        <v>1276</v>
      </c>
      <c r="B275">
        <v>14.95725</v>
      </c>
      <c r="C275">
        <f>1.14325</f>
        <v>1.1432500000000001</v>
      </c>
      <c r="D275">
        <f>-0.21387</f>
        <v>-0.21387</v>
      </c>
    </row>
    <row r="276" spans="1:4" x14ac:dyDescent="0.25">
      <c r="A276" t="s">
        <v>1277</v>
      </c>
      <c r="B276">
        <v>15.573</v>
      </c>
      <c r="C276">
        <v>1.0532699999999999</v>
      </c>
      <c r="D276">
        <v>-0.24213000000000001</v>
      </c>
    </row>
    <row r="277" spans="1:4" x14ac:dyDescent="0.25">
      <c r="A277" t="s">
        <v>1278</v>
      </c>
      <c r="B277">
        <v>16.571359999999999</v>
      </c>
      <c r="C277">
        <v>0.65319000000000005</v>
      </c>
      <c r="D277">
        <v>5.3319999999999999E-2</v>
      </c>
    </row>
    <row r="278" spans="1:4" x14ac:dyDescent="0.25">
      <c r="A278" t="s">
        <v>1279</v>
      </c>
      <c r="B278">
        <v>15.961919999999999</v>
      </c>
      <c r="C278">
        <v>0.84887000000000001</v>
      </c>
      <c r="D278">
        <v>-6.9059999999999996E-2</v>
      </c>
    </row>
    <row r="279" spans="1:4" x14ac:dyDescent="0.25">
      <c r="A279" t="s">
        <v>1280</v>
      </c>
      <c r="B279">
        <v>15.32945</v>
      </c>
      <c r="C279">
        <v>1.3633599999999999</v>
      </c>
      <c r="D279">
        <v>-0.57371000000000005</v>
      </c>
    </row>
    <row r="280" spans="1:4" x14ac:dyDescent="0.25">
      <c r="A280" t="s">
        <v>1281</v>
      </c>
      <c r="B280">
        <v>14.18357</v>
      </c>
      <c r="C280">
        <f>1.36601</f>
        <v>1.3660099999999999</v>
      </c>
      <c r="D280">
        <v>-0.30775000000000002</v>
      </c>
    </row>
    <row r="281" spans="1:4" x14ac:dyDescent="0.25">
      <c r="A281" t="s">
        <v>1282</v>
      </c>
      <c r="B281">
        <v>16.853400000000001</v>
      </c>
      <c r="C281">
        <f>0.60361</f>
        <v>0.60360999999999998</v>
      </c>
      <c r="D281">
        <v>2.6030000000000001E-2</v>
      </c>
    </row>
    <row r="282" spans="1:4" x14ac:dyDescent="0.25">
      <c r="A282" t="s">
        <v>1283</v>
      </c>
      <c r="B282">
        <v>15.90907</v>
      </c>
      <c r="C282">
        <f>0.82537</f>
        <v>0.82537000000000005</v>
      </c>
      <c r="D282">
        <v>-3.7139999999999999E-2</v>
      </c>
    </row>
    <row r="283" spans="1:4" x14ac:dyDescent="0.25">
      <c r="A283" t="s">
        <v>1284</v>
      </c>
      <c r="B283">
        <v>15.33892</v>
      </c>
      <c r="C283">
        <f>1.03815</f>
        <v>1.0381499999999999</v>
      </c>
      <c r="D283">
        <v>-0.16697999999999999</v>
      </c>
    </row>
    <row r="284" spans="1:4" x14ac:dyDescent="0.25">
      <c r="A284" t="s">
        <v>1285</v>
      </c>
      <c r="B284">
        <v>16.806629999999998</v>
      </c>
      <c r="C284">
        <f>0.53078</f>
        <v>0.53078000000000003</v>
      </c>
      <c r="D284">
        <v>0.17186000000000001</v>
      </c>
    </row>
    <row r="285" spans="1:4" x14ac:dyDescent="0.25">
      <c r="A285" t="s">
        <v>1286</v>
      </c>
      <c r="B285">
        <v>15.822520000000001</v>
      </c>
      <c r="C285">
        <f>0.84871</f>
        <v>0.84870999999999996</v>
      </c>
      <c r="D285">
        <v>-5.8529999999999999E-2</v>
      </c>
    </row>
    <row r="286" spans="1:4" x14ac:dyDescent="0.25">
      <c r="A286" t="s">
        <v>1287</v>
      </c>
      <c r="B286">
        <v>15.838699999999999</v>
      </c>
      <c r="C286">
        <f>0.89259</f>
        <v>0.89258999999999999</v>
      </c>
      <c r="D286">
        <v>-0.10145999999999999</v>
      </c>
    </row>
    <row r="287" spans="1:4" x14ac:dyDescent="0.25">
      <c r="A287" t="s">
        <v>1288</v>
      </c>
      <c r="B287">
        <v>15.78769</v>
      </c>
      <c r="C287">
        <f>0.84119</f>
        <v>0.84118999999999999</v>
      </c>
      <c r="D287">
        <v>-2.8910000000000002E-2</v>
      </c>
    </row>
    <row r="288" spans="1:4" x14ac:dyDescent="0.25">
      <c r="A288" t="s">
        <v>1289</v>
      </c>
      <c r="B288">
        <v>16.13288</v>
      </c>
      <c r="C288">
        <f>0.87883</f>
        <v>0.87883</v>
      </c>
      <c r="D288">
        <v>-0.14537</v>
      </c>
    </row>
    <row r="289" spans="1:4" x14ac:dyDescent="0.25">
      <c r="A289" t="s">
        <v>1290</v>
      </c>
      <c r="B289">
        <v>15.706429999999999</v>
      </c>
      <c r="C289">
        <v>0.90776999999999997</v>
      </c>
      <c r="D289">
        <v>-9.4229999999999994E-2</v>
      </c>
    </row>
    <row r="290" spans="1:4" x14ac:dyDescent="0.25">
      <c r="A290" t="s">
        <v>1291</v>
      </c>
      <c r="B290">
        <v>15.36361</v>
      </c>
      <c r="C290">
        <f>0.98638</f>
        <v>0.98638000000000003</v>
      </c>
      <c r="D290">
        <v>-0.13408</v>
      </c>
    </row>
    <row r="291" spans="1:4" x14ac:dyDescent="0.25">
      <c r="A291" t="s">
        <v>1292</v>
      </c>
      <c r="B291">
        <v>16.830269999999999</v>
      </c>
      <c r="C291">
        <f>0.43593</f>
        <v>0.43592999999999998</v>
      </c>
      <c r="D291">
        <v>0.29933999999999999</v>
      </c>
    </row>
    <row r="292" spans="1:4" x14ac:dyDescent="0.25">
      <c r="A292" t="s">
        <v>1293</v>
      </c>
      <c r="B292">
        <v>17.34037</v>
      </c>
      <c r="C292">
        <f>0.55072</f>
        <v>0.55071999999999999</v>
      </c>
      <c r="D292">
        <v>7.6400000000000001E-3</v>
      </c>
    </row>
    <row r="293" spans="1:4" x14ac:dyDescent="0.25">
      <c r="A293" t="s">
        <v>1294</v>
      </c>
      <c r="B293">
        <v>14.804740000000001</v>
      </c>
      <c r="C293">
        <f>1.32588</f>
        <v>1.3258799999999999</v>
      </c>
      <c r="D293">
        <v>-0.41553000000000001</v>
      </c>
    </row>
    <row r="294" spans="1:4" x14ac:dyDescent="0.25">
      <c r="A294" t="s">
        <v>1295</v>
      </c>
      <c r="B294">
        <v>14.899850000000001</v>
      </c>
      <c r="C294">
        <f>1.06819</f>
        <v>1.06819</v>
      </c>
      <c r="D294">
        <v>-0.12121999999999999</v>
      </c>
    </row>
    <row r="295" spans="1:4" x14ac:dyDescent="0.25">
      <c r="A295" t="s">
        <v>1296</v>
      </c>
      <c r="B295">
        <v>14.92939</v>
      </c>
      <c r="C295">
        <f>1.02937</f>
        <v>1.0293699999999999</v>
      </c>
      <c r="D295">
        <v>-4.9849999999999998E-2</v>
      </c>
    </row>
    <row r="296" spans="1:4" x14ac:dyDescent="0.25">
      <c r="A296" t="s">
        <v>1297</v>
      </c>
      <c r="B296">
        <v>16.554300000000001</v>
      </c>
      <c r="C296">
        <f>0.71778</f>
        <v>0.71777999999999997</v>
      </c>
      <c r="D296">
        <v>-5.3080000000000002E-2</v>
      </c>
    </row>
    <row r="297" spans="1:4" x14ac:dyDescent="0.25">
      <c r="A297" t="s">
        <v>1298</v>
      </c>
      <c r="B297">
        <v>14.594950000000001</v>
      </c>
      <c r="C297">
        <f>1.19607</f>
        <v>1.19607</v>
      </c>
      <c r="D297">
        <v>-0.22167000000000001</v>
      </c>
    </row>
    <row r="298" spans="1:4" x14ac:dyDescent="0.25">
      <c r="A298" t="s">
        <v>1299</v>
      </c>
      <c r="B298">
        <v>16.308969999999999</v>
      </c>
      <c r="C298">
        <f>0.72393</f>
        <v>0.72392999999999996</v>
      </c>
      <c r="D298">
        <v>1.9499999999999999E-3</v>
      </c>
    </row>
    <row r="299" spans="1:4" x14ac:dyDescent="0.25">
      <c r="A299" t="s">
        <v>1300</v>
      </c>
      <c r="B299">
        <v>16.005040000000001</v>
      </c>
      <c r="C299">
        <f>0.7422</f>
        <v>0.74219999999999997</v>
      </c>
      <c r="D299">
        <v>5.7259999999999998E-2</v>
      </c>
    </row>
    <row r="300" spans="1:4" x14ac:dyDescent="0.25">
      <c r="A300" t="s">
        <v>1301</v>
      </c>
      <c r="B300">
        <v>15.921889999999999</v>
      </c>
      <c r="C300">
        <f>0.80452</f>
        <v>0.80452000000000001</v>
      </c>
      <c r="D300">
        <v>-2.9E-4</v>
      </c>
    </row>
    <row r="301" spans="1:4" x14ac:dyDescent="0.25">
      <c r="A301" t="s">
        <v>1302</v>
      </c>
      <c r="B301">
        <v>16.494620000000001</v>
      </c>
      <c r="C301">
        <f>0.90219</f>
        <v>0.90219000000000005</v>
      </c>
      <c r="D301">
        <v>-0.33502999999999999</v>
      </c>
    </row>
    <row r="302" spans="1:4" x14ac:dyDescent="0.25">
      <c r="A302" t="s">
        <v>1303</v>
      </c>
      <c r="B302">
        <v>15.21758</v>
      </c>
      <c r="C302">
        <f>1.08808</f>
        <v>1.0880799999999999</v>
      </c>
      <c r="D302">
        <v>-0.23738999999999999</v>
      </c>
    </row>
    <row r="303" spans="1:4" x14ac:dyDescent="0.25">
      <c r="A303" t="s">
        <v>1304</v>
      </c>
      <c r="B303">
        <v>16.57206</v>
      </c>
      <c r="C303">
        <f>0.69559</f>
        <v>0.69559000000000004</v>
      </c>
      <c r="D303">
        <v>-5.4000000000000003E-3</v>
      </c>
    </row>
    <row r="304" spans="1:4" x14ac:dyDescent="0.25">
      <c r="A304" t="s">
        <v>1305</v>
      </c>
      <c r="B304">
        <v>15.12537</v>
      </c>
      <c r="C304">
        <f>1.0375</f>
        <v>1.0375000000000001</v>
      </c>
      <c r="D304">
        <v>-0.14835000000000001</v>
      </c>
    </row>
    <row r="305" spans="1:4" x14ac:dyDescent="0.25">
      <c r="A305" t="s">
        <v>1306</v>
      </c>
      <c r="B305">
        <v>20.16818</v>
      </c>
      <c r="C305">
        <v>0.23726</v>
      </c>
      <c r="D305">
        <v>-0.35692000000000002</v>
      </c>
    </row>
    <row r="306" spans="1:4" x14ac:dyDescent="0.25">
      <c r="A306" t="s">
        <v>1307</v>
      </c>
      <c r="B306">
        <v>15.337009999999999</v>
      </c>
      <c r="C306">
        <f>0.97349</f>
        <v>0.97348999999999997</v>
      </c>
      <c r="D306">
        <v>-0.10526000000000001</v>
      </c>
    </row>
    <row r="307" spans="1:4" x14ac:dyDescent="0.25">
      <c r="A307" t="s">
        <v>1308</v>
      </c>
      <c r="B307">
        <v>15.210889999999999</v>
      </c>
      <c r="C307">
        <f>1.02464</f>
        <v>1.02464</v>
      </c>
      <c r="D307">
        <v>-0.12620999999999999</v>
      </c>
    </row>
    <row r="308" spans="1:4" x14ac:dyDescent="0.25">
      <c r="A308" t="s">
        <v>1309</v>
      </c>
      <c r="B308">
        <v>15.177849999999999</v>
      </c>
      <c r="C308">
        <f>1.06956</f>
        <v>1.0695600000000001</v>
      </c>
      <c r="D308">
        <v>-0.18659000000000001</v>
      </c>
    </row>
    <row r="309" spans="1:4" x14ac:dyDescent="0.25">
      <c r="A309" t="s">
        <v>1310</v>
      </c>
      <c r="B309">
        <v>14.855090000000001</v>
      </c>
      <c r="C309">
        <v>1.2230000000000001</v>
      </c>
      <c r="D309">
        <v>-0.29442000000000002</v>
      </c>
    </row>
    <row r="310" spans="1:4" x14ac:dyDescent="0.25">
      <c r="A310" t="s">
        <v>1311</v>
      </c>
      <c r="B310">
        <v>15.950810000000001</v>
      </c>
      <c r="C310">
        <f>0.88571</f>
        <v>0.88571</v>
      </c>
      <c r="D310">
        <v>-0.11129</v>
      </c>
    </row>
    <row r="311" spans="1:4" x14ac:dyDescent="0.25">
      <c r="A311" t="s">
        <v>1312</v>
      </c>
      <c r="B311">
        <v>14.96387</v>
      </c>
      <c r="C311">
        <v>1.1274599999999999</v>
      </c>
      <c r="D311">
        <v>-0.21118999999999999</v>
      </c>
    </row>
    <row r="312" spans="1:4" x14ac:dyDescent="0.25">
      <c r="A312" t="s">
        <v>1313</v>
      </c>
      <c r="B312">
        <v>14.996790000000001</v>
      </c>
      <c r="C312">
        <v>1.02654</v>
      </c>
      <c r="D312">
        <v>-7.5789999999999996E-2</v>
      </c>
    </row>
    <row r="313" spans="1:4" x14ac:dyDescent="0.25">
      <c r="A313" t="s">
        <v>1314</v>
      </c>
      <c r="B313">
        <v>15.98155</v>
      </c>
      <c r="C313">
        <f>0.79843</f>
        <v>0.79842999999999997</v>
      </c>
      <c r="D313">
        <v>-1.848E-2</v>
      </c>
    </row>
    <row r="314" spans="1:4" x14ac:dyDescent="0.25">
      <c r="A314" t="s">
        <v>1315</v>
      </c>
      <c r="B314">
        <v>15.112220000000001</v>
      </c>
      <c r="C314">
        <f>1.00079</f>
        <v>1.0007900000000001</v>
      </c>
      <c r="D314">
        <v>-7.9460000000000003E-2</v>
      </c>
    </row>
    <row r="315" spans="1:4" x14ac:dyDescent="0.25">
      <c r="A315" t="s">
        <v>1316</v>
      </c>
      <c r="B315">
        <v>15.454269999999999</v>
      </c>
      <c r="C315">
        <f>1.0653</f>
        <v>1.0652999999999999</v>
      </c>
      <c r="D315">
        <v>-0.24612999999999999</v>
      </c>
    </row>
    <row r="316" spans="1:4" x14ac:dyDescent="0.25">
      <c r="A316" t="s">
        <v>1317</v>
      </c>
      <c r="B316">
        <v>16.769880000000001</v>
      </c>
      <c r="C316">
        <f>0.6422</f>
        <v>0.64219999999999999</v>
      </c>
      <c r="D316">
        <v>1.0290000000000001E-2</v>
      </c>
    </row>
    <row r="317" spans="1:4" x14ac:dyDescent="0.25">
      <c r="A317" t="s">
        <v>1318</v>
      </c>
      <c r="B317">
        <v>15.523759999999999</v>
      </c>
      <c r="C317">
        <f>0.99204</f>
        <v>0.99204000000000003</v>
      </c>
      <c r="D317">
        <v>-0.15901999999999999</v>
      </c>
    </row>
    <row r="318" spans="1:4" x14ac:dyDescent="0.25">
      <c r="A318" t="s">
        <v>1319</v>
      </c>
      <c r="B318">
        <v>15.767670000000001</v>
      </c>
      <c r="C318">
        <f>0.90658</f>
        <v>0.90658000000000005</v>
      </c>
      <c r="D318">
        <v>-0.10582</v>
      </c>
    </row>
    <row r="319" spans="1:4" x14ac:dyDescent="0.25">
      <c r="A319" t="s">
        <v>1320</v>
      </c>
      <c r="B319">
        <v>16.323930000000001</v>
      </c>
      <c r="C319">
        <f>0.65352</f>
        <v>0.65351999999999999</v>
      </c>
      <c r="D319">
        <v>9.6540000000000001E-2</v>
      </c>
    </row>
    <row r="320" spans="1:4" x14ac:dyDescent="0.25">
      <c r="A320" t="s">
        <v>1321</v>
      </c>
      <c r="B320">
        <v>16.041239999999998</v>
      </c>
      <c r="C320">
        <f>0.7487</f>
        <v>0.74870000000000003</v>
      </c>
      <c r="D320">
        <v>3.2980000000000002E-2</v>
      </c>
    </row>
    <row r="321" spans="1:4" x14ac:dyDescent="0.25">
      <c r="A321" t="s">
        <v>1322</v>
      </c>
      <c r="B321">
        <v>16.960319999999999</v>
      </c>
      <c r="C321">
        <f>0.61486</f>
        <v>0.61485999999999996</v>
      </c>
      <c r="D321">
        <v>9.6200000000000001E-3</v>
      </c>
    </row>
    <row r="322" spans="1:4" x14ac:dyDescent="0.25">
      <c r="A322" t="s">
        <v>1323</v>
      </c>
      <c r="B322">
        <v>15.657909999999999</v>
      </c>
      <c r="C322">
        <v>0.87048999999999999</v>
      </c>
      <c r="D322">
        <v>-3.3349999999999998E-2</v>
      </c>
    </row>
    <row r="323" spans="1:4" x14ac:dyDescent="0.25">
      <c r="A323" t="s">
        <v>1324</v>
      </c>
      <c r="B323">
        <v>14.939920000000001</v>
      </c>
      <c r="C323">
        <f>1.1002</f>
        <v>1.1002000000000001</v>
      </c>
      <c r="D323">
        <v>-0.17852000000000001</v>
      </c>
    </row>
    <row r="324" spans="1:4" x14ac:dyDescent="0.25">
      <c r="A324" t="s">
        <v>1325</v>
      </c>
      <c r="B324">
        <v>17.399290000000001</v>
      </c>
      <c r="C324">
        <f>0.48861</f>
        <v>0.48860999999999999</v>
      </c>
      <c r="D324">
        <v>7.059E-2</v>
      </c>
    </row>
    <row r="325" spans="1:4" x14ac:dyDescent="0.25">
      <c r="A325" t="s">
        <v>1326</v>
      </c>
      <c r="B325">
        <v>15.20951</v>
      </c>
      <c r="C325">
        <v>1.1485399999999999</v>
      </c>
      <c r="D325">
        <v>-0.27909</v>
      </c>
    </row>
    <row r="326" spans="1:4" x14ac:dyDescent="0.25">
      <c r="A326" t="s">
        <v>1327</v>
      </c>
      <c r="B326">
        <v>15.31738</v>
      </c>
      <c r="C326">
        <f>0.9797</f>
        <v>0.97970000000000002</v>
      </c>
      <c r="D326">
        <v>-9.8580000000000001E-2</v>
      </c>
    </row>
    <row r="327" spans="1:4" x14ac:dyDescent="0.25">
      <c r="A327" t="s">
        <v>1328</v>
      </c>
      <c r="B327">
        <v>17.045300000000001</v>
      </c>
      <c r="C327">
        <f>0.64008</f>
        <v>0.64007999999999998</v>
      </c>
      <c r="D327">
        <v>-8.967E-2</v>
      </c>
    </row>
    <row r="328" spans="1:4" x14ac:dyDescent="0.25">
      <c r="A328" t="s">
        <v>1329</v>
      </c>
      <c r="B328">
        <v>16.116769999999999</v>
      </c>
      <c r="C328">
        <f>0.72759</f>
        <v>0.72758999999999996</v>
      </c>
      <c r="D328">
        <v>5.4080000000000003E-2</v>
      </c>
    </row>
    <row r="329" spans="1:4" x14ac:dyDescent="0.25">
      <c r="A329" t="s">
        <v>1330</v>
      </c>
      <c r="B329">
        <v>18.1267</v>
      </c>
      <c r="C329">
        <f>0.41278</f>
        <v>0.41277999999999998</v>
      </c>
      <c r="D329">
        <v>-4.0099999999999997E-2</v>
      </c>
    </row>
    <row r="330" spans="1:4" x14ac:dyDescent="0.25">
      <c r="A330" t="s">
        <v>1331</v>
      </c>
      <c r="B330">
        <v>14.53106</v>
      </c>
      <c r="C330">
        <f>1.68388</f>
        <v>1.68388</v>
      </c>
      <c r="D330">
        <v>-0.79742000000000002</v>
      </c>
    </row>
    <row r="331" spans="1:4" x14ac:dyDescent="0.25">
      <c r="A331" t="s">
        <v>1332</v>
      </c>
      <c r="B331">
        <v>18.088069999999998</v>
      </c>
      <c r="C331">
        <f>0.351</f>
        <v>0.35099999999999998</v>
      </c>
      <c r="D331">
        <v>5.5530000000000003E-2</v>
      </c>
    </row>
    <row r="332" spans="1:4" x14ac:dyDescent="0.25">
      <c r="A332" t="s">
        <v>1333</v>
      </c>
      <c r="B332">
        <v>15.84487</v>
      </c>
      <c r="C332">
        <f>0.95267</f>
        <v>0.95267000000000002</v>
      </c>
      <c r="D332" s="9">
        <v>-0.17907999999999999</v>
      </c>
    </row>
    <row r="333" spans="1:4" x14ac:dyDescent="0.25">
      <c r="A333" t="s">
        <v>1334</v>
      </c>
      <c r="B333">
        <v>15.05843</v>
      </c>
      <c r="C333">
        <f>1.08721</f>
        <v>1.08721</v>
      </c>
      <c r="D333">
        <v>-0.15065000000000001</v>
      </c>
    </row>
    <row r="334" spans="1:4" x14ac:dyDescent="0.25">
      <c r="A334" t="s">
        <v>1335</v>
      </c>
      <c r="B334">
        <v>15.975820000000001</v>
      </c>
      <c r="C334">
        <f>0.84955</f>
        <v>0.84955000000000003</v>
      </c>
      <c r="D334">
        <v>-8.5709999999999995E-2</v>
      </c>
    </row>
    <row r="335" spans="1:4" x14ac:dyDescent="0.25">
      <c r="A335" t="s">
        <v>1336</v>
      </c>
      <c r="B335">
        <v>14.654350000000001</v>
      </c>
      <c r="C335">
        <v>1.33033</v>
      </c>
      <c r="D335">
        <v>-0.39756000000000002</v>
      </c>
    </row>
    <row r="336" spans="1:4" x14ac:dyDescent="0.25">
      <c r="A336" t="s">
        <v>1337</v>
      </c>
      <c r="B336">
        <v>16.003720000000001</v>
      </c>
      <c r="C336">
        <f>0.76754</f>
        <v>0.76754</v>
      </c>
      <c r="D336">
        <v>2.147E-2</v>
      </c>
    </row>
    <row r="337" spans="1:4" x14ac:dyDescent="0.25">
      <c r="A337" t="s">
        <v>1338</v>
      </c>
      <c r="B337">
        <v>17.119060000000001</v>
      </c>
      <c r="C337">
        <f>0.50925</f>
        <v>0.50924999999999998</v>
      </c>
      <c r="D337">
        <v>0.12884999999999999</v>
      </c>
    </row>
    <row r="338" spans="1:4" x14ac:dyDescent="0.25">
      <c r="A338" t="s">
        <v>1339</v>
      </c>
      <c r="B338">
        <v>16.58437</v>
      </c>
      <c r="C338">
        <f>0.67352</f>
        <v>0.67352000000000001</v>
      </c>
      <c r="D338">
        <v>2.793E-2</v>
      </c>
    </row>
    <row r="339" spans="1:4" x14ac:dyDescent="0.25">
      <c r="A339" t="s">
        <v>1340</v>
      </c>
      <c r="B339">
        <v>16.766999999999999</v>
      </c>
      <c r="C339">
        <f>0.58013</f>
        <v>0.58013000000000003</v>
      </c>
      <c r="D339">
        <v>9.64E-2</v>
      </c>
    </row>
    <row r="340" spans="1:4" x14ac:dyDescent="0.25">
      <c r="A340" t="s">
        <v>1341</v>
      </c>
      <c r="B340">
        <v>16.56353</v>
      </c>
      <c r="C340">
        <f>0.65181</f>
        <v>0.65181</v>
      </c>
      <c r="D340">
        <v>6.0299999999999999E-2</v>
      </c>
    </row>
    <row r="341" spans="1:4" x14ac:dyDescent="0.25">
      <c r="A341" t="s">
        <v>1342</v>
      </c>
      <c r="B341">
        <v>15.980790000000001</v>
      </c>
      <c r="C341">
        <f>0.87861</f>
        <v>0.87861</v>
      </c>
      <c r="D341">
        <v>-0.1148</v>
      </c>
    </row>
    <row r="342" spans="1:4" x14ac:dyDescent="0.25">
      <c r="A342" t="s">
        <v>1343</v>
      </c>
      <c r="B342">
        <v>16.173380000000002</v>
      </c>
      <c r="C342">
        <f>0.82828</f>
        <v>0.82828000000000002</v>
      </c>
      <c r="D342">
        <v>-9.715E-2</v>
      </c>
    </row>
    <row r="343" spans="1:4" x14ac:dyDescent="0.25">
      <c r="A343" t="s">
        <v>1344</v>
      </c>
      <c r="B343">
        <v>15.998089999999999</v>
      </c>
      <c r="C343">
        <f>0.8544</f>
        <v>0.85440000000000005</v>
      </c>
      <c r="D343">
        <v>-8.9359999999999995E-2</v>
      </c>
    </row>
    <row r="344" spans="1:4" x14ac:dyDescent="0.25">
      <c r="A344" t="s">
        <v>1345</v>
      </c>
      <c r="B344">
        <v>16.000139999999998</v>
      </c>
      <c r="C344">
        <f>0.8705</f>
        <v>0.87050000000000005</v>
      </c>
      <c r="D344">
        <v>-0.12229</v>
      </c>
    </row>
    <row r="345" spans="1:4" x14ac:dyDescent="0.25">
      <c r="A345" t="s">
        <v>1346</v>
      </c>
      <c r="B345">
        <v>16.536919999999999</v>
      </c>
      <c r="C345">
        <f>0.7048</f>
        <v>0.70479999999999998</v>
      </c>
      <c r="D345">
        <v>-1.9980000000000001E-2</v>
      </c>
    </row>
    <row r="346" spans="1:4" x14ac:dyDescent="0.25">
      <c r="A346" t="s">
        <v>1347</v>
      </c>
      <c r="B346">
        <v>15.46322</v>
      </c>
      <c r="C346">
        <f>0.92974</f>
        <v>0.92974000000000001</v>
      </c>
      <c r="D346">
        <v>-7.1050000000000002E-2</v>
      </c>
    </row>
    <row r="347" spans="1:4" x14ac:dyDescent="0.25">
      <c r="A347" t="s">
        <v>1348</v>
      </c>
      <c r="B347">
        <v>17.222860000000001</v>
      </c>
      <c r="C347">
        <f>0.53156</f>
        <v>0.53156000000000003</v>
      </c>
      <c r="D347">
        <v>7.8140000000000001E-2</v>
      </c>
    </row>
    <row r="348" spans="1:4" x14ac:dyDescent="0.25">
      <c r="A348" t="s">
        <v>1349</v>
      </c>
      <c r="B348">
        <v>14.723420000000001</v>
      </c>
      <c r="C348">
        <f>1.20598</f>
        <v>1.2059800000000001</v>
      </c>
      <c r="D348">
        <v>-0.24736</v>
      </c>
    </row>
    <row r="349" spans="1:4" x14ac:dyDescent="0.25">
      <c r="A349" t="s">
        <v>1350</v>
      </c>
      <c r="B349">
        <v>15.806179999999999</v>
      </c>
      <c r="C349">
        <f>0.89917</f>
        <v>0.89917000000000002</v>
      </c>
      <c r="D349">
        <v>-8.5639999999999994E-2</v>
      </c>
    </row>
    <row r="350" spans="1:4" x14ac:dyDescent="0.25">
      <c r="A350" t="s">
        <v>1351</v>
      </c>
      <c r="B350">
        <v>16.28903</v>
      </c>
      <c r="C350">
        <f>0.72368</f>
        <v>0.72367999999999999</v>
      </c>
      <c r="D350">
        <v>2.4660000000000001E-2</v>
      </c>
    </row>
    <row r="351" spans="1:4" x14ac:dyDescent="0.25">
      <c r="A351" t="s">
        <v>1352</v>
      </c>
      <c r="B351">
        <v>15.07775</v>
      </c>
      <c r="C351">
        <f>0.9854</f>
        <v>0.98540000000000005</v>
      </c>
      <c r="D351">
        <v>-3.322E-2</v>
      </c>
    </row>
    <row r="352" spans="1:4" x14ac:dyDescent="0.25">
      <c r="A352" t="s">
        <v>1353</v>
      </c>
      <c r="B352">
        <v>16.774509999999999</v>
      </c>
      <c r="C352">
        <v>0.85040000000000004</v>
      </c>
      <c r="D352">
        <v>-0.25699</v>
      </c>
    </row>
    <row r="353" spans="1:4" x14ac:dyDescent="0.25">
      <c r="A353" t="s">
        <v>1354</v>
      </c>
      <c r="B353">
        <v>16.93328</v>
      </c>
      <c r="C353">
        <f>0.57633</f>
        <v>0.57633000000000001</v>
      </c>
      <c r="D353">
        <v>7.0209999999999995E-2</v>
      </c>
    </row>
    <row r="354" spans="1:4" x14ac:dyDescent="0.25">
      <c r="A354" t="s">
        <v>1355</v>
      </c>
      <c r="B354">
        <v>15.326169999999999</v>
      </c>
      <c r="C354">
        <f>1.05881</f>
        <v>1.05881</v>
      </c>
      <c r="D354">
        <v>-0.20288999999999999</v>
      </c>
    </row>
    <row r="355" spans="1:4" x14ac:dyDescent="0.25">
      <c r="A355" t="s">
        <v>1356</v>
      </c>
      <c r="B355">
        <v>15.306509999999999</v>
      </c>
      <c r="C355">
        <f>0.9166</f>
        <v>0.91659999999999997</v>
      </c>
      <c r="D355">
        <v>1.2529999999999999E-2</v>
      </c>
    </row>
    <row r="356" spans="1:4" x14ac:dyDescent="0.25">
      <c r="A356" t="s">
        <v>1357</v>
      </c>
      <c r="B356">
        <v>16.798120000000001</v>
      </c>
      <c r="C356">
        <f>0.57224</f>
        <v>0.57223999999999997</v>
      </c>
      <c r="D356">
        <v>0.11075</v>
      </c>
    </row>
    <row r="357" spans="1:4" x14ac:dyDescent="0.25">
      <c r="A357" t="s">
        <v>1358</v>
      </c>
      <c r="B357">
        <v>15.932320000000001</v>
      </c>
      <c r="C357">
        <f>0.88187</f>
        <v>0.88187000000000004</v>
      </c>
      <c r="D357">
        <v>-0.12107999999999999</v>
      </c>
    </row>
    <row r="358" spans="1:4" x14ac:dyDescent="0.25">
      <c r="A358" t="s">
        <v>1359</v>
      </c>
      <c r="B358">
        <v>15.626860000000001</v>
      </c>
      <c r="C358">
        <f>0.94108</f>
        <v>0.94108000000000003</v>
      </c>
      <c r="D358">
        <v>-0.1225</v>
      </c>
    </row>
    <row r="359" spans="1:4" x14ac:dyDescent="0.25">
      <c r="A359" t="s">
        <v>1360</v>
      </c>
      <c r="B359">
        <v>16.762229999999999</v>
      </c>
      <c r="C359">
        <f>0.58379</f>
        <v>0.58379000000000003</v>
      </c>
      <c r="D359">
        <v>9.6629999999999994E-2</v>
      </c>
    </row>
    <row r="360" spans="1:4" x14ac:dyDescent="0.25">
      <c r="A360" t="s">
        <v>1361</v>
      </c>
      <c r="B360">
        <v>15.77501</v>
      </c>
      <c r="C360">
        <f>0.86549</f>
        <v>0.86548999999999998</v>
      </c>
      <c r="D360">
        <v>-5.237E-2</v>
      </c>
    </row>
    <row r="361" spans="1:4" x14ac:dyDescent="0.25">
      <c r="A361" t="s">
        <v>1362</v>
      </c>
      <c r="B361">
        <v>16.78331</v>
      </c>
      <c r="C361">
        <f>0.67714</f>
        <v>0.67713999999999996</v>
      </c>
      <c r="D361">
        <v>-1.3129999999999999E-2</v>
      </c>
    </row>
    <row r="362" spans="1:4" x14ac:dyDescent="0.25">
      <c r="A362" t="s">
        <v>1363</v>
      </c>
      <c r="B362">
        <v>16.11795</v>
      </c>
      <c r="C362">
        <f>0.76991</f>
        <v>0.76990999999999998</v>
      </c>
      <c r="D362">
        <v>-3.9899999999999996E-3</v>
      </c>
    </row>
    <row r="363" spans="1:4" x14ac:dyDescent="0.25">
      <c r="A363" t="s">
        <v>1364</v>
      </c>
      <c r="B363">
        <v>15.53539</v>
      </c>
      <c r="C363">
        <f>0.92715</f>
        <v>0.92715000000000003</v>
      </c>
      <c r="D363">
        <v>-7.1099999999999997E-2</v>
      </c>
    </row>
    <row r="364" spans="1:4" x14ac:dyDescent="0.25">
      <c r="A364" t="s">
        <v>1365</v>
      </c>
      <c r="B364">
        <v>14.768230000000001</v>
      </c>
      <c r="C364">
        <f>1.2199</f>
        <v>1.2199</v>
      </c>
      <c r="D364">
        <v>-0.27123000000000003</v>
      </c>
    </row>
    <row r="365" spans="1:4" x14ac:dyDescent="0.25">
      <c r="A365" t="s">
        <v>1366</v>
      </c>
      <c r="B365">
        <v>17.06813</v>
      </c>
      <c r="C365">
        <f>0.41708</f>
        <v>0.41708000000000001</v>
      </c>
      <c r="D365">
        <v>0.25212000000000001</v>
      </c>
    </row>
    <row r="366" spans="1:4" x14ac:dyDescent="0.25">
      <c r="A366" t="s">
        <v>1367</v>
      </c>
      <c r="B366">
        <v>14.6911</v>
      </c>
      <c r="C366">
        <f>1.17671</f>
        <v>1.1767099999999999</v>
      </c>
      <c r="D366">
        <v>-0.21085999999999999</v>
      </c>
    </row>
    <row r="367" spans="1:4" x14ac:dyDescent="0.25">
      <c r="A367" t="s">
        <v>1368</v>
      </c>
      <c r="B367">
        <v>15.9658</v>
      </c>
      <c r="C367">
        <f>0.8337</f>
        <v>0.8337</v>
      </c>
      <c r="D367">
        <v>-6.7379999999999995E-2</v>
      </c>
    </row>
    <row r="368" spans="1:4" x14ac:dyDescent="0.25">
      <c r="A368" t="s">
        <v>1369</v>
      </c>
      <c r="B368">
        <v>16.21293</v>
      </c>
      <c r="C368">
        <f>0.80126</f>
        <v>0.80125999999999997</v>
      </c>
      <c r="D368">
        <v>-7.5980000000000006E-2</v>
      </c>
    </row>
    <row r="369" spans="1:4" x14ac:dyDescent="0.25">
      <c r="A369" t="s">
        <v>1370</v>
      </c>
      <c r="B369">
        <v>16.22391</v>
      </c>
      <c r="C369">
        <f>0.84509</f>
        <v>0.84509000000000001</v>
      </c>
      <c r="D369">
        <v>-0.12920999999999999</v>
      </c>
    </row>
    <row r="370" spans="1:4" x14ac:dyDescent="0.25">
      <c r="A370" t="s">
        <v>1371</v>
      </c>
      <c r="B370">
        <v>16.062159999999999</v>
      </c>
      <c r="C370">
        <f>0.7866</f>
        <v>0.78659999999999997</v>
      </c>
      <c r="D370">
        <v>-2.4899999999999999E-2</v>
      </c>
    </row>
    <row r="371" spans="1:4" x14ac:dyDescent="0.25">
      <c r="A371" t="s">
        <v>1372</v>
      </c>
      <c r="B371">
        <v>15.646430000000001</v>
      </c>
      <c r="C371">
        <f>0.97843</f>
        <v>0.97843000000000002</v>
      </c>
      <c r="D371">
        <v>-0.16116</v>
      </c>
    </row>
    <row r="372" spans="1:4" x14ac:dyDescent="0.25">
      <c r="A372" t="s">
        <v>1373</v>
      </c>
      <c r="B372">
        <v>15.44018</v>
      </c>
      <c r="C372">
        <v>0.94569999999999999</v>
      </c>
      <c r="D372">
        <v>-8.1280000000000005E-2</v>
      </c>
    </row>
    <row r="373" spans="1:4" x14ac:dyDescent="0.25">
      <c r="A373" t="s">
        <v>1374</v>
      </c>
      <c r="B373">
        <v>16.513369999999998</v>
      </c>
      <c r="C373">
        <f>0.73024</f>
        <v>0.73024</v>
      </c>
      <c r="D373">
        <v>-1.081E-2</v>
      </c>
    </row>
    <row r="374" spans="1:4" x14ac:dyDescent="0.25">
      <c r="A374" t="s">
        <v>1375</v>
      </c>
      <c r="B374">
        <v>15.71109</v>
      </c>
      <c r="C374">
        <f>0.93322</f>
        <v>0.93322000000000005</v>
      </c>
      <c r="D374">
        <v>-0.13594000000000001</v>
      </c>
    </row>
    <row r="375" spans="1:4" x14ac:dyDescent="0.25">
      <c r="A375" t="s">
        <v>1376</v>
      </c>
      <c r="B375">
        <v>15.68272</v>
      </c>
      <c r="C375">
        <f>0.90879</f>
        <v>0.90878999999999999</v>
      </c>
      <c r="D375">
        <v>-9.0389999999999998E-2</v>
      </c>
    </row>
    <row r="376" spans="1:4" x14ac:dyDescent="0.25">
      <c r="A376" t="s">
        <v>1377</v>
      </c>
      <c r="B376">
        <v>15.298360000000001</v>
      </c>
      <c r="C376">
        <f>1.00521</f>
        <v>1.0052099999999999</v>
      </c>
      <c r="D376">
        <v>-0.13642000000000001</v>
      </c>
    </row>
    <row r="377" spans="1:4" x14ac:dyDescent="0.25">
      <c r="A377" t="s">
        <v>1378</v>
      </c>
      <c r="B377">
        <v>14.69159</v>
      </c>
      <c r="C377">
        <f>1.27893</f>
        <v>1.2789299999999999</v>
      </c>
      <c r="D377">
        <v>-0.32922000000000001</v>
      </c>
    </row>
    <row r="378" spans="1:4" x14ac:dyDescent="0.25">
      <c r="A378" t="s">
        <v>1379</v>
      </c>
      <c r="B378">
        <v>15.294</v>
      </c>
      <c r="C378">
        <f>1.05997</f>
        <v>1.0599700000000001</v>
      </c>
      <c r="D378">
        <v>-0.19719</v>
      </c>
    </row>
    <row r="379" spans="1:4" x14ac:dyDescent="0.25">
      <c r="A379" t="s">
        <v>1380</v>
      </c>
      <c r="B379">
        <v>15.187519999999999</v>
      </c>
      <c r="C379">
        <f>0.97908</f>
        <v>0.97907999999999995</v>
      </c>
      <c r="D379">
        <v>-7.6200000000000004E-2</v>
      </c>
    </row>
    <row r="380" spans="1:4" x14ac:dyDescent="0.25">
      <c r="A380" t="s">
        <v>1381</v>
      </c>
      <c r="B380">
        <v>16.168859999999999</v>
      </c>
      <c r="C380">
        <f>0.80088</f>
        <v>0.80088000000000004</v>
      </c>
      <c r="D380">
        <v>-4.7070000000000001E-2</v>
      </c>
    </row>
    <row r="381" spans="1:4" x14ac:dyDescent="0.25">
      <c r="A381" t="s">
        <v>1382</v>
      </c>
      <c r="B381">
        <v>15.172650000000001</v>
      </c>
      <c r="C381">
        <f>1.07829</f>
        <v>1.07829</v>
      </c>
      <c r="D381">
        <v>-0.17346</v>
      </c>
    </row>
    <row r="382" spans="1:4" x14ac:dyDescent="0.25">
      <c r="A382" t="s">
        <v>1383</v>
      </c>
      <c r="B382">
        <v>16.756679999999999</v>
      </c>
      <c r="C382">
        <f>0.64088</f>
        <v>0.64088000000000001</v>
      </c>
      <c r="D382">
        <v>2.5319999999999999E-2</v>
      </c>
    </row>
    <row r="383" spans="1:4" x14ac:dyDescent="0.25">
      <c r="A383" t="s">
        <v>1384</v>
      </c>
      <c r="B383">
        <v>15.15119</v>
      </c>
      <c r="C383">
        <f>0.95908</f>
        <v>0.95908000000000004</v>
      </c>
      <c r="D383">
        <v>-9.4299999999999991E-3</v>
      </c>
    </row>
    <row r="384" spans="1:4" x14ac:dyDescent="0.25">
      <c r="A384" t="s">
        <v>1385</v>
      </c>
      <c r="B384">
        <v>14.63241</v>
      </c>
      <c r="C384">
        <f>1.30713</f>
        <v>1.3071299999999999</v>
      </c>
      <c r="D384">
        <v>-0.34859000000000001</v>
      </c>
    </row>
    <row r="385" spans="1:4" x14ac:dyDescent="0.25">
      <c r="A385" t="s">
        <v>1386</v>
      </c>
      <c r="B385">
        <v>16.786259999999999</v>
      </c>
      <c r="C385">
        <f>0.54023</f>
        <v>0.54022999999999999</v>
      </c>
      <c r="D385">
        <v>0.16134999999999999</v>
      </c>
    </row>
    <row r="386" spans="1:4" x14ac:dyDescent="0.25">
      <c r="A386" t="s">
        <v>1387</v>
      </c>
      <c r="B386">
        <v>15.481719999999999</v>
      </c>
      <c r="C386">
        <f>1.00344</f>
        <v>1.0034400000000001</v>
      </c>
      <c r="D386">
        <v>-0.16564999999999999</v>
      </c>
    </row>
    <row r="387" spans="1:4" x14ac:dyDescent="0.25">
      <c r="A387" t="s">
        <v>1388</v>
      </c>
      <c r="B387">
        <v>15.52248</v>
      </c>
      <c r="C387">
        <f>1.08116</f>
        <v>1.0811599999999999</v>
      </c>
      <c r="D387">
        <v>-0.25366</v>
      </c>
    </row>
    <row r="388" spans="1:4" x14ac:dyDescent="0.25">
      <c r="A388" t="s">
        <v>1389</v>
      </c>
      <c r="B388">
        <v>14.80466</v>
      </c>
      <c r="C388">
        <f>1.26459</f>
        <v>1.2645900000000001</v>
      </c>
      <c r="D388">
        <v>-0.33737</v>
      </c>
    </row>
    <row r="389" spans="1:4" x14ac:dyDescent="0.25">
      <c r="A389" t="s">
        <v>1390</v>
      </c>
      <c r="B389">
        <v>15.79729</v>
      </c>
      <c r="C389">
        <f>0.87526</f>
        <v>0.87526000000000004</v>
      </c>
      <c r="D389">
        <v>-0.10167</v>
      </c>
    </row>
    <row r="390" spans="1:4" x14ac:dyDescent="0.25">
      <c r="A390" t="s">
        <v>1391</v>
      </c>
      <c r="B390">
        <v>14.65668</v>
      </c>
      <c r="C390">
        <f>1.1602</f>
        <v>1.1601999999999999</v>
      </c>
      <c r="D390">
        <v>-0.16883999999999999</v>
      </c>
    </row>
    <row r="391" spans="1:4" x14ac:dyDescent="0.25">
      <c r="A391" t="s">
        <v>1392</v>
      </c>
      <c r="B391">
        <v>15.619149999999999</v>
      </c>
      <c r="C391">
        <f>0.89516</f>
        <v>0.89515999999999996</v>
      </c>
      <c r="D391">
        <v>-7.1739999999999998E-2</v>
      </c>
    </row>
    <row r="392" spans="1:4" x14ac:dyDescent="0.25">
      <c r="A392" t="s">
        <v>1393</v>
      </c>
      <c r="B392">
        <v>14.50112</v>
      </c>
      <c r="C392">
        <f>1.34517</f>
        <v>1.34517</v>
      </c>
      <c r="D392">
        <v>-0.38152999999999998</v>
      </c>
    </row>
    <row r="393" spans="1:4" x14ac:dyDescent="0.25">
      <c r="A393" t="s">
        <v>1394</v>
      </c>
      <c r="B393">
        <v>15.95895</v>
      </c>
      <c r="C393">
        <f>0.79306</f>
        <v>0.79305999999999999</v>
      </c>
      <c r="D393">
        <v>-1.92E-3</v>
      </c>
    </row>
    <row r="394" spans="1:4" x14ac:dyDescent="0.25">
      <c r="A394" t="s">
        <v>1395</v>
      </c>
      <c r="B394">
        <v>19.022469999999998</v>
      </c>
      <c r="C394">
        <f>0.26261</f>
        <v>0.26261000000000001</v>
      </c>
      <c r="D394">
        <v>-6.4280000000000004E-2</v>
      </c>
    </row>
    <row r="395" spans="1:4" x14ac:dyDescent="0.25">
      <c r="A395" t="s">
        <v>1396</v>
      </c>
      <c r="B395">
        <v>15.646100000000001</v>
      </c>
      <c r="C395">
        <f>0.96281</f>
        <v>0.96281000000000005</v>
      </c>
      <c r="D395">
        <v>-0.14823</v>
      </c>
    </row>
    <row r="396" spans="1:4" x14ac:dyDescent="0.25">
      <c r="A396" t="s">
        <v>1397</v>
      </c>
      <c r="B396">
        <v>15.67469</v>
      </c>
      <c r="C396">
        <f>0.6954</f>
        <v>0.69540000000000002</v>
      </c>
      <c r="D396">
        <v>0.26607999999999998</v>
      </c>
    </row>
    <row r="397" spans="1:4" x14ac:dyDescent="0.25">
      <c r="A397" t="s">
        <v>1398</v>
      </c>
      <c r="B397">
        <v>15.557829999999999</v>
      </c>
      <c r="C397">
        <v>0.92532000000000003</v>
      </c>
      <c r="D397">
        <v>-8.7239999999999998E-2</v>
      </c>
    </row>
    <row r="398" spans="1:4" x14ac:dyDescent="0.25">
      <c r="A398" t="s">
        <v>1399</v>
      </c>
      <c r="B398">
        <v>18.173950000000001</v>
      </c>
      <c r="C398">
        <f>0.3635</f>
        <v>0.36349999999999999</v>
      </c>
      <c r="D398">
        <v>1.6799999999999999E-2</v>
      </c>
    </row>
    <row r="399" spans="1:4" x14ac:dyDescent="0.25">
      <c r="A399" t="s">
        <v>1400</v>
      </c>
      <c r="B399">
        <v>16.558520000000001</v>
      </c>
      <c r="C399">
        <f>0.80076</f>
        <v>0.80076000000000003</v>
      </c>
      <c r="D399">
        <v>-0.18451000000000001</v>
      </c>
    </row>
    <row r="400" spans="1:4" x14ac:dyDescent="0.25">
      <c r="A400" t="s">
        <v>1401</v>
      </c>
      <c r="B400">
        <v>16.558520000000001</v>
      </c>
      <c r="C400">
        <f>0.80076</f>
        <v>0.80076000000000003</v>
      </c>
      <c r="D400">
        <v>-0.18451000000000001</v>
      </c>
    </row>
    <row r="401" spans="1:4" x14ac:dyDescent="0.25">
      <c r="A401" t="s">
        <v>1402</v>
      </c>
      <c r="B401">
        <v>16.5367</v>
      </c>
      <c r="C401">
        <f>0.84566</f>
        <v>0.84565999999999997</v>
      </c>
      <c r="D401">
        <v>-0.17502999999999999</v>
      </c>
    </row>
    <row r="402" spans="1:4" x14ac:dyDescent="0.25">
      <c r="A402" t="s">
        <v>1403</v>
      </c>
      <c r="B402">
        <v>16.982240000000001</v>
      </c>
      <c r="C402">
        <f>0.54541</f>
        <v>0.54540999999999995</v>
      </c>
      <c r="D402">
        <v>9.6060000000000006E-2</v>
      </c>
    </row>
    <row r="403" spans="1:4" x14ac:dyDescent="0.25">
      <c r="A403" t="s">
        <v>1404</v>
      </c>
      <c r="B403">
        <v>16.475460000000002</v>
      </c>
      <c r="C403">
        <f>0.77469</f>
        <v>0.77468999999999999</v>
      </c>
      <c r="D403">
        <v>-9.8210000000000006E-2</v>
      </c>
    </row>
    <row r="404" spans="1:4" x14ac:dyDescent="0.25">
      <c r="A404" t="s">
        <v>1405</v>
      </c>
      <c r="B404">
        <v>15.617889999999999</v>
      </c>
      <c r="C404">
        <f>0.86841</f>
        <v>0.86841000000000002</v>
      </c>
      <c r="D404">
        <v>9.4000000000000004E-3</v>
      </c>
    </row>
    <row r="405" spans="1:4" x14ac:dyDescent="0.25">
      <c r="A405" t="s">
        <v>1406</v>
      </c>
      <c r="B405">
        <v>16.497630000000001</v>
      </c>
      <c r="C405">
        <f>0.70164</f>
        <v>0.70164000000000004</v>
      </c>
      <c r="D405">
        <v>-8.09E-3</v>
      </c>
    </row>
    <row r="406" spans="1:4" x14ac:dyDescent="0.25">
      <c r="A406" t="s">
        <v>1407</v>
      </c>
      <c r="B406">
        <v>16.038519999999998</v>
      </c>
      <c r="C406">
        <f>0.79478</f>
        <v>0.79478000000000004</v>
      </c>
      <c r="D406">
        <v>-9.2099999999999994E-3</v>
      </c>
    </row>
    <row r="407" spans="1:4" x14ac:dyDescent="0.25">
      <c r="A407" t="s">
        <v>1408</v>
      </c>
      <c r="B407">
        <v>15.51338</v>
      </c>
      <c r="C407">
        <f>0.91738</f>
        <v>0.91737999999999997</v>
      </c>
      <c r="D407">
        <v>-6.3100000000000003E-2</v>
      </c>
    </row>
    <row r="408" spans="1:4" x14ac:dyDescent="0.25">
      <c r="A408" t="s">
        <v>1409</v>
      </c>
      <c r="B408">
        <v>16.044910000000002</v>
      </c>
      <c r="C408">
        <f>0.73113</f>
        <v>0.73112999999999995</v>
      </c>
      <c r="D408">
        <v>6.3409999999999994E-2</v>
      </c>
    </row>
    <row r="409" spans="1:4" x14ac:dyDescent="0.25">
      <c r="A409" t="s">
        <v>1410</v>
      </c>
      <c r="B409" s="9">
        <v>15.1548</v>
      </c>
      <c r="C409">
        <f>1.02499</f>
        <v>1.0249900000000001</v>
      </c>
      <c r="D409">
        <v>-0.12684000000000001</v>
      </c>
    </row>
    <row r="410" spans="1:4" x14ac:dyDescent="0.25">
      <c r="A410" t="s">
        <v>1411</v>
      </c>
      <c r="B410">
        <v>15.5198</v>
      </c>
      <c r="C410">
        <f>0.94885</f>
        <v>0.94884999999999997</v>
      </c>
      <c r="D410">
        <v>-0.10931</v>
      </c>
    </row>
    <row r="411" spans="1:4" x14ac:dyDescent="0.25">
      <c r="A411" t="s">
        <v>1412</v>
      </c>
      <c r="B411">
        <v>16.238669999999999</v>
      </c>
      <c r="C411">
        <f>0.73778</f>
        <v>0.73777999999999999</v>
      </c>
      <c r="D411">
        <v>1.9640000000000001E-2</v>
      </c>
    </row>
    <row r="412" spans="1:4" x14ac:dyDescent="0.25">
      <c r="A412" t="s">
        <v>1413</v>
      </c>
      <c r="B412">
        <v>18.680019999999999</v>
      </c>
      <c r="C412">
        <f>0.58887</f>
        <v>0.58887</v>
      </c>
      <c r="D412">
        <v>-0.53366999999999998</v>
      </c>
    </row>
    <row r="413" spans="1:4" x14ac:dyDescent="0.25">
      <c r="A413" t="s">
        <v>1414</v>
      </c>
      <c r="B413">
        <v>14.88245</v>
      </c>
      <c r="C413">
        <f>1.15344</f>
        <v>1.15344</v>
      </c>
      <c r="D413">
        <v>-0.22226000000000001</v>
      </c>
    </row>
    <row r="414" spans="1:4" x14ac:dyDescent="0.25">
      <c r="A414" t="s">
        <v>1415</v>
      </c>
      <c r="B414">
        <v>15.12223</v>
      </c>
      <c r="C414">
        <f>1.10199</f>
        <v>1.10199</v>
      </c>
      <c r="D414">
        <v>-0.2261</v>
      </c>
    </row>
    <row r="415" spans="1:4" x14ac:dyDescent="0.25">
      <c r="A415" t="s">
        <v>1416</v>
      </c>
      <c r="B415">
        <v>15.11299</v>
      </c>
      <c r="C415">
        <f>0.96977</f>
        <v>0.96977000000000002</v>
      </c>
      <c r="D415">
        <v>-3.8269999999999998E-2</v>
      </c>
    </row>
    <row r="416" spans="1:4" x14ac:dyDescent="0.25">
      <c r="A416" t="s">
        <v>1417</v>
      </c>
      <c r="B416">
        <v>15.83375</v>
      </c>
      <c r="C416">
        <f>0.8429</f>
        <v>0.84289999999999998</v>
      </c>
      <c r="D416">
        <v>-4.351E-2</v>
      </c>
    </row>
    <row r="417" spans="1:4" x14ac:dyDescent="0.25">
      <c r="A417" t="s">
        <v>1418</v>
      </c>
      <c r="B417">
        <v>17.003029999999999</v>
      </c>
      <c r="C417">
        <f>0.5239</f>
        <v>0.52390000000000003</v>
      </c>
      <c r="D417">
        <v>0.13594999999999999</v>
      </c>
    </row>
    <row r="418" spans="1:4" x14ac:dyDescent="0.25">
      <c r="A418" t="s">
        <v>1419</v>
      </c>
      <c r="B418">
        <v>16.095320000000001</v>
      </c>
      <c r="C418">
        <f>0.78355</f>
        <v>0.78354999999999997</v>
      </c>
      <c r="D418">
        <v>-1.2919999999999999E-2</v>
      </c>
    </row>
    <row r="419" spans="1:4" x14ac:dyDescent="0.25">
      <c r="A419" t="s">
        <v>1420</v>
      </c>
      <c r="B419">
        <v>16.200949999999999</v>
      </c>
      <c r="C419">
        <f>0.73199</f>
        <v>0.73199000000000003</v>
      </c>
      <c r="D419">
        <v>3.7819999999999999E-2</v>
      </c>
    </row>
    <row r="420" spans="1:4" x14ac:dyDescent="0.25">
      <c r="A420" t="s">
        <v>1421</v>
      </c>
      <c r="B420">
        <v>16.545940000000002</v>
      </c>
      <c r="C420">
        <f>0.74572</f>
        <v>0.74572000000000005</v>
      </c>
      <c r="D420">
        <v>-7.0949999999999999E-2</v>
      </c>
    </row>
    <row r="421" spans="1:4" x14ac:dyDescent="0.25">
      <c r="A421" t="s">
        <v>1422</v>
      </c>
      <c r="B421">
        <v>16.513069999999999</v>
      </c>
      <c r="C421">
        <v>0.65017999999999998</v>
      </c>
      <c r="D421">
        <v>6.4570000000000002E-2</v>
      </c>
    </row>
    <row r="422" spans="1:4" x14ac:dyDescent="0.25">
      <c r="A422" t="s">
        <v>1423</v>
      </c>
      <c r="B422">
        <v>14.84901</v>
      </c>
      <c r="C422">
        <f>1.14677</f>
        <v>1.1467700000000001</v>
      </c>
      <c r="D422">
        <v>-0.21185999999999999</v>
      </c>
    </row>
    <row r="423" spans="1:4" x14ac:dyDescent="0.25">
      <c r="A423" t="s">
        <v>1424</v>
      </c>
      <c r="B423">
        <v>15.88411</v>
      </c>
      <c r="C423">
        <f>0.82192</f>
        <v>0.82191999999999998</v>
      </c>
      <c r="D423">
        <v>-8.8999999999999999E-3</v>
      </c>
    </row>
    <row r="424" spans="1:4" x14ac:dyDescent="0.25">
      <c r="A424" t="s">
        <v>1425</v>
      </c>
      <c r="B424">
        <v>17.22334</v>
      </c>
      <c r="C424">
        <f>0.56426</f>
        <v>0.56425999999999998</v>
      </c>
      <c r="D424">
        <v>-1.9E-3</v>
      </c>
    </row>
    <row r="425" spans="1:4" x14ac:dyDescent="0.25">
      <c r="A425" t="s">
        <v>1426</v>
      </c>
      <c r="B425">
        <v>15.67248</v>
      </c>
      <c r="C425">
        <f>0.86308</f>
        <v>0.86307999999999996</v>
      </c>
      <c r="D425">
        <v>-2.4119999999999999E-2</v>
      </c>
    </row>
    <row r="426" spans="1:4" x14ac:dyDescent="0.25">
      <c r="A426" t="s">
        <v>1427</v>
      </c>
      <c r="B426">
        <v>15.12612</v>
      </c>
      <c r="C426">
        <f>1.03611</f>
        <v>1.0361100000000001</v>
      </c>
      <c r="D426">
        <v>-0.12501999999999999</v>
      </c>
    </row>
    <row r="427" spans="1:4" x14ac:dyDescent="0.25">
      <c r="A427" t="s">
        <v>1428</v>
      </c>
      <c r="B427">
        <v>16.580690000000001</v>
      </c>
      <c r="C427">
        <f>0.55888</f>
        <v>0.55888000000000004</v>
      </c>
      <c r="D427">
        <v>0.19312000000000001</v>
      </c>
    </row>
    <row r="428" spans="1:4" x14ac:dyDescent="0.25">
      <c r="A428" t="s">
        <v>1429</v>
      </c>
      <c r="B428">
        <v>16.27816</v>
      </c>
      <c r="C428">
        <f>0.67255</f>
        <v>0.67254999999999998</v>
      </c>
      <c r="D428">
        <v>0.11663999999999999</v>
      </c>
    </row>
    <row r="429" spans="1:4" x14ac:dyDescent="0.25">
      <c r="A429" t="s">
        <v>1430</v>
      </c>
      <c r="B429">
        <v>16.719349999999999</v>
      </c>
      <c r="C429">
        <f>0.66739</f>
        <v>0.66739000000000004</v>
      </c>
      <c r="D429">
        <v>1.6299999999999999E-3</v>
      </c>
    </row>
    <row r="430" spans="1:4" x14ac:dyDescent="0.25">
      <c r="A430" t="s">
        <v>1431</v>
      </c>
      <c r="B430">
        <v>15.26947</v>
      </c>
      <c r="C430">
        <f>1.02784</f>
        <v>1.0278400000000001</v>
      </c>
      <c r="D430">
        <v>-0.15093999999999999</v>
      </c>
    </row>
    <row r="431" spans="1:4" x14ac:dyDescent="0.25">
      <c r="A431" t="s">
        <v>1432</v>
      </c>
      <c r="B431">
        <v>15.853149999999999</v>
      </c>
      <c r="C431">
        <f>1.03598</f>
        <v>1.0359799999999999</v>
      </c>
      <c r="D431">
        <v>-0.2787</v>
      </c>
    </row>
    <row r="432" spans="1:4" x14ac:dyDescent="0.25">
      <c r="A432" t="s">
        <v>1433</v>
      </c>
      <c r="B432">
        <v>15.309799999999999</v>
      </c>
      <c r="C432">
        <v>0.97169000000000005</v>
      </c>
      <c r="D432">
        <v>-8.2269999999999996E-2</v>
      </c>
    </row>
    <row r="433" spans="1:4" x14ac:dyDescent="0.25">
      <c r="A433" t="s">
        <v>1434</v>
      </c>
      <c r="B433">
        <v>16.903970000000001</v>
      </c>
      <c r="C433">
        <f>0.59839</f>
        <v>0.59838999999999998</v>
      </c>
      <c r="D433">
        <v>2.597E-2</v>
      </c>
    </row>
    <row r="434" spans="1:4" x14ac:dyDescent="0.25">
      <c r="A434" t="s">
        <v>1435</v>
      </c>
      <c r="B434">
        <v>15.536049999999999</v>
      </c>
      <c r="C434">
        <f>0.87815</f>
        <v>0.87814999999999999</v>
      </c>
      <c r="D434">
        <v>-1.4500000000000001E-2</v>
      </c>
    </row>
    <row r="435" spans="1:4" x14ac:dyDescent="0.25">
      <c r="A435" t="s">
        <v>1436</v>
      </c>
      <c r="B435">
        <v>14.874359999999999</v>
      </c>
      <c r="C435">
        <f>1.02189</f>
        <v>1.02189</v>
      </c>
      <c r="D435">
        <v>-5.6309999999999999E-2</v>
      </c>
    </row>
    <row r="436" spans="1:4" x14ac:dyDescent="0.25">
      <c r="A436" t="s">
        <v>1437</v>
      </c>
      <c r="B436">
        <v>18.419409999999999</v>
      </c>
      <c r="C436">
        <f>0.38715</f>
        <v>0.38714999999999999</v>
      </c>
      <c r="D436">
        <v>-7.3980000000000004E-2</v>
      </c>
    </row>
    <row r="437" spans="1:4" x14ac:dyDescent="0.25">
      <c r="A437" t="s">
        <v>1438</v>
      </c>
      <c r="B437">
        <v>14.994899999999999</v>
      </c>
      <c r="C437">
        <f>1.11948</f>
        <v>1.11948</v>
      </c>
      <c r="D437">
        <v>-0.19797000000000001</v>
      </c>
    </row>
    <row r="438" spans="1:4" x14ac:dyDescent="0.25">
      <c r="A438" t="s">
        <v>1439</v>
      </c>
      <c r="B438">
        <v>14.734999999999999</v>
      </c>
      <c r="C438">
        <f>1.16931</f>
        <v>1.1693100000000001</v>
      </c>
      <c r="D438">
        <v>-0.18842</v>
      </c>
    </row>
    <row r="439" spans="1:4" x14ac:dyDescent="0.25">
      <c r="A439" t="s">
        <v>1440</v>
      </c>
      <c r="B439">
        <v>16.87012</v>
      </c>
      <c r="C439">
        <f>0.49854</f>
        <v>0.49853999999999998</v>
      </c>
      <c r="D439">
        <v>0.19691</v>
      </c>
    </row>
    <row r="440" spans="1:4" x14ac:dyDescent="0.25">
      <c r="A440" t="s">
        <v>1441</v>
      </c>
      <c r="B440">
        <v>16.667649999999998</v>
      </c>
      <c r="C440">
        <f>0.50697</f>
        <v>0.50697000000000003</v>
      </c>
      <c r="D440">
        <v>0.23241000000000001</v>
      </c>
    </row>
    <row r="441" spans="1:4" x14ac:dyDescent="0.25">
      <c r="A441" t="s">
        <v>1442</v>
      </c>
      <c r="B441">
        <v>16.725940000000001</v>
      </c>
      <c r="C441">
        <f>0.66138</f>
        <v>0.66137999999999997</v>
      </c>
      <c r="D441">
        <v>-1.157E-2</v>
      </c>
    </row>
    <row r="442" spans="1:4" x14ac:dyDescent="0.25">
      <c r="A442" t="s">
        <v>1443</v>
      </c>
      <c r="B442">
        <v>16.977920000000001</v>
      </c>
      <c r="C442">
        <v>0.51302999999999999</v>
      </c>
      <c r="D442">
        <v>0.16042999999999999</v>
      </c>
    </row>
    <row r="443" spans="1:4" x14ac:dyDescent="0.25">
      <c r="A443" t="s">
        <v>1444</v>
      </c>
      <c r="B443">
        <v>16.446760000000001</v>
      </c>
      <c r="C443">
        <f>0.7621</f>
        <v>0.7621</v>
      </c>
      <c r="D443">
        <f>-0.04653</f>
        <v>-4.6530000000000002E-2</v>
      </c>
    </row>
    <row r="444" spans="1:4" x14ac:dyDescent="0.25">
      <c r="A444" t="s">
        <v>1445</v>
      </c>
      <c r="B444">
        <v>16.189810000000001</v>
      </c>
      <c r="C444">
        <f>0.89224</f>
        <v>0.89224000000000003</v>
      </c>
      <c r="D444">
        <v>-0.17271</v>
      </c>
    </row>
    <row r="445" spans="1:4" x14ac:dyDescent="0.25">
      <c r="A445" t="s">
        <v>1446</v>
      </c>
      <c r="B445">
        <v>15.21612</v>
      </c>
      <c r="C445">
        <f>1.05887</f>
        <v>1.05887</v>
      </c>
      <c r="D445">
        <v>-0.17679</v>
      </c>
    </row>
    <row r="446" spans="1:4" x14ac:dyDescent="0.25">
      <c r="A446" t="s">
        <v>1447</v>
      </c>
      <c r="B446">
        <v>15.47194</v>
      </c>
      <c r="C446">
        <f>0.94805</f>
        <v>0.94804999999999995</v>
      </c>
      <c r="D446">
        <v>-0.11637</v>
      </c>
    </row>
    <row r="447" spans="1:4" x14ac:dyDescent="0.25">
      <c r="A447" t="s">
        <v>1448</v>
      </c>
      <c r="B447">
        <v>17.01144</v>
      </c>
      <c r="C447">
        <f>0.58214</f>
        <v>0.58213999999999999</v>
      </c>
      <c r="D447">
        <v>4.3130000000000002E-2</v>
      </c>
    </row>
    <row r="448" spans="1:4" x14ac:dyDescent="0.25">
      <c r="A448" t="s">
        <v>1449</v>
      </c>
      <c r="B448">
        <v>15.068680000000001</v>
      </c>
      <c r="C448">
        <f>1.1249</f>
        <v>1.1249</v>
      </c>
      <c r="D448">
        <v>-0.22524</v>
      </c>
    </row>
    <row r="449" spans="1:4" x14ac:dyDescent="0.25">
      <c r="A449" t="s">
        <v>1450</v>
      </c>
      <c r="B449">
        <v>14.91202</v>
      </c>
      <c r="C449">
        <f>1.21721</f>
        <v>1.2172099999999999</v>
      </c>
      <c r="D449">
        <v>-0.31409999999999999</v>
      </c>
    </row>
    <row r="450" spans="1:4" x14ac:dyDescent="0.25">
      <c r="A450" t="s">
        <v>1451</v>
      </c>
      <c r="B450">
        <v>16.591239999999999</v>
      </c>
      <c r="C450">
        <f>0.63321</f>
        <v>0.63321000000000005</v>
      </c>
      <c r="D450">
        <v>8.8330000000000006E-2</v>
      </c>
    </row>
    <row r="451" spans="1:4" x14ac:dyDescent="0.25">
      <c r="A451" t="s">
        <v>1452</v>
      </c>
      <c r="B451">
        <v>15.51487</v>
      </c>
      <c r="C451">
        <f>1.00462</f>
        <v>1.0046200000000001</v>
      </c>
      <c r="D451">
        <v>-0.16644</v>
      </c>
    </row>
    <row r="452" spans="1:4" x14ac:dyDescent="0.25">
      <c r="A452" t="s">
        <v>1453</v>
      </c>
      <c r="B452">
        <v>16.584769999999999</v>
      </c>
      <c r="C452">
        <f>0.67813</f>
        <v>0.67813000000000001</v>
      </c>
      <c r="D452">
        <v>8.09E-3</v>
      </c>
    </row>
    <row r="453" spans="1:4" x14ac:dyDescent="0.25">
      <c r="A453" t="s">
        <v>1454</v>
      </c>
      <c r="B453">
        <v>15.3146</v>
      </c>
      <c r="C453">
        <f>1.00785</f>
        <v>1.0078499999999999</v>
      </c>
      <c r="D453">
        <v>-0.12816</v>
      </c>
    </row>
    <row r="454" spans="1:4" x14ac:dyDescent="0.25">
      <c r="A454" t="s">
        <v>1455</v>
      </c>
      <c r="B454">
        <v>16.919550000000001</v>
      </c>
      <c r="C454">
        <f>0.70057</f>
        <v>0.70057000000000003</v>
      </c>
      <c r="D454">
        <v>-0.10455</v>
      </c>
    </row>
    <row r="455" spans="1:4" x14ac:dyDescent="0.25">
      <c r="A455" t="s">
        <v>1456</v>
      </c>
      <c r="B455">
        <v>14.81917</v>
      </c>
      <c r="C455">
        <f>1.13862</f>
        <v>1.13862</v>
      </c>
      <c r="D455">
        <v>-0.16636000000000001</v>
      </c>
    </row>
    <row r="456" spans="1:4" x14ac:dyDescent="0.25">
      <c r="A456" t="s">
        <v>1457</v>
      </c>
      <c r="B456">
        <v>14.81917</v>
      </c>
      <c r="C456">
        <f>1.13862</f>
        <v>1.13862</v>
      </c>
      <c r="D456">
        <v>-0.16636000000000001</v>
      </c>
    </row>
    <row r="457" spans="1:4" x14ac:dyDescent="0.25">
      <c r="A457" t="s">
        <v>1458</v>
      </c>
      <c r="B457">
        <v>15.6265</v>
      </c>
      <c r="C457">
        <f>0.90321</f>
        <v>0.90320999999999996</v>
      </c>
      <c r="D457">
        <v>-6.1379999999999997E-2</v>
      </c>
    </row>
    <row r="458" spans="1:4" x14ac:dyDescent="0.25">
      <c r="A458" t="s">
        <v>1459</v>
      </c>
      <c r="B458">
        <v>16.252379999999999</v>
      </c>
      <c r="C458">
        <f>0.72338</f>
        <v>0.72338000000000002</v>
      </c>
      <c r="D458">
        <v>3.6639999999999999E-2</v>
      </c>
    </row>
    <row r="459" spans="1:4" x14ac:dyDescent="0.25">
      <c r="A459" t="s">
        <v>1460</v>
      </c>
      <c r="B459">
        <v>14.88852</v>
      </c>
      <c r="C459">
        <f>1.17435</f>
        <v>1.17435</v>
      </c>
      <c r="D459">
        <v>-0.26795000000000002</v>
      </c>
    </row>
    <row r="460" spans="1:4" x14ac:dyDescent="0.25">
      <c r="A460" t="s">
        <v>1461</v>
      </c>
      <c r="B460">
        <v>14.796849999999999</v>
      </c>
      <c r="C460">
        <f>1.0824</f>
        <v>1.0824</v>
      </c>
      <c r="D460">
        <v>-0.10427</v>
      </c>
    </row>
    <row r="461" spans="1:4" x14ac:dyDescent="0.25">
      <c r="A461" t="s">
        <v>1462</v>
      </c>
      <c r="B461">
        <v>17.194710000000001</v>
      </c>
      <c r="C461">
        <f>0.65637</f>
        <v>0.65637000000000001</v>
      </c>
      <c r="D461">
        <v>-9.8180000000000003E-2</v>
      </c>
    </row>
    <row r="462" spans="1:4" x14ac:dyDescent="0.25">
      <c r="A462" t="s">
        <v>1463</v>
      </c>
      <c r="B462">
        <v>15.244339999999999</v>
      </c>
      <c r="C462">
        <f>1.03281</f>
        <v>1.03281</v>
      </c>
      <c r="D462">
        <v>-0.16425999999999999</v>
      </c>
    </row>
    <row r="463" spans="1:4" x14ac:dyDescent="0.25">
      <c r="A463" t="s">
        <v>1464</v>
      </c>
      <c r="B463">
        <v>15.69924</v>
      </c>
      <c r="C463">
        <f>0.7752</f>
        <v>0.7752</v>
      </c>
      <c r="D463">
        <v>0.10715</v>
      </c>
    </row>
    <row r="464" spans="1:4" x14ac:dyDescent="0.25">
      <c r="A464" t="s">
        <v>1465</v>
      </c>
      <c r="B464">
        <v>15.7783</v>
      </c>
      <c r="C464">
        <f>0.86789</f>
        <v>0.86789000000000005</v>
      </c>
      <c r="D464">
        <v>-5.8229999999999997E-2</v>
      </c>
    </row>
    <row r="465" spans="1:4" x14ac:dyDescent="0.25">
      <c r="A465" t="s">
        <v>1466</v>
      </c>
      <c r="B465">
        <v>15.394629999999999</v>
      </c>
      <c r="C465">
        <f>0.98372</f>
        <v>0.98372000000000004</v>
      </c>
      <c r="D465">
        <v>-0.10679</v>
      </c>
    </row>
    <row r="466" spans="1:4" x14ac:dyDescent="0.25">
      <c r="A466" t="s">
        <v>1467</v>
      </c>
      <c r="B466">
        <v>17.15119</v>
      </c>
      <c r="C466">
        <f>0.49487</f>
        <v>0.49486999999999998</v>
      </c>
      <c r="D466">
        <v>0.14002000000000001</v>
      </c>
    </row>
    <row r="467" spans="1:4" x14ac:dyDescent="0.25">
      <c r="A467" t="s">
        <v>1468</v>
      </c>
      <c r="B467">
        <v>14.89329</v>
      </c>
      <c r="C467">
        <f>0.97788</f>
        <v>0.97787999999999997</v>
      </c>
      <c r="D467">
        <v>2.8029999999999999E-2</v>
      </c>
    </row>
    <row r="468" spans="1:4" x14ac:dyDescent="0.25">
      <c r="A468" t="s">
        <v>1469</v>
      </c>
      <c r="B468">
        <v>14.76459</v>
      </c>
      <c r="C468">
        <f>1.0113</f>
        <v>1.0113000000000001</v>
      </c>
      <c r="D468">
        <v>-1.6060000000000001E-2</v>
      </c>
    </row>
    <row r="469" spans="1:4" x14ac:dyDescent="0.25">
      <c r="A469" t="s">
        <v>1470</v>
      </c>
      <c r="B469">
        <v>16.901599999999998</v>
      </c>
      <c r="C469">
        <f>0.59562</f>
        <v>0.59562000000000004</v>
      </c>
      <c r="D469">
        <v>5.2130000000000003E-2</v>
      </c>
    </row>
    <row r="470" spans="1:4" x14ac:dyDescent="0.25">
      <c r="A470" t="s">
        <v>1471</v>
      </c>
      <c r="B470">
        <v>15.007569999999999</v>
      </c>
      <c r="C470">
        <f>1.21157</f>
        <v>1.21157</v>
      </c>
      <c r="D470">
        <v>-0.31361</v>
      </c>
    </row>
    <row r="471" spans="1:4" x14ac:dyDescent="0.25">
      <c r="A471" t="s">
        <v>1472</v>
      </c>
      <c r="B471">
        <v>15.16732</v>
      </c>
      <c r="C471">
        <f>1.0269</f>
        <v>1.0268999999999999</v>
      </c>
      <c r="D471">
        <v>-0.13672999999999999</v>
      </c>
    </row>
    <row r="472" spans="1:4" x14ac:dyDescent="0.25">
      <c r="A472" t="s">
        <v>1473</v>
      </c>
      <c r="B472">
        <v>16.443449999999999</v>
      </c>
      <c r="C472">
        <f>0.84992</f>
        <v>0.84992000000000001</v>
      </c>
      <c r="D472">
        <v>-0.19969000000000001</v>
      </c>
    </row>
    <row r="473" spans="1:4" x14ac:dyDescent="0.25">
      <c r="A473" t="s">
        <v>1474</v>
      </c>
      <c r="B473">
        <v>15.59929</v>
      </c>
      <c r="C473">
        <f>0.89517</f>
        <v>0.89517000000000002</v>
      </c>
      <c r="D473">
        <v>-4.7199999999999999E-2</v>
      </c>
    </row>
    <row r="474" spans="1:4" x14ac:dyDescent="0.25">
      <c r="A474" t="s">
        <v>1475</v>
      </c>
      <c r="B474">
        <v>15.16896</v>
      </c>
      <c r="C474">
        <f>1.02102</f>
        <v>1.02102</v>
      </c>
      <c r="D474">
        <v>-0.12958</v>
      </c>
    </row>
    <row r="475" spans="1:4" x14ac:dyDescent="0.25">
      <c r="A475" t="s">
        <v>1476</v>
      </c>
      <c r="B475">
        <v>17.107340000000001</v>
      </c>
      <c r="C475">
        <f>0.62257</f>
        <v>0.62256999999999996</v>
      </c>
      <c r="D475">
        <v>-7.3380000000000001E-2</v>
      </c>
    </row>
    <row r="476" spans="1:4" x14ac:dyDescent="0.25">
      <c r="A476" t="s">
        <v>1477</v>
      </c>
      <c r="B476">
        <v>16.095890000000001</v>
      </c>
      <c r="C476">
        <f>0.94132</f>
        <v>0.94132000000000005</v>
      </c>
      <c r="D476">
        <f>-0.20484</f>
        <v>-0.20483999999999999</v>
      </c>
    </row>
    <row r="477" spans="1:4" x14ac:dyDescent="0.25">
      <c r="A477" t="s">
        <v>1478</v>
      </c>
      <c r="B477">
        <v>15.32563</v>
      </c>
      <c r="C477">
        <f>1.04234</f>
        <v>1.04234</v>
      </c>
      <c r="D477">
        <v>-0.18385000000000001</v>
      </c>
    </row>
    <row r="478" spans="1:4" x14ac:dyDescent="0.25">
      <c r="A478" t="s">
        <v>1479</v>
      </c>
      <c r="B478">
        <v>15.84243</v>
      </c>
      <c r="C478">
        <f>0.91149</f>
        <v>0.91149000000000002</v>
      </c>
      <c r="D478">
        <v>-0.12751999999999999</v>
      </c>
    </row>
    <row r="479" spans="1:4" x14ac:dyDescent="0.25">
      <c r="A479" t="s">
        <v>1480</v>
      </c>
      <c r="B479">
        <v>16.72786</v>
      </c>
      <c r="C479">
        <f>0.59717</f>
        <v>0.59716999999999998</v>
      </c>
      <c r="D479">
        <v>9.3359999999999999E-2</v>
      </c>
    </row>
    <row r="480" spans="1:4" x14ac:dyDescent="0.25">
      <c r="A480" t="s">
        <v>1481</v>
      </c>
      <c r="B480">
        <v>15.935600000000001</v>
      </c>
      <c r="C480">
        <f>0.81667</f>
        <v>0.81667000000000001</v>
      </c>
      <c r="D480">
        <v>-3.0700000000000002E-2</v>
      </c>
    </row>
    <row r="481" spans="1:4" x14ac:dyDescent="0.25">
      <c r="A481" t="s">
        <v>1482</v>
      </c>
      <c r="B481">
        <v>16.132269999999998</v>
      </c>
      <c r="C481">
        <f>0.83364</f>
        <v>0.83364000000000005</v>
      </c>
      <c r="D481">
        <v>-9.3160000000000007E-2</v>
      </c>
    </row>
    <row r="482" spans="1:4" x14ac:dyDescent="0.25">
      <c r="A482" t="s">
        <v>1483</v>
      </c>
      <c r="B482">
        <v>17.12641</v>
      </c>
      <c r="C482">
        <f>0.5495</f>
        <v>0.54949999999999999</v>
      </c>
      <c r="D482">
        <v>7.2090000000000001E-2</v>
      </c>
    </row>
    <row r="483" spans="1:4" x14ac:dyDescent="0.25">
      <c r="A483" t="s">
        <v>1484</v>
      </c>
      <c r="B483">
        <v>16.419619999999998</v>
      </c>
      <c r="C483">
        <f>0.68834</f>
        <v>0.68833999999999995</v>
      </c>
      <c r="D483">
        <v>4.1059999999999999E-2</v>
      </c>
    </row>
    <row r="484" spans="1:4" x14ac:dyDescent="0.25">
      <c r="A484" t="s">
        <v>1485</v>
      </c>
      <c r="B484">
        <v>16.511810000000001</v>
      </c>
      <c r="C484">
        <v>0.70552000000000004</v>
      </c>
      <c r="D484">
        <v>-7.2100000000000003E-3</v>
      </c>
    </row>
    <row r="485" spans="1:4" x14ac:dyDescent="0.25">
      <c r="A485" t="s">
        <v>1486</v>
      </c>
      <c r="B485">
        <v>15.0274</v>
      </c>
      <c r="C485">
        <f>1.21947</f>
        <v>1.2194700000000001</v>
      </c>
      <c r="D485">
        <v>-0.32013999999999998</v>
      </c>
    </row>
    <row r="486" spans="1:4" x14ac:dyDescent="0.25">
      <c r="A486" t="s">
        <v>1487</v>
      </c>
      <c r="B486">
        <v>14.98809</v>
      </c>
      <c r="C486">
        <f>1.06116</f>
        <v>1.0611600000000001</v>
      </c>
      <c r="D486">
        <v>-0.12045</v>
      </c>
    </row>
    <row r="487" spans="1:4" x14ac:dyDescent="0.25">
      <c r="A487" t="s">
        <v>1488</v>
      </c>
      <c r="B487">
        <v>15.6121</v>
      </c>
      <c r="C487">
        <f>0.94113</f>
        <v>0.94113000000000002</v>
      </c>
      <c r="D487">
        <v>-0.11218</v>
      </c>
    </row>
    <row r="488" spans="1:4" x14ac:dyDescent="0.25">
      <c r="A488" t="s">
        <v>1489</v>
      </c>
      <c r="B488">
        <v>15.57236</v>
      </c>
      <c r="C488">
        <f>0.98508</f>
        <v>0.98507999999999996</v>
      </c>
      <c r="D488">
        <v>-0.15726000000000001</v>
      </c>
    </row>
    <row r="489" spans="1:4" x14ac:dyDescent="0.25">
      <c r="A489" t="s">
        <v>1490</v>
      </c>
      <c r="B489">
        <v>15.24417</v>
      </c>
      <c r="C489">
        <f>0.93762</f>
        <v>0.93762000000000001</v>
      </c>
      <c r="D489">
        <v>-5.1369999999999999E-2</v>
      </c>
    </row>
    <row r="490" spans="1:4" x14ac:dyDescent="0.25">
      <c r="A490" t="s">
        <v>1491</v>
      </c>
      <c r="B490">
        <v>18.55931</v>
      </c>
      <c r="C490">
        <f>0.38471</f>
        <v>0.38471</v>
      </c>
      <c r="D490">
        <v>-0.11645</v>
      </c>
    </row>
    <row r="491" spans="1:4" x14ac:dyDescent="0.25">
      <c r="A491" t="s">
        <v>1492</v>
      </c>
      <c r="B491">
        <v>17.339749999999999</v>
      </c>
      <c r="C491">
        <f>0.57259</f>
        <v>0.57259000000000004</v>
      </c>
      <c r="D491">
        <v>-2.7810000000000001E-2</v>
      </c>
    </row>
    <row r="492" spans="1:4" x14ac:dyDescent="0.25">
      <c r="A492" t="s">
        <v>1493</v>
      </c>
      <c r="B492">
        <v>16.756180000000001</v>
      </c>
      <c r="C492">
        <f>0.69184</f>
        <v>0.69184000000000001</v>
      </c>
      <c r="D492">
        <v>-3.1329999999999997E-2</v>
      </c>
    </row>
    <row r="493" spans="1:4" x14ac:dyDescent="0.25">
      <c r="A493" t="s">
        <v>1494</v>
      </c>
      <c r="B493">
        <v>16.441140000000001</v>
      </c>
      <c r="C493">
        <f>0.79788</f>
        <v>0.79788000000000003</v>
      </c>
      <c r="D493">
        <v>-0.10889</v>
      </c>
    </row>
    <row r="494" spans="1:4" x14ac:dyDescent="0.25">
      <c r="A494" t="s">
        <v>1495</v>
      </c>
      <c r="B494">
        <v>15.214259999999999</v>
      </c>
      <c r="C494">
        <f>0.94315</f>
        <v>0.94315000000000004</v>
      </c>
      <c r="D494">
        <v>-2.358E-2</v>
      </c>
    </row>
    <row r="495" spans="1:4" x14ac:dyDescent="0.25">
      <c r="A495" t="s">
        <v>1496</v>
      </c>
      <c r="B495">
        <v>15.75779</v>
      </c>
      <c r="C495">
        <f>0.87845</f>
        <v>0.87844999999999995</v>
      </c>
      <c r="D495">
        <v>-6.6449999999999995E-2</v>
      </c>
    </row>
    <row r="496" spans="1:4" x14ac:dyDescent="0.25">
      <c r="A496" t="s">
        <v>1497</v>
      </c>
      <c r="B496">
        <v>15.586550000000001</v>
      </c>
      <c r="C496">
        <f>0.90303</f>
        <v>0.90303</v>
      </c>
      <c r="D496">
        <v>-6.6850000000000007E-2</v>
      </c>
    </row>
    <row r="497" spans="1:4" x14ac:dyDescent="0.25">
      <c r="A497" t="s">
        <v>1498</v>
      </c>
      <c r="B497">
        <v>15.278930000000001</v>
      </c>
      <c r="C497">
        <f>1.02113</f>
        <v>1.0211300000000001</v>
      </c>
      <c r="D497">
        <v>-0.12528</v>
      </c>
    </row>
    <row r="498" spans="1:4" x14ac:dyDescent="0.25">
      <c r="A498" t="s">
        <v>1499</v>
      </c>
      <c r="B498">
        <v>15.7049</v>
      </c>
      <c r="C498">
        <f>0.9915</f>
        <v>0.99150000000000005</v>
      </c>
      <c r="D498">
        <v>-0.18948000000000001</v>
      </c>
    </row>
    <row r="499" spans="1:4" x14ac:dyDescent="0.25">
      <c r="A499" t="s">
        <v>1500</v>
      </c>
      <c r="B499">
        <v>15.73391</v>
      </c>
      <c r="C499">
        <f>0.84982</f>
        <v>0.84982000000000002</v>
      </c>
      <c r="D499">
        <v>-2.2599999999999999E-2</v>
      </c>
    </row>
    <row r="500" spans="1:4" x14ac:dyDescent="0.25">
      <c r="A500" t="s">
        <v>1501</v>
      </c>
      <c r="B500">
        <v>15.222329999999999</v>
      </c>
      <c r="C500">
        <v>1.02471</v>
      </c>
      <c r="D500">
        <v>-0.14022999999999999</v>
      </c>
    </row>
    <row r="501" spans="1:4" x14ac:dyDescent="0.25">
      <c r="A501" t="s">
        <v>1502</v>
      </c>
      <c r="B501">
        <v>14.926740000000001</v>
      </c>
      <c r="C501">
        <v>1.165</v>
      </c>
      <c r="D501">
        <v>-0.24759</v>
      </c>
    </row>
    <row r="502" spans="1:4" x14ac:dyDescent="0.25">
      <c r="A502" t="s">
        <v>1503</v>
      </c>
      <c r="B502">
        <v>15.91286</v>
      </c>
      <c r="C502">
        <f>0.84445</f>
        <v>0.84445000000000003</v>
      </c>
      <c r="D502">
        <v>-7.4079999999999993E-2</v>
      </c>
    </row>
    <row r="503" spans="1:4" x14ac:dyDescent="0.25">
      <c r="A503" t="s">
        <v>1504</v>
      </c>
      <c r="B503">
        <v>15.51024</v>
      </c>
      <c r="C503">
        <f>1.04125</f>
        <v>1.04125</v>
      </c>
      <c r="D503">
        <v>-0.21781</v>
      </c>
    </row>
    <row r="504" spans="1:4" x14ac:dyDescent="0.25">
      <c r="A504" t="s">
        <v>1505</v>
      </c>
      <c r="B504">
        <v>16.478470000000002</v>
      </c>
      <c r="C504">
        <f>0.64515</f>
        <v>0.64515</v>
      </c>
      <c r="D504">
        <v>8.7209999999999996E-2</v>
      </c>
    </row>
    <row r="505" spans="1:4" x14ac:dyDescent="0.25">
      <c r="A505" t="s">
        <v>1506</v>
      </c>
      <c r="B505">
        <v>15.26253</v>
      </c>
      <c r="C505">
        <f>1.06294</f>
        <v>1.06294</v>
      </c>
      <c r="D505">
        <v>-0.20326</v>
      </c>
    </row>
    <row r="506" spans="1:4" x14ac:dyDescent="0.25">
      <c r="A506" t="s">
        <v>1507</v>
      </c>
      <c r="B506">
        <v>17.075790000000001</v>
      </c>
      <c r="C506">
        <v>0.44894000000000001</v>
      </c>
      <c r="D506">
        <v>0.21279000000000001</v>
      </c>
    </row>
    <row r="507" spans="1:4" x14ac:dyDescent="0.25">
      <c r="A507" t="s">
        <v>1508</v>
      </c>
      <c r="B507">
        <v>15.049569999999999</v>
      </c>
      <c r="C507">
        <f>1.02325</f>
        <v>1.02325</v>
      </c>
      <c r="D507">
        <v>-9.0569999999999998E-2</v>
      </c>
    </row>
    <row r="508" spans="1:4" x14ac:dyDescent="0.25">
      <c r="A508" t="s">
        <v>1509</v>
      </c>
      <c r="B508">
        <v>15.28162</v>
      </c>
      <c r="C508">
        <f>1.01127</f>
        <v>1.0112699999999999</v>
      </c>
      <c r="D508">
        <v>-0.13857</v>
      </c>
    </row>
    <row r="509" spans="1:4" x14ac:dyDescent="0.25">
      <c r="A509" t="s">
        <v>1510</v>
      </c>
      <c r="B509">
        <v>17.10323</v>
      </c>
      <c r="C509">
        <f>0.53663</f>
        <v>0.53663000000000005</v>
      </c>
      <c r="D509">
        <v>5.8540000000000002E-2</v>
      </c>
    </row>
    <row r="510" spans="1:4" x14ac:dyDescent="0.25">
      <c r="A510" t="s">
        <v>1511</v>
      </c>
      <c r="B510">
        <v>15.634119999999999</v>
      </c>
      <c r="C510">
        <f>0.85933</f>
        <v>0.85933000000000004</v>
      </c>
      <c r="D510">
        <v>-5.2900000000000004E-3</v>
      </c>
    </row>
    <row r="511" spans="1:4" x14ac:dyDescent="0.25">
      <c r="A511" t="s">
        <v>1512</v>
      </c>
      <c r="B511">
        <v>15.808820000000001</v>
      </c>
      <c r="C511">
        <v>0.83694999999999997</v>
      </c>
      <c r="D511">
        <v>-3.703E-2</v>
      </c>
    </row>
    <row r="512" spans="1:4" x14ac:dyDescent="0.25">
      <c r="A512" t="s">
        <v>1513</v>
      </c>
      <c r="B512">
        <v>16.490089999999999</v>
      </c>
      <c r="C512">
        <f>0.82889</f>
        <v>0.82889000000000002</v>
      </c>
      <c r="D512">
        <v>-0.19675999999999999</v>
      </c>
    </row>
    <row r="513" spans="1:4" x14ac:dyDescent="0.25">
      <c r="A513" t="s">
        <v>1514</v>
      </c>
      <c r="B513">
        <v>15.29856</v>
      </c>
      <c r="C513">
        <f>1.13475</f>
        <v>1.1347499999999999</v>
      </c>
      <c r="D513">
        <v>-0.31130999999999998</v>
      </c>
    </row>
    <row r="514" spans="1:4" x14ac:dyDescent="0.25">
      <c r="A514" t="s">
        <v>1515</v>
      </c>
      <c r="B514">
        <v>15.50372</v>
      </c>
      <c r="C514">
        <f>1.03455</f>
        <v>1.0345500000000001</v>
      </c>
      <c r="D514">
        <f>-0.2123</f>
        <v>-0.21229999999999999</v>
      </c>
    </row>
    <row r="515" spans="1:4" x14ac:dyDescent="0.25">
      <c r="A515" t="s">
        <v>1516</v>
      </c>
      <c r="B515">
        <v>16.73639</v>
      </c>
      <c r="C515">
        <f>0.59887</f>
        <v>0.59887000000000001</v>
      </c>
      <c r="D515">
        <v>8.4570000000000006E-2</v>
      </c>
    </row>
    <row r="516" spans="1:4" x14ac:dyDescent="0.25">
      <c r="A516" t="s">
        <v>1517</v>
      </c>
      <c r="B516">
        <v>16.772099999999998</v>
      </c>
      <c r="C516">
        <f>0.52122</f>
        <v>0.52122000000000002</v>
      </c>
      <c r="D516">
        <v>0.19832</v>
      </c>
    </row>
    <row r="517" spans="1:4" x14ac:dyDescent="0.25">
      <c r="A517" t="s">
        <v>1518</v>
      </c>
      <c r="B517">
        <v>15.30575</v>
      </c>
      <c r="C517">
        <v>1.1470800000000001</v>
      </c>
      <c r="D517">
        <v>-0.30395</v>
      </c>
    </row>
    <row r="518" spans="1:4" x14ac:dyDescent="0.25">
      <c r="A518" t="s">
        <v>1519</v>
      </c>
      <c r="B518">
        <v>15.144640000000001</v>
      </c>
      <c r="C518">
        <f>0.99985</f>
        <v>0.99985000000000002</v>
      </c>
      <c r="D518">
        <f>-0.09685</f>
        <v>-9.6850000000000006E-2</v>
      </c>
    </row>
    <row r="519" spans="1:4" x14ac:dyDescent="0.25">
      <c r="A519" t="s">
        <v>1520</v>
      </c>
      <c r="B519">
        <v>16.774360000000001</v>
      </c>
      <c r="C519">
        <f>0.6126</f>
        <v>0.61260000000000003</v>
      </c>
      <c r="D519">
        <v>4.929E-2</v>
      </c>
    </row>
    <row r="520" spans="1:4" x14ac:dyDescent="0.25">
      <c r="A520" t="s">
        <v>1521</v>
      </c>
      <c r="B520">
        <v>16.701809999999998</v>
      </c>
      <c r="C520">
        <f>0.66856</f>
        <v>0.66856000000000004</v>
      </c>
      <c r="D520">
        <v>-2.4299999999999999E-3</v>
      </c>
    </row>
    <row r="521" spans="1:4" x14ac:dyDescent="0.25">
      <c r="A521" t="s">
        <v>1522</v>
      </c>
      <c r="B521">
        <v>16.34769</v>
      </c>
      <c r="C521">
        <f>0.64235</f>
        <v>0.64234999999999998</v>
      </c>
      <c r="D521">
        <v>0.13908000000000001</v>
      </c>
    </row>
    <row r="522" spans="1:4" x14ac:dyDescent="0.25">
      <c r="A522" t="s">
        <v>1523</v>
      </c>
      <c r="B522">
        <v>15.81781</v>
      </c>
      <c r="C522">
        <f>0.94573</f>
        <v>0.94572999999999996</v>
      </c>
      <c r="D522">
        <v>-0.19313</v>
      </c>
    </row>
    <row r="523" spans="1:4" x14ac:dyDescent="0.25">
      <c r="A523" t="s">
        <v>1524</v>
      </c>
      <c r="B523">
        <v>16.968959999999999</v>
      </c>
      <c r="C523">
        <f>0.57783</f>
        <v>0.57782999999999995</v>
      </c>
      <c r="D523">
        <v>6.268E-2</v>
      </c>
    </row>
    <row r="524" spans="1:4" x14ac:dyDescent="0.25">
      <c r="A524" t="s">
        <v>1525</v>
      </c>
      <c r="B524">
        <v>16.374169999999999</v>
      </c>
      <c r="C524">
        <f>0.7207</f>
        <v>0.72070000000000001</v>
      </c>
      <c r="D524">
        <v>-1.9539999999999998E-2</v>
      </c>
    </row>
    <row r="525" spans="1:4" x14ac:dyDescent="0.25">
      <c r="A525" t="s">
        <v>1526</v>
      </c>
      <c r="B525">
        <v>14.016349999999999</v>
      </c>
      <c r="C525">
        <f>1.04183</f>
        <v>1.04183</v>
      </c>
      <c r="D525">
        <v>0.21565000000000001</v>
      </c>
    </row>
    <row r="526" spans="1:4" x14ac:dyDescent="0.25">
      <c r="A526" t="s">
        <v>1527</v>
      </c>
      <c r="B526">
        <v>17.033390000000001</v>
      </c>
      <c r="C526">
        <v>0.44712000000000002</v>
      </c>
      <c r="D526">
        <v>0.22214</v>
      </c>
    </row>
    <row r="527" spans="1:4" x14ac:dyDescent="0.25">
      <c r="A527" t="s">
        <v>1528</v>
      </c>
      <c r="B527">
        <v>15.19586</v>
      </c>
      <c r="C527">
        <f>1.0249</f>
        <v>1.0248999999999999</v>
      </c>
      <c r="D527">
        <v>-0.13977999999999999</v>
      </c>
    </row>
    <row r="528" spans="1:4" x14ac:dyDescent="0.25">
      <c r="A528" t="s">
        <v>1529</v>
      </c>
      <c r="B528">
        <v>15.37528</v>
      </c>
      <c r="C528">
        <f>0.96811</f>
        <v>0.96811000000000003</v>
      </c>
      <c r="D528">
        <v>-6.1879999999999998E-2</v>
      </c>
    </row>
    <row r="529" spans="1:4" x14ac:dyDescent="0.25">
      <c r="A529" t="s">
        <v>1530</v>
      </c>
      <c r="B529">
        <v>15.24222</v>
      </c>
      <c r="C529">
        <f>0.99169</f>
        <v>0.99168999999999996</v>
      </c>
      <c r="D529">
        <v>-8.9389999999999997E-2</v>
      </c>
    </row>
    <row r="530" spans="1:4" x14ac:dyDescent="0.25">
      <c r="A530" t="s">
        <v>1531</v>
      </c>
      <c r="B530">
        <v>15.24222</v>
      </c>
      <c r="C530">
        <f>0.99169</f>
        <v>0.99168999999999996</v>
      </c>
      <c r="D530">
        <v>-8.9389999999999997E-2</v>
      </c>
    </row>
    <row r="531" spans="1:4" x14ac:dyDescent="0.25">
      <c r="A531" t="s">
        <v>1532</v>
      </c>
      <c r="B531">
        <v>15.78837</v>
      </c>
      <c r="C531">
        <f>0.88989</f>
        <v>0.88988999999999996</v>
      </c>
      <c r="D531">
        <v>-8.4870000000000001E-2</v>
      </c>
    </row>
    <row r="532" spans="1:4" x14ac:dyDescent="0.25">
      <c r="A532" t="s">
        <v>1533</v>
      </c>
      <c r="B532">
        <v>15.549709999999999</v>
      </c>
      <c r="C532">
        <f>0.88383</f>
        <v>0.88383</v>
      </c>
      <c r="D532">
        <v>-3.3279999999999997E-2</v>
      </c>
    </row>
    <row r="533" spans="1:4" x14ac:dyDescent="0.25">
      <c r="A533" t="s">
        <v>1534</v>
      </c>
      <c r="B533">
        <v>16.805589999999999</v>
      </c>
      <c r="C533">
        <f>0.63732</f>
        <v>0.63732</v>
      </c>
      <c r="D533">
        <v>2.206E-2</v>
      </c>
    </row>
    <row r="534" spans="1:4" x14ac:dyDescent="0.25">
      <c r="A534" t="s">
        <v>1535</v>
      </c>
      <c r="B534">
        <v>16.364190000000001</v>
      </c>
      <c r="C534">
        <f>0.68194</f>
        <v>0.68193999999999999</v>
      </c>
      <c r="D534">
        <v>5.4670000000000003E-2</v>
      </c>
    </row>
    <row r="535" spans="1:4" x14ac:dyDescent="0.25">
      <c r="A535" t="s">
        <v>1536</v>
      </c>
      <c r="B535">
        <v>15.955159999999999</v>
      </c>
      <c r="C535">
        <f>0.81857</f>
        <v>0.81857000000000002</v>
      </c>
      <c r="D535">
        <v>-2.555E-2</v>
      </c>
    </row>
    <row r="536" spans="1:4" x14ac:dyDescent="0.25">
      <c r="A536" t="s">
        <v>1537</v>
      </c>
      <c r="B536">
        <v>14.28838</v>
      </c>
      <c r="C536">
        <f>1.36964</f>
        <v>1.36964</v>
      </c>
      <c r="D536">
        <v>-0.34911999999999999</v>
      </c>
    </row>
    <row r="537" spans="1:4" x14ac:dyDescent="0.25">
      <c r="A537" t="s">
        <v>1538</v>
      </c>
      <c r="B537">
        <v>16.36636</v>
      </c>
      <c r="C537">
        <f>0.76082</f>
        <v>0.76082000000000005</v>
      </c>
      <c r="D537">
        <v>-4.1169999999999998E-2</v>
      </c>
    </row>
    <row r="538" spans="1:4" x14ac:dyDescent="0.25">
      <c r="A538" t="s">
        <v>1539</v>
      </c>
      <c r="B538">
        <v>15.819470000000001</v>
      </c>
      <c r="C538">
        <f>0.87355</f>
        <v>0.87355000000000005</v>
      </c>
      <c r="D538">
        <v>-4.648E-2</v>
      </c>
    </row>
    <row r="539" spans="1:4" x14ac:dyDescent="0.25">
      <c r="A539" t="s">
        <v>1540</v>
      </c>
      <c r="B539">
        <v>15.20129</v>
      </c>
      <c r="C539">
        <f>1.07673</f>
        <v>1.07673</v>
      </c>
      <c r="D539">
        <v>-0.20013</v>
      </c>
    </row>
    <row r="540" spans="1:4" x14ac:dyDescent="0.25">
      <c r="A540" t="s">
        <v>1541</v>
      </c>
      <c r="B540">
        <v>15.748469999999999</v>
      </c>
      <c r="C540">
        <f>1.03814</f>
        <v>1.0381400000000001</v>
      </c>
      <c r="D540">
        <v>-0.26094000000000001</v>
      </c>
    </row>
    <row r="541" spans="1:4" x14ac:dyDescent="0.25">
      <c r="A541" t="s">
        <v>1542</v>
      </c>
      <c r="B541">
        <v>15.748469999999999</v>
      </c>
      <c r="C541">
        <f>1.03814</f>
        <v>1.0381400000000001</v>
      </c>
      <c r="D541">
        <v>-0.26094000000000001</v>
      </c>
    </row>
    <row r="542" spans="1:4" x14ac:dyDescent="0.25">
      <c r="A542" t="s">
        <v>1543</v>
      </c>
      <c r="B542">
        <v>16.789539999999999</v>
      </c>
      <c r="C542">
        <f>0.60953</f>
        <v>0.60953000000000002</v>
      </c>
      <c r="D542">
        <v>3.0099999999999998E-2</v>
      </c>
    </row>
    <row r="543" spans="1:4" x14ac:dyDescent="0.25">
      <c r="A543" t="s">
        <v>1544</v>
      </c>
      <c r="B543">
        <v>16.564789999999999</v>
      </c>
      <c r="C543">
        <v>0.81462000000000001</v>
      </c>
      <c r="D543">
        <v>-0.14205999999999999</v>
      </c>
    </row>
    <row r="544" spans="1:4" x14ac:dyDescent="0.25">
      <c r="A544" t="s">
        <v>1545</v>
      </c>
      <c r="B544">
        <v>17.221399999999999</v>
      </c>
      <c r="C544">
        <f>0.48133</f>
        <v>0.48132999999999998</v>
      </c>
      <c r="D544">
        <v>0.15124000000000001</v>
      </c>
    </row>
    <row r="545" spans="1:4" x14ac:dyDescent="0.25">
      <c r="A545" t="s">
        <v>1546</v>
      </c>
      <c r="B545">
        <v>16.91535</v>
      </c>
      <c r="C545">
        <f>0.83001</f>
        <v>0.83001000000000003</v>
      </c>
      <c r="D545">
        <v>-0.37068000000000001</v>
      </c>
    </row>
    <row r="546" spans="1:4" x14ac:dyDescent="0.25">
      <c r="A546" t="s">
        <v>1547</v>
      </c>
      <c r="B546">
        <v>15.27388</v>
      </c>
      <c r="C546">
        <f>1.06411</f>
        <v>1.0641099999999999</v>
      </c>
      <c r="D546">
        <v>-0.16846</v>
      </c>
    </row>
    <row r="547" spans="1:4" x14ac:dyDescent="0.25">
      <c r="A547" t="s">
        <v>1548</v>
      </c>
      <c r="B547">
        <v>16.763999999999999</v>
      </c>
      <c r="C547">
        <f>0.68748</f>
        <v>0.68747999999999998</v>
      </c>
      <c r="D547">
        <v>-7.2220000000000006E-2</v>
      </c>
    </row>
    <row r="548" spans="1:4" x14ac:dyDescent="0.25">
      <c r="A548" t="s">
        <v>1549</v>
      </c>
      <c r="B548">
        <v>14.961930000000001</v>
      </c>
      <c r="C548">
        <f>1.1433</f>
        <v>1.1433</v>
      </c>
      <c r="D548">
        <v>-0.19300999999999999</v>
      </c>
    </row>
    <row r="549" spans="1:4" x14ac:dyDescent="0.25">
      <c r="A549" t="s">
        <v>1550</v>
      </c>
      <c r="B549">
        <v>15.70346</v>
      </c>
      <c r="C549">
        <f>0.91023</f>
        <v>0.91022999999999998</v>
      </c>
      <c r="D549">
        <v>-0.11027000000000001</v>
      </c>
    </row>
    <row r="550" spans="1:4" x14ac:dyDescent="0.25">
      <c r="A550" t="s">
        <v>1551</v>
      </c>
      <c r="B550">
        <v>16.945180000000001</v>
      </c>
      <c r="C550">
        <f>0.64733</f>
        <v>0.64732999999999996</v>
      </c>
      <c r="D550">
        <v>-3.0970000000000001E-2</v>
      </c>
    </row>
    <row r="551" spans="1:4" x14ac:dyDescent="0.25">
      <c r="A551" t="s">
        <v>1552</v>
      </c>
      <c r="B551">
        <v>14.887320000000001</v>
      </c>
      <c r="C551">
        <f>1.0762</f>
        <v>1.0762</v>
      </c>
      <c r="D551">
        <v>-0.13664999999999999</v>
      </c>
    </row>
    <row r="552" spans="1:4" x14ac:dyDescent="0.25">
      <c r="A552" t="s">
        <v>1553</v>
      </c>
      <c r="B552">
        <v>15.381119999999999</v>
      </c>
      <c r="C552">
        <f>1.05884</f>
        <v>1.05884</v>
      </c>
      <c r="D552">
        <v>-0.21632000000000001</v>
      </c>
    </row>
    <row r="553" spans="1:4" x14ac:dyDescent="0.25">
      <c r="A553" t="s">
        <v>1554</v>
      </c>
      <c r="B553">
        <v>15.82569</v>
      </c>
      <c r="C553">
        <f>0.80901</f>
        <v>0.80901000000000001</v>
      </c>
      <c r="D553">
        <v>4.1200000000000004E-3</v>
      </c>
    </row>
    <row r="554" spans="1:4" x14ac:dyDescent="0.25">
      <c r="A554" t="s">
        <v>1555</v>
      </c>
      <c r="B554">
        <v>15.677099999999999</v>
      </c>
      <c r="C554">
        <f>0.91852</f>
        <v>0.91852</v>
      </c>
      <c r="D554">
        <v>-8.4750000000000006E-2</v>
      </c>
    </row>
    <row r="555" spans="1:4" x14ac:dyDescent="0.25">
      <c r="A555" t="s">
        <v>1556</v>
      </c>
      <c r="B555">
        <v>18.20486</v>
      </c>
      <c r="C555">
        <f>0.41896</f>
        <v>0.41896</v>
      </c>
      <c r="D555">
        <v>-6.6949999999999996E-2</v>
      </c>
    </row>
    <row r="556" spans="1:4" x14ac:dyDescent="0.25">
      <c r="A556" t="s">
        <v>1557</v>
      </c>
      <c r="B556">
        <v>16.344660000000001</v>
      </c>
      <c r="C556">
        <f>0.85544</f>
        <v>0.85543999999999998</v>
      </c>
      <c r="D556">
        <v>-0.17011000000000001</v>
      </c>
    </row>
    <row r="557" spans="1:4" x14ac:dyDescent="0.25">
      <c r="A557" t="s">
        <v>1558</v>
      </c>
      <c r="B557">
        <v>16.482510000000001</v>
      </c>
      <c r="C557">
        <f>0.73172</f>
        <v>0.73172000000000004</v>
      </c>
      <c r="D557">
        <v>-3.3730000000000003E-2</v>
      </c>
    </row>
    <row r="558" spans="1:4" x14ac:dyDescent="0.25">
      <c r="A558" t="s">
        <v>1559</v>
      </c>
      <c r="B558">
        <v>15.50756</v>
      </c>
      <c r="C558">
        <f>1.10356</f>
        <v>1.1035600000000001</v>
      </c>
      <c r="D558">
        <v>-0.27965000000000001</v>
      </c>
    </row>
    <row r="559" spans="1:4" x14ac:dyDescent="0.25">
      <c r="A559" t="s">
        <v>1560</v>
      </c>
      <c r="B559">
        <v>16.128430000000002</v>
      </c>
      <c r="C559">
        <f>0.81808</f>
        <v>0.81808000000000003</v>
      </c>
      <c r="D559">
        <v>-7.9850000000000004E-2</v>
      </c>
    </row>
    <row r="560" spans="1:4" x14ac:dyDescent="0.25">
      <c r="A560" t="s">
        <v>1561</v>
      </c>
      <c r="B560">
        <v>15.68756</v>
      </c>
      <c r="C560">
        <v>0.83823000000000003</v>
      </c>
      <c r="D560">
        <v>-1E-4</v>
      </c>
    </row>
    <row r="561" spans="1:4" x14ac:dyDescent="0.25">
      <c r="A561" t="s">
        <v>1562</v>
      </c>
      <c r="B561">
        <v>16.75994</v>
      </c>
      <c r="C561">
        <f>0.61507</f>
        <v>0.61507000000000001</v>
      </c>
      <c r="D561">
        <v>5.4309999999999997E-2</v>
      </c>
    </row>
    <row r="562" spans="1:4" x14ac:dyDescent="0.25">
      <c r="A562" t="s">
        <v>1563</v>
      </c>
      <c r="B562">
        <v>15.308999999999999</v>
      </c>
      <c r="C562">
        <f>1.04101</f>
        <v>1.04101</v>
      </c>
      <c r="D562">
        <v>-0.16922000000000001</v>
      </c>
    </row>
    <row r="563" spans="1:4" x14ac:dyDescent="0.25">
      <c r="A563" t="s">
        <v>1564</v>
      </c>
      <c r="B563">
        <v>15.78537</v>
      </c>
      <c r="C563">
        <f>0.90434</f>
        <v>0.90434000000000003</v>
      </c>
      <c r="D563">
        <v>-9.7860000000000003E-2</v>
      </c>
    </row>
    <row r="564" spans="1:4" x14ac:dyDescent="0.25">
      <c r="A564" t="s">
        <v>1565</v>
      </c>
      <c r="B564">
        <v>16.576260000000001</v>
      </c>
      <c r="C564">
        <f>0.59033</f>
        <v>0.59033000000000002</v>
      </c>
      <c r="D564">
        <v>0.15958</v>
      </c>
    </row>
    <row r="565" spans="1:4" x14ac:dyDescent="0.25">
      <c r="A565" t="s">
        <v>1566</v>
      </c>
      <c r="B565">
        <v>16.75591</v>
      </c>
      <c r="C565">
        <f>0.60918</f>
        <v>0.60918000000000005</v>
      </c>
      <c r="D565">
        <v>7.5399999999999995E-2</v>
      </c>
    </row>
    <row r="566" spans="1:4" x14ac:dyDescent="0.25">
      <c r="A566" t="s">
        <v>1567</v>
      </c>
      <c r="B566">
        <v>16.290120000000002</v>
      </c>
      <c r="C566">
        <f>0.7785</f>
        <v>0.77849999999999997</v>
      </c>
      <c r="D566">
        <v>-6.6479999999999997E-2</v>
      </c>
    </row>
    <row r="567" spans="1:4" x14ac:dyDescent="0.25">
      <c r="A567" t="s">
        <v>1568</v>
      </c>
      <c r="B567">
        <v>15.65657</v>
      </c>
      <c r="C567">
        <f>0.82362</f>
        <v>0.82362000000000002</v>
      </c>
      <c r="D567">
        <v>3.236E-2</v>
      </c>
    </row>
    <row r="568" spans="1:4" x14ac:dyDescent="0.25">
      <c r="A568" t="s">
        <v>1569</v>
      </c>
      <c r="B568">
        <v>16.350079999999998</v>
      </c>
      <c r="C568">
        <f>0.68355</f>
        <v>0.68354999999999999</v>
      </c>
      <c r="D568">
        <v>6.3479999999999995E-2</v>
      </c>
    </row>
    <row r="569" spans="1:4" x14ac:dyDescent="0.25">
      <c r="A569" t="s">
        <v>1570</v>
      </c>
      <c r="B569">
        <v>15.91145</v>
      </c>
      <c r="C569">
        <f>0.87452</f>
        <v>0.87451999999999996</v>
      </c>
      <c r="D569">
        <v>-9.7280000000000005E-2</v>
      </c>
    </row>
    <row r="570" spans="1:4" x14ac:dyDescent="0.25">
      <c r="A570" t="s">
        <v>1571</v>
      </c>
      <c r="B570">
        <v>16.743400000000001</v>
      </c>
      <c r="C570">
        <f>0.5475</f>
        <v>0.54749999999999999</v>
      </c>
      <c r="D570">
        <v>0.16198000000000001</v>
      </c>
    </row>
    <row r="571" spans="1:4" x14ac:dyDescent="0.25">
      <c r="A571" t="s">
        <v>1572</v>
      </c>
      <c r="B571">
        <v>15.92905</v>
      </c>
      <c r="C571">
        <v>0.89992000000000005</v>
      </c>
      <c r="D571">
        <v>-0.12845999999999999</v>
      </c>
    </row>
    <row r="572" spans="1:4" x14ac:dyDescent="0.25">
      <c r="A572" t="s">
        <v>1573</v>
      </c>
      <c r="B572">
        <v>16.021249999999998</v>
      </c>
      <c r="C572">
        <f>0.81201</f>
        <v>0.81201000000000001</v>
      </c>
      <c r="D572">
        <v>-5.1580000000000001E-2</v>
      </c>
    </row>
    <row r="573" spans="1:4" x14ac:dyDescent="0.25">
      <c r="A573" t="s">
        <v>1574</v>
      </c>
      <c r="B573">
        <v>15.974970000000001</v>
      </c>
      <c r="C573">
        <f>0.7919</f>
        <v>0.79190000000000005</v>
      </c>
      <c r="D573">
        <v>4.2479999999999997E-2</v>
      </c>
    </row>
    <row r="574" spans="1:4" x14ac:dyDescent="0.25">
      <c r="A574" t="s">
        <v>1575</v>
      </c>
      <c r="B574">
        <v>15.643079999999999</v>
      </c>
      <c r="C574">
        <f>0.89861</f>
        <v>0.89861000000000002</v>
      </c>
      <c r="D574">
        <v>-7.4609999999999996E-2</v>
      </c>
    </row>
    <row r="575" spans="1:4" x14ac:dyDescent="0.25">
      <c r="A575" t="s">
        <v>1576</v>
      </c>
      <c r="B575">
        <v>14.13006</v>
      </c>
      <c r="C575">
        <f>1.07953</f>
        <v>1.0795300000000001</v>
      </c>
      <c r="D575">
        <v>0.14565</v>
      </c>
    </row>
    <row r="576" spans="1:4" x14ac:dyDescent="0.25">
      <c r="A576" t="s">
        <v>1577</v>
      </c>
      <c r="B576">
        <v>16.382020000000001</v>
      </c>
      <c r="C576">
        <f>0.64855</f>
        <v>0.64854999999999996</v>
      </c>
      <c r="D576">
        <v>0.10269</v>
      </c>
    </row>
    <row r="577" spans="1:4" x14ac:dyDescent="0.25">
      <c r="A577" t="s">
        <v>1578</v>
      </c>
      <c r="B577">
        <v>16.106059999999999</v>
      </c>
      <c r="C577">
        <f>0.81554</f>
        <v>0.81554000000000004</v>
      </c>
      <c r="D577">
        <v>-6.1030000000000001E-2</v>
      </c>
    </row>
    <row r="578" spans="1:4" x14ac:dyDescent="0.25">
      <c r="A578" t="s">
        <v>1579</v>
      </c>
      <c r="B578">
        <v>16.889970000000002</v>
      </c>
      <c r="C578">
        <f>0.55015</f>
        <v>0.55015000000000003</v>
      </c>
      <c r="D578">
        <v>0.12265</v>
      </c>
    </row>
    <row r="579" spans="1:4" x14ac:dyDescent="0.25">
      <c r="A579" t="s">
        <v>1580</v>
      </c>
      <c r="B579">
        <v>15.23616</v>
      </c>
      <c r="C579">
        <f>0.97079</f>
        <v>0.97079000000000004</v>
      </c>
      <c r="D579">
        <f>-0.07836</f>
        <v>-7.8359999999999999E-2</v>
      </c>
    </row>
    <row r="580" spans="1:4" x14ac:dyDescent="0.25">
      <c r="A580" t="s">
        <v>1581</v>
      </c>
      <c r="B580">
        <v>16.736329999999999</v>
      </c>
      <c r="C580">
        <f>0.61523</f>
        <v>0.61523000000000005</v>
      </c>
      <c r="D580">
        <v>4.9689999999999998E-2</v>
      </c>
    </row>
    <row r="581" spans="1:4" x14ac:dyDescent="0.25">
      <c r="A581" t="s">
        <v>1582</v>
      </c>
      <c r="B581">
        <v>15.13081</v>
      </c>
      <c r="C581">
        <f>1.16478</f>
        <v>1.1647799999999999</v>
      </c>
      <c r="D581">
        <v>-0.27818999999999999</v>
      </c>
    </row>
    <row r="582" spans="1:4" x14ac:dyDescent="0.25">
      <c r="A582" t="s">
        <v>1583</v>
      </c>
      <c r="B582">
        <v>15.69045</v>
      </c>
      <c r="C582">
        <f>0.91485</f>
        <v>0.91485000000000005</v>
      </c>
      <c r="D582">
        <v>-9.0480000000000005E-2</v>
      </c>
    </row>
    <row r="583" spans="1:4" x14ac:dyDescent="0.25">
      <c r="A583" t="s">
        <v>1584</v>
      </c>
      <c r="B583">
        <v>15.69045</v>
      </c>
      <c r="C583">
        <f>0.91485</f>
        <v>0.91485000000000005</v>
      </c>
      <c r="D583">
        <v>-9.0480000000000005E-2</v>
      </c>
    </row>
    <row r="584" spans="1:4" x14ac:dyDescent="0.25">
      <c r="A584" t="s">
        <v>1585</v>
      </c>
      <c r="B584">
        <v>15.573829999999999</v>
      </c>
      <c r="C584">
        <f>0.97788</f>
        <v>0.97787999999999997</v>
      </c>
      <c r="D584">
        <v>-0.13907</v>
      </c>
    </row>
    <row r="585" spans="1:4" x14ac:dyDescent="0.25">
      <c r="A585" t="s">
        <v>1586</v>
      </c>
      <c r="B585">
        <v>15.42788</v>
      </c>
      <c r="C585">
        <f>0.91284</f>
        <v>0.91283999999999998</v>
      </c>
      <c r="D585">
        <v>-3.8359999999999998E-2</v>
      </c>
    </row>
    <row r="586" spans="1:4" x14ac:dyDescent="0.25">
      <c r="A586" t="s">
        <v>1587</v>
      </c>
      <c r="B586">
        <v>16.752600000000001</v>
      </c>
      <c r="C586">
        <f>0.62879</f>
        <v>0.62878999999999996</v>
      </c>
      <c r="D586">
        <v>4.8329999999999998E-2</v>
      </c>
    </row>
    <row r="587" spans="1:4" x14ac:dyDescent="0.25">
      <c r="A587" t="s">
        <v>1588</v>
      </c>
      <c r="B587">
        <v>15.71306</v>
      </c>
      <c r="C587">
        <f>0.84632</f>
        <v>0.84631999999999996</v>
      </c>
      <c r="D587">
        <v>-1.9429999999999999E-2</v>
      </c>
    </row>
    <row r="588" spans="1:4" x14ac:dyDescent="0.25">
      <c r="A588" t="s">
        <v>1589</v>
      </c>
      <c r="B588">
        <v>14.76469</v>
      </c>
      <c r="C588">
        <f>1.0621</f>
        <v>1.0621</v>
      </c>
      <c r="D588">
        <v>-8.0350000000000005E-2</v>
      </c>
    </row>
    <row r="589" spans="1:4" x14ac:dyDescent="0.25">
      <c r="A589" t="s">
        <v>1590</v>
      </c>
      <c r="B589">
        <v>16.501709999999999</v>
      </c>
      <c r="C589">
        <f>0.67355</f>
        <v>0.67354999999999998</v>
      </c>
      <c r="D589">
        <v>5.747E-2</v>
      </c>
    </row>
    <row r="590" spans="1:4" x14ac:dyDescent="0.25">
      <c r="A590" t="s">
        <v>1591</v>
      </c>
      <c r="B590">
        <v>16.501709999999999</v>
      </c>
      <c r="C590">
        <f>0.67355</f>
        <v>0.67354999999999998</v>
      </c>
      <c r="D590">
        <v>5.747E-2</v>
      </c>
    </row>
    <row r="591" spans="1:4" x14ac:dyDescent="0.25">
      <c r="A591" t="s">
        <v>1592</v>
      </c>
      <c r="B591">
        <v>15.999689999999999</v>
      </c>
      <c r="C591">
        <f>0.80951</f>
        <v>0.80950999999999995</v>
      </c>
      <c r="D591">
        <v>-2.5000000000000001E-2</v>
      </c>
    </row>
    <row r="592" spans="1:4" x14ac:dyDescent="0.25">
      <c r="A592" t="s">
        <v>1593</v>
      </c>
      <c r="B592">
        <v>16.570060000000002</v>
      </c>
      <c r="C592">
        <f>0.67782</f>
        <v>0.67781999999999998</v>
      </c>
      <c r="D592">
        <v>1.43E-2</v>
      </c>
    </row>
    <row r="593" spans="1:4" x14ac:dyDescent="0.25">
      <c r="A593" t="s">
        <v>1594</v>
      </c>
      <c r="B593">
        <v>16.043690000000002</v>
      </c>
      <c r="C593">
        <f>0.92376</f>
        <v>0.92376000000000003</v>
      </c>
      <c r="D593">
        <v>-0.18278</v>
      </c>
    </row>
    <row r="594" spans="1:4" x14ac:dyDescent="0.25">
      <c r="A594" t="s">
        <v>1595</v>
      </c>
      <c r="B594">
        <v>16.528670000000002</v>
      </c>
      <c r="C594">
        <f>0.70054</f>
        <v>0.70054000000000005</v>
      </c>
      <c r="D594">
        <v>1.21E-2</v>
      </c>
    </row>
    <row r="595" spans="1:4" x14ac:dyDescent="0.25">
      <c r="A595" t="s">
        <v>1596</v>
      </c>
      <c r="B595">
        <v>17.211110000000001</v>
      </c>
      <c r="C595">
        <f>0.60165</f>
        <v>0.60165000000000002</v>
      </c>
      <c r="D595">
        <v>-6.8260000000000001E-2</v>
      </c>
    </row>
    <row r="596" spans="1:4" x14ac:dyDescent="0.25">
      <c r="A596" t="s">
        <v>1597</v>
      </c>
      <c r="B596">
        <v>15.503450000000001</v>
      </c>
      <c r="C596">
        <v>0.96540000000000004</v>
      </c>
      <c r="D596">
        <v>-0.12866</v>
      </c>
    </row>
    <row r="597" spans="1:4" x14ac:dyDescent="0.25">
      <c r="A597" t="s">
        <v>1598</v>
      </c>
      <c r="B597">
        <v>16.446359999999999</v>
      </c>
      <c r="C597">
        <f>0.6955</f>
        <v>0.69550000000000001</v>
      </c>
      <c r="D597">
        <v>-8.5000000000000006E-3</v>
      </c>
    </row>
    <row r="598" spans="1:4" x14ac:dyDescent="0.25">
      <c r="A598" t="s">
        <v>1599</v>
      </c>
      <c r="B598">
        <v>15.27275</v>
      </c>
      <c r="C598">
        <f>1.01387</f>
        <v>1.01387</v>
      </c>
      <c r="D598">
        <v>-0.12509999999999999</v>
      </c>
    </row>
    <row r="599" spans="1:4" x14ac:dyDescent="0.25">
      <c r="A599" t="s">
        <v>1600</v>
      </c>
      <c r="B599">
        <v>15.73028</v>
      </c>
      <c r="C599">
        <f>0.80509</f>
        <v>0.80508999999999997</v>
      </c>
      <c r="D599">
        <v>3.8249999999999999E-2</v>
      </c>
    </row>
    <row r="600" spans="1:4" x14ac:dyDescent="0.25">
      <c r="A600" t="s">
        <v>1601</v>
      </c>
      <c r="B600">
        <v>17.046140000000001</v>
      </c>
      <c r="C600">
        <f>0.5473</f>
        <v>0.54730000000000001</v>
      </c>
      <c r="D600">
        <v>7.8369999999999995E-2</v>
      </c>
    </row>
    <row r="601" spans="1:4" x14ac:dyDescent="0.25">
      <c r="A601" t="s">
        <v>1602</v>
      </c>
      <c r="B601">
        <v>14.96968</v>
      </c>
      <c r="C601">
        <f>1.1133</f>
        <v>1.1133</v>
      </c>
      <c r="D601">
        <v>-0.17732000000000001</v>
      </c>
    </row>
    <row r="602" spans="1:4" x14ac:dyDescent="0.25">
      <c r="A602" t="s">
        <v>1603</v>
      </c>
      <c r="B602">
        <v>15.38687</v>
      </c>
      <c r="C602">
        <f>0.94795</f>
        <v>0.94794999999999996</v>
      </c>
      <c r="D602">
        <v>-6.1800000000000001E-2</v>
      </c>
    </row>
    <row r="603" spans="1:4" x14ac:dyDescent="0.25">
      <c r="A603" t="s">
        <v>1604</v>
      </c>
      <c r="B603">
        <v>15.719239999999999</v>
      </c>
      <c r="C603">
        <f>0.80212</f>
        <v>0.80212000000000006</v>
      </c>
      <c r="D603">
        <v>7.0910000000000001E-2</v>
      </c>
    </row>
    <row r="604" spans="1:4" x14ac:dyDescent="0.25">
      <c r="A604" t="s">
        <v>1605</v>
      </c>
      <c r="B604">
        <v>17.136900000000001</v>
      </c>
      <c r="C604">
        <f>0.4257</f>
        <v>0.42570000000000002</v>
      </c>
      <c r="D604">
        <v>0.22919999999999999</v>
      </c>
    </row>
    <row r="605" spans="1:4" x14ac:dyDescent="0.25">
      <c r="A605" t="s">
        <v>1606</v>
      </c>
      <c r="B605">
        <v>14.664619999999999</v>
      </c>
      <c r="C605">
        <f>1.25599</f>
        <v>1.2559899999999999</v>
      </c>
      <c r="D605">
        <v>-0.31535999999999997</v>
      </c>
    </row>
    <row r="606" spans="1:4" x14ac:dyDescent="0.25">
      <c r="A606" t="s">
        <v>1607</v>
      </c>
      <c r="B606">
        <v>16.8645</v>
      </c>
      <c r="C606">
        <f>0.60526</f>
        <v>0.60526000000000002</v>
      </c>
      <c r="D606">
        <v>3.7560000000000003E-2</v>
      </c>
    </row>
    <row r="607" spans="1:4" x14ac:dyDescent="0.25">
      <c r="A607" t="s">
        <v>1608</v>
      </c>
      <c r="B607">
        <v>16.935770000000002</v>
      </c>
      <c r="C607">
        <f>0.51559</f>
        <v>0.51558999999999999</v>
      </c>
      <c r="D607">
        <v>0.16497999999999999</v>
      </c>
    </row>
    <row r="608" spans="1:4" x14ac:dyDescent="0.25">
      <c r="A608" t="s">
        <v>1609</v>
      </c>
      <c r="B608">
        <v>15.861840000000001</v>
      </c>
      <c r="C608">
        <f>0.84217</f>
        <v>0.84216999999999997</v>
      </c>
      <c r="D608">
        <v>-4.895E-2</v>
      </c>
    </row>
    <row r="609" spans="1:4" x14ac:dyDescent="0.25">
      <c r="A609" t="s">
        <v>1610</v>
      </c>
      <c r="B609">
        <v>14.97906</v>
      </c>
      <c r="C609">
        <f>1.08767</f>
        <v>1.0876699999999999</v>
      </c>
      <c r="D609">
        <v>-0.16952999999999999</v>
      </c>
    </row>
    <row r="610" spans="1:4" x14ac:dyDescent="0.25">
      <c r="A610" t="s">
        <v>1611</v>
      </c>
      <c r="B610">
        <v>16.138819999999999</v>
      </c>
      <c r="C610">
        <f>0.7554</f>
        <v>0.75539999999999996</v>
      </c>
      <c r="D610">
        <v>8.94E-3</v>
      </c>
    </row>
    <row r="611" spans="1:4" x14ac:dyDescent="0.25">
      <c r="A611" t="s">
        <v>1612</v>
      </c>
      <c r="B611">
        <v>15.62053</v>
      </c>
      <c r="C611">
        <f>1.02816</f>
        <v>1.02816</v>
      </c>
      <c r="D611">
        <v>-0.23580999999999999</v>
      </c>
    </row>
    <row r="612" spans="1:4" x14ac:dyDescent="0.25">
      <c r="A612" t="s">
        <v>1613</v>
      </c>
      <c r="B612">
        <v>17.332070000000002</v>
      </c>
      <c r="C612">
        <f>0.48332</f>
        <v>0.48332000000000003</v>
      </c>
      <c r="D612">
        <v>0.11236</v>
      </c>
    </row>
    <row r="613" spans="1:4" x14ac:dyDescent="0.25">
      <c r="A613" t="s">
        <v>1614</v>
      </c>
      <c r="B613" s="9">
        <v>14.96177</v>
      </c>
      <c r="C613">
        <f>1.26978</f>
        <v>1.2697799999999999</v>
      </c>
      <c r="D613">
        <v>-0.38527</v>
      </c>
    </row>
    <row r="614" spans="1:4" x14ac:dyDescent="0.25">
      <c r="A614" t="s">
        <v>1615</v>
      </c>
      <c r="B614">
        <v>14.94469</v>
      </c>
      <c r="C614">
        <f>1.13974</f>
        <v>1.13974</v>
      </c>
      <c r="D614">
        <v>-0.22239</v>
      </c>
    </row>
    <row r="615" spans="1:4" x14ac:dyDescent="0.25">
      <c r="A615" t="s">
        <v>1616</v>
      </c>
      <c r="B615">
        <v>16.406079999999999</v>
      </c>
      <c r="C615">
        <f>0.71819</f>
        <v>0.71819</v>
      </c>
      <c r="D615">
        <v>-8.26E-3</v>
      </c>
    </row>
    <row r="616" spans="1:4" x14ac:dyDescent="0.25">
      <c r="A616" t="s">
        <v>1617</v>
      </c>
      <c r="B616">
        <v>16.26117</v>
      </c>
      <c r="C616">
        <f>0.86544</f>
        <v>0.86543999999999999</v>
      </c>
      <c r="D616">
        <v>-0.14813999999999999</v>
      </c>
    </row>
    <row r="617" spans="1:4" x14ac:dyDescent="0.25">
      <c r="A617" t="s">
        <v>1618</v>
      </c>
      <c r="B617">
        <v>14.78891</v>
      </c>
      <c r="C617">
        <f>1.29384</f>
        <v>1.2938400000000001</v>
      </c>
      <c r="D617">
        <v>-0.36384</v>
      </c>
    </row>
    <row r="618" spans="1:4" x14ac:dyDescent="0.25">
      <c r="A618" t="s">
        <v>1619</v>
      </c>
      <c r="B618">
        <v>14.699540000000001</v>
      </c>
      <c r="C618">
        <f>1.14241</f>
        <v>1.1424099999999999</v>
      </c>
      <c r="D618">
        <v>-0.16064999999999999</v>
      </c>
    </row>
    <row r="619" spans="1:4" x14ac:dyDescent="0.25">
      <c r="A619" t="s">
        <v>1620</v>
      </c>
      <c r="B619">
        <v>16.828610000000001</v>
      </c>
      <c r="C619">
        <f>0.62838</f>
        <v>0.62838000000000005</v>
      </c>
      <c r="D619">
        <v>1.618E-2</v>
      </c>
    </row>
    <row r="620" spans="1:4" x14ac:dyDescent="0.25">
      <c r="A620" t="s">
        <v>1621</v>
      </c>
      <c r="B620">
        <v>16.505759999999999</v>
      </c>
      <c r="C620">
        <f>0.71325</f>
        <v>0.71325000000000005</v>
      </c>
      <c r="D620">
        <v>-1.3849999999999999E-2</v>
      </c>
    </row>
    <row r="621" spans="1:4" x14ac:dyDescent="0.25">
      <c r="A621" t="s">
        <v>1622</v>
      </c>
      <c r="B621">
        <v>15.529339999999999</v>
      </c>
      <c r="C621">
        <f>0.88602</f>
        <v>0.88602000000000003</v>
      </c>
      <c r="D621">
        <v>-2.4119999999999999E-2</v>
      </c>
    </row>
    <row r="622" spans="1:4" x14ac:dyDescent="0.25">
      <c r="A622" t="s">
        <v>1623</v>
      </c>
      <c r="B622">
        <v>15.77947</v>
      </c>
      <c r="C622">
        <v>0.91344999999999998</v>
      </c>
      <c r="D622">
        <v>-0.14713000000000001</v>
      </c>
    </row>
    <row r="623" spans="1:4" x14ac:dyDescent="0.25">
      <c r="A623" t="s">
        <v>1624</v>
      </c>
      <c r="B623">
        <v>15.627179999999999</v>
      </c>
      <c r="C623">
        <f>0.96413</f>
        <v>0.96413000000000004</v>
      </c>
      <c r="D623">
        <v>-0.13055</v>
      </c>
    </row>
    <row r="624" spans="1:4" x14ac:dyDescent="0.25">
      <c r="A624" t="s">
        <v>1625</v>
      </c>
      <c r="B624">
        <v>17.114080000000001</v>
      </c>
      <c r="C624">
        <f>0.54807</f>
        <v>0.54806999999999995</v>
      </c>
      <c r="D624">
        <v>4.4920000000000002E-2</v>
      </c>
    </row>
    <row r="625" spans="1:4" x14ac:dyDescent="0.25">
      <c r="A625" t="s">
        <v>1626</v>
      </c>
      <c r="B625">
        <v>16.521239999999999</v>
      </c>
      <c r="C625">
        <f>0.75885</f>
        <v>0.75885000000000002</v>
      </c>
      <c r="D625">
        <v>-6.9110000000000005E-2</v>
      </c>
    </row>
    <row r="626" spans="1:4" x14ac:dyDescent="0.25">
      <c r="A626" t="s">
        <v>1627</v>
      </c>
      <c r="B626">
        <v>15.40502</v>
      </c>
      <c r="C626">
        <f>1.11747</f>
        <v>1.11747</v>
      </c>
      <c r="D626">
        <v>-0.31052000000000002</v>
      </c>
    </row>
    <row r="627" spans="1:4" x14ac:dyDescent="0.25">
      <c r="A627" t="s">
        <v>1628</v>
      </c>
      <c r="B627">
        <v>11.74837</v>
      </c>
      <c r="C627">
        <f>1.51254</f>
        <v>1.51254</v>
      </c>
      <c r="D627">
        <v>0.19980000000000001</v>
      </c>
    </row>
    <row r="628" spans="1:4" x14ac:dyDescent="0.25">
      <c r="A628" t="s">
        <v>1629</v>
      </c>
      <c r="B628">
        <v>12.952640000000001</v>
      </c>
      <c r="C628">
        <f>1.34168</f>
        <v>1.34168</v>
      </c>
      <c r="D628">
        <v>0.12186</v>
      </c>
    </row>
    <row r="629" spans="1:4" x14ac:dyDescent="0.25">
      <c r="A629" t="s">
        <v>1630</v>
      </c>
      <c r="B629">
        <v>15.281029999999999</v>
      </c>
      <c r="C629">
        <f>0.98832</f>
        <v>0.98831999999999998</v>
      </c>
      <c r="D629">
        <v>-0.10233</v>
      </c>
    </row>
    <row r="630" spans="1:4" x14ac:dyDescent="0.25">
      <c r="A630" t="s">
        <v>1631</v>
      </c>
      <c r="B630">
        <v>15.213240000000001</v>
      </c>
      <c r="C630">
        <f>1.0718</f>
        <v>1.0718000000000001</v>
      </c>
      <c r="D630">
        <v>-0.19975999999999999</v>
      </c>
    </row>
    <row r="631" spans="1:4" x14ac:dyDescent="0.25">
      <c r="A631" t="s">
        <v>1632</v>
      </c>
      <c r="B631">
        <v>15.191319999999999</v>
      </c>
      <c r="C631">
        <f>1.12162</f>
        <v>1.1216200000000001</v>
      </c>
      <c r="D631">
        <v>-0.25644</v>
      </c>
    </row>
    <row r="632" spans="1:4" x14ac:dyDescent="0.25">
      <c r="A632" t="s">
        <v>1633</v>
      </c>
      <c r="B632">
        <v>16.769300000000001</v>
      </c>
      <c r="C632">
        <f>0.53803</f>
        <v>0.53803000000000001</v>
      </c>
      <c r="D632">
        <v>0.16597000000000001</v>
      </c>
    </row>
    <row r="633" spans="1:4" x14ac:dyDescent="0.25">
      <c r="A633" t="s">
        <v>1634</v>
      </c>
      <c r="B633">
        <v>16.178450000000002</v>
      </c>
      <c r="C633">
        <f>0.771</f>
        <v>0.77100000000000002</v>
      </c>
      <c r="D633">
        <v>-1.3650000000000001E-2</v>
      </c>
    </row>
    <row r="634" spans="1:4" x14ac:dyDescent="0.25">
      <c r="A634" t="s">
        <v>1635</v>
      </c>
      <c r="B634">
        <v>16.577529999999999</v>
      </c>
      <c r="C634">
        <f>0.69977</f>
        <v>0.69977</v>
      </c>
      <c r="D634">
        <v>-1.975E-2</v>
      </c>
    </row>
    <row r="635" spans="1:4" x14ac:dyDescent="0.25">
      <c r="A635" t="s">
        <v>1636</v>
      </c>
      <c r="B635">
        <v>14.73521</v>
      </c>
      <c r="C635">
        <f>1.22317</f>
        <v>1.2231700000000001</v>
      </c>
      <c r="D635">
        <v>-0.29461999999999999</v>
      </c>
    </row>
    <row r="636" spans="1:4" x14ac:dyDescent="0.25">
      <c r="A636" t="s">
        <v>1637</v>
      </c>
      <c r="B636">
        <v>15.479179999999999</v>
      </c>
      <c r="C636">
        <f>0.89201</f>
        <v>0.89200999999999997</v>
      </c>
      <c r="D636">
        <v>-3.6650000000000002E-2</v>
      </c>
    </row>
    <row r="637" spans="1:4" x14ac:dyDescent="0.25">
      <c r="A637" t="s">
        <v>1638</v>
      </c>
      <c r="B637">
        <v>16.079920000000001</v>
      </c>
      <c r="C637">
        <f>0.85016</f>
        <v>0.85016000000000003</v>
      </c>
      <c r="D637">
        <v>-9.708E-2</v>
      </c>
    </row>
    <row r="638" spans="1:4" x14ac:dyDescent="0.25">
      <c r="A638" t="s">
        <v>1639</v>
      </c>
      <c r="B638">
        <v>16.325780000000002</v>
      </c>
      <c r="C638">
        <f>0.81709</f>
        <v>0.81708999999999998</v>
      </c>
      <c r="D638">
        <v>-0.11788999999999999</v>
      </c>
    </row>
    <row r="639" spans="1:4" x14ac:dyDescent="0.25">
      <c r="A639" t="s">
        <v>1640</v>
      </c>
      <c r="B639">
        <v>14.9788</v>
      </c>
      <c r="C639">
        <f>1.07946</f>
        <v>1.0794600000000001</v>
      </c>
      <c r="D639">
        <v>-0.1163</v>
      </c>
    </row>
    <row r="640" spans="1:4" x14ac:dyDescent="0.25">
      <c r="A640" t="s">
        <v>1641</v>
      </c>
      <c r="B640">
        <v>15.62195</v>
      </c>
      <c r="C640">
        <f>0.91943</f>
        <v>0.91942999999999997</v>
      </c>
      <c r="D640">
        <v>-7.1999999999999995E-2</v>
      </c>
    </row>
    <row r="641" spans="1:4" x14ac:dyDescent="0.25">
      <c r="A641" t="s">
        <v>1642</v>
      </c>
      <c r="B641">
        <v>17.018070000000002</v>
      </c>
      <c r="C641">
        <f>0.52365</f>
        <v>0.52364999999999995</v>
      </c>
      <c r="D641">
        <v>0.12171</v>
      </c>
    </row>
    <row r="642" spans="1:4" x14ac:dyDescent="0.25">
      <c r="A642" t="s">
        <v>1643</v>
      </c>
      <c r="B642">
        <v>16.79588</v>
      </c>
      <c r="C642">
        <f>0.72831</f>
        <v>0.72831000000000001</v>
      </c>
      <c r="D642">
        <v>-0.12969</v>
      </c>
    </row>
    <row r="643" spans="1:4" x14ac:dyDescent="0.25">
      <c r="A643" t="s">
        <v>1644</v>
      </c>
      <c r="B643">
        <v>16.17878</v>
      </c>
      <c r="C643">
        <f>0.84504</f>
        <v>0.84504000000000001</v>
      </c>
      <c r="D643">
        <v>-9.3439999999999995E-2</v>
      </c>
    </row>
    <row r="644" spans="1:4" x14ac:dyDescent="0.25">
      <c r="A644" t="s">
        <v>1645</v>
      </c>
      <c r="B644">
        <v>17.6995</v>
      </c>
      <c r="C644">
        <f>0.49183</f>
        <v>0.49182999999999999</v>
      </c>
      <c r="D644">
        <v>-2.8729999999999999E-2</v>
      </c>
    </row>
    <row r="645" spans="1:4" x14ac:dyDescent="0.25">
      <c r="A645" t="s">
        <v>1646</v>
      </c>
      <c r="B645">
        <v>15.38029</v>
      </c>
      <c r="C645">
        <f>1.05297</f>
        <v>1.05297</v>
      </c>
      <c r="D645">
        <v>-0.20612</v>
      </c>
    </row>
    <row r="646" spans="1:4" x14ac:dyDescent="0.25">
      <c r="A646" t="s">
        <v>1647</v>
      </c>
      <c r="B646">
        <v>15.44148</v>
      </c>
      <c r="C646">
        <f>1.06552</f>
        <v>1.06552</v>
      </c>
      <c r="D646">
        <v>-0.23669999999999999</v>
      </c>
    </row>
    <row r="647" spans="1:4" x14ac:dyDescent="0.25">
      <c r="A647" t="s">
        <v>1648</v>
      </c>
      <c r="B647">
        <v>15.257099999999999</v>
      </c>
      <c r="C647">
        <f>1.05356</f>
        <v>1.0535600000000001</v>
      </c>
      <c r="D647">
        <v>-0.17782999999999999</v>
      </c>
    </row>
    <row r="648" spans="1:4" x14ac:dyDescent="0.25">
      <c r="A648" t="s">
        <v>1649</v>
      </c>
      <c r="B648">
        <v>16.905750000000001</v>
      </c>
      <c r="C648">
        <f>0.53357</f>
        <v>0.53356999999999999</v>
      </c>
      <c r="D648">
        <v>0.12755</v>
      </c>
    </row>
    <row r="649" spans="1:4" x14ac:dyDescent="0.25">
      <c r="A649" t="s">
        <v>1650</v>
      </c>
      <c r="B649">
        <v>16.579270000000001</v>
      </c>
      <c r="C649">
        <f>0.65262</f>
        <v>0.65261999999999998</v>
      </c>
      <c r="D649">
        <v>2.4459999999999999E-2</v>
      </c>
    </row>
    <row r="650" spans="1:4" x14ac:dyDescent="0.25">
      <c r="A650" t="s">
        <v>1651</v>
      </c>
      <c r="B650">
        <v>16.099340000000002</v>
      </c>
      <c r="C650">
        <f>0.84626</f>
        <v>0.84626000000000001</v>
      </c>
      <c r="D650">
        <v>-0.10317</v>
      </c>
    </row>
    <row r="651" spans="1:4" x14ac:dyDescent="0.25">
      <c r="A651" t="s">
        <v>1652</v>
      </c>
      <c r="B651">
        <v>16.032620000000001</v>
      </c>
      <c r="C651">
        <f>0.75523</f>
        <v>0.75522999999999996</v>
      </c>
      <c r="D651">
        <v>1.7590000000000001E-2</v>
      </c>
    </row>
    <row r="652" spans="1:4" x14ac:dyDescent="0.25">
      <c r="A652" t="s">
        <v>1653</v>
      </c>
      <c r="B652">
        <v>15.55672</v>
      </c>
      <c r="C652">
        <f>0.93047</f>
        <v>0.93047000000000002</v>
      </c>
      <c r="D652">
        <v>-9.2410000000000006E-2</v>
      </c>
    </row>
    <row r="653" spans="1:4" x14ac:dyDescent="0.25">
      <c r="A653" t="s">
        <v>1654</v>
      </c>
      <c r="B653">
        <v>14.067819999999999</v>
      </c>
      <c r="C653">
        <f>1.45272</f>
        <v>1.45272</v>
      </c>
      <c r="D653">
        <v>-0.41277999999999998</v>
      </c>
    </row>
    <row r="654" spans="1:4" x14ac:dyDescent="0.25">
      <c r="A654" t="s">
        <v>1655</v>
      </c>
      <c r="B654">
        <v>16.090340000000001</v>
      </c>
      <c r="C654">
        <f>0.75838</f>
        <v>0.75838000000000005</v>
      </c>
      <c r="D654">
        <v>2.486E-2</v>
      </c>
    </row>
    <row r="655" spans="1:4" x14ac:dyDescent="0.25">
      <c r="A655" t="s">
        <v>1656</v>
      </c>
      <c r="B655">
        <v>15.452809999999999</v>
      </c>
      <c r="C655">
        <f>1.07738</f>
        <v>1.07738</v>
      </c>
      <c r="D655">
        <v>-0.24424999999999999</v>
      </c>
    </row>
    <row r="656" spans="1:4" x14ac:dyDescent="0.25">
      <c r="A656" t="s">
        <v>1657</v>
      </c>
      <c r="B656">
        <v>15.43783</v>
      </c>
      <c r="C656">
        <f>0.93026</f>
        <v>0.93025999999999998</v>
      </c>
      <c r="D656">
        <v>-6.608E-2</v>
      </c>
    </row>
    <row r="657" spans="1:4" x14ac:dyDescent="0.25">
      <c r="A657" t="s">
        <v>1658</v>
      </c>
      <c r="B657">
        <v>15.697649999999999</v>
      </c>
      <c r="C657">
        <f>0.84993</f>
        <v>0.84992999999999996</v>
      </c>
      <c r="D657">
        <v>-9.9100000000000004E-3</v>
      </c>
    </row>
    <row r="658" spans="1:4" x14ac:dyDescent="0.25">
      <c r="A658" t="s">
        <v>1659</v>
      </c>
      <c r="B658">
        <v>15.043139999999999</v>
      </c>
      <c r="C658">
        <f>1.02473</f>
        <v>1.0247299999999999</v>
      </c>
      <c r="D658">
        <v>-0.10291</v>
      </c>
    </row>
    <row r="659" spans="1:4" x14ac:dyDescent="0.25">
      <c r="A659" t="s">
        <v>1660</v>
      </c>
      <c r="B659">
        <v>16.866689999999998</v>
      </c>
      <c r="C659">
        <f>0.59586</f>
        <v>0.59585999999999995</v>
      </c>
      <c r="D659">
        <v>3.6020000000000003E-2</v>
      </c>
    </row>
    <row r="660" spans="1:4" x14ac:dyDescent="0.25">
      <c r="A660" t="s">
        <v>1661</v>
      </c>
      <c r="B660">
        <v>16.610959999999999</v>
      </c>
      <c r="C660">
        <f>0.65904</f>
        <v>0.65903999999999996</v>
      </c>
      <c r="D660">
        <v>2.6329999999999999E-2</v>
      </c>
    </row>
    <row r="661" spans="1:4" x14ac:dyDescent="0.25">
      <c r="A661" t="s">
        <v>1662</v>
      </c>
      <c r="B661">
        <v>15.41183</v>
      </c>
      <c r="C661">
        <f>1.01736</f>
        <v>1.01736</v>
      </c>
      <c r="D661">
        <v>-0.17679</v>
      </c>
    </row>
    <row r="662" spans="1:4" x14ac:dyDescent="0.25">
      <c r="A662" t="s">
        <v>1663</v>
      </c>
      <c r="B662">
        <v>15.492990000000001</v>
      </c>
      <c r="C662">
        <v>0.95621999999999996</v>
      </c>
      <c r="D662">
        <v>-0.12416000000000001</v>
      </c>
    </row>
    <row r="663" spans="1:4" x14ac:dyDescent="0.25">
      <c r="A663" t="s">
        <v>1664</v>
      </c>
      <c r="B663">
        <v>15.84422</v>
      </c>
      <c r="C663">
        <f>0.88352</f>
        <v>0.88351999999999997</v>
      </c>
      <c r="D663">
        <v>-9.6689999999999998E-2</v>
      </c>
    </row>
    <row r="664" spans="1:4" x14ac:dyDescent="0.25">
      <c r="A664" t="s">
        <v>1665</v>
      </c>
      <c r="B664">
        <v>17.795999999999999</v>
      </c>
      <c r="C664">
        <f>0.49907</f>
        <v>0.49907000000000001</v>
      </c>
      <c r="D664">
        <v>-7.2690000000000005E-2</v>
      </c>
    </row>
    <row r="665" spans="1:4" x14ac:dyDescent="0.25">
      <c r="A665" t="s">
        <v>1666</v>
      </c>
      <c r="B665">
        <v>16.052309999999999</v>
      </c>
      <c r="C665">
        <f>0.73159</f>
        <v>0.73158999999999996</v>
      </c>
      <c r="D665">
        <v>5.6950000000000001E-2</v>
      </c>
    </row>
    <row r="666" spans="1:4" x14ac:dyDescent="0.25">
      <c r="A666" t="s">
        <v>1667</v>
      </c>
      <c r="B666">
        <v>15.808149999999999</v>
      </c>
      <c r="C666">
        <f>0.95945</f>
        <v>0.95945000000000003</v>
      </c>
      <c r="D666">
        <v>-0.17657999999999999</v>
      </c>
    </row>
    <row r="667" spans="1:4" x14ac:dyDescent="0.25">
      <c r="A667" t="s">
        <v>1668</v>
      </c>
      <c r="B667">
        <v>16.188330000000001</v>
      </c>
      <c r="C667">
        <f>0.8101</f>
        <v>0.81010000000000004</v>
      </c>
      <c r="D667">
        <v>-7.4249999999999997E-2</v>
      </c>
    </row>
    <row r="668" spans="1:4" x14ac:dyDescent="0.25">
      <c r="A668" t="s">
        <v>1669</v>
      </c>
      <c r="B668">
        <v>15.516830000000001</v>
      </c>
      <c r="C668">
        <f>0.90472</f>
        <v>0.90471999999999997</v>
      </c>
      <c r="D668">
        <v>-5.6660000000000002E-2</v>
      </c>
    </row>
    <row r="669" spans="1:4" x14ac:dyDescent="0.25">
      <c r="A669" t="s">
        <v>1670</v>
      </c>
      <c r="B669">
        <v>16.084009999999999</v>
      </c>
      <c r="C669">
        <f>0.82817</f>
        <v>0.82816999999999996</v>
      </c>
      <c r="D669">
        <v>-7.2010000000000005E-2</v>
      </c>
    </row>
    <row r="670" spans="1:4" x14ac:dyDescent="0.25">
      <c r="A670" t="s">
        <v>1671</v>
      </c>
      <c r="B670">
        <v>16.806319999999999</v>
      </c>
      <c r="C670">
        <f>0.68318</f>
        <v>0.68318000000000001</v>
      </c>
      <c r="D670">
        <v>-5.4859999999999999E-2</v>
      </c>
    </row>
    <row r="671" spans="1:4" x14ac:dyDescent="0.25">
      <c r="A671" t="s">
        <v>1672</v>
      </c>
      <c r="B671">
        <v>16.04391</v>
      </c>
      <c r="C671">
        <f>0.74239</f>
        <v>0.74238999999999999</v>
      </c>
      <c r="D671">
        <v>5.7959999999999998E-2</v>
      </c>
    </row>
    <row r="672" spans="1:4" x14ac:dyDescent="0.25">
      <c r="A672" t="s">
        <v>1673</v>
      </c>
      <c r="B672">
        <v>16.196560000000002</v>
      </c>
      <c r="C672">
        <f>0.78031</f>
        <v>0.78030999999999995</v>
      </c>
      <c r="D672">
        <v>-3.9170000000000003E-2</v>
      </c>
    </row>
    <row r="673" spans="1:4" x14ac:dyDescent="0.25">
      <c r="A673" t="s">
        <v>1674</v>
      </c>
      <c r="B673">
        <v>15.97391</v>
      </c>
      <c r="C673">
        <f>0.88644</f>
        <v>0.88644000000000001</v>
      </c>
      <c r="D673">
        <v>-0.10707999999999999</v>
      </c>
    </row>
    <row r="674" spans="1:4" x14ac:dyDescent="0.25">
      <c r="A674" t="s">
        <v>1675</v>
      </c>
      <c r="B674">
        <v>15.40502</v>
      </c>
      <c r="C674">
        <f>0.96635</f>
        <v>0.96635000000000004</v>
      </c>
      <c r="D674">
        <v>-0.10100000000000001</v>
      </c>
    </row>
    <row r="675" spans="1:4" x14ac:dyDescent="0.25">
      <c r="A675" t="s">
        <v>1676</v>
      </c>
      <c r="B675">
        <v>15.59079</v>
      </c>
      <c r="C675">
        <f>1.01244</f>
        <v>1.01244</v>
      </c>
      <c r="D675">
        <v>-0.18595</v>
      </c>
    </row>
    <row r="676" spans="1:4" x14ac:dyDescent="0.25">
      <c r="A676" t="s">
        <v>1677</v>
      </c>
      <c r="B676">
        <v>15.404579999999999</v>
      </c>
      <c r="C676">
        <f>1.06182</f>
        <v>1.06182</v>
      </c>
      <c r="D676">
        <v>-0.22750000000000001</v>
      </c>
    </row>
    <row r="677" spans="1:4" x14ac:dyDescent="0.25">
      <c r="A677" t="s">
        <v>1678</v>
      </c>
      <c r="B677">
        <v>15.338229999999999</v>
      </c>
      <c r="C677">
        <f>0.93415</f>
        <v>0.93415000000000004</v>
      </c>
      <c r="D677">
        <v>-4.3130000000000002E-2</v>
      </c>
    </row>
    <row r="678" spans="1:4" x14ac:dyDescent="0.25">
      <c r="A678" t="s">
        <v>1679</v>
      </c>
      <c r="B678">
        <v>16.894960000000001</v>
      </c>
      <c r="C678">
        <f>0.5507</f>
        <v>0.55069999999999997</v>
      </c>
      <c r="D678">
        <v>0.12142</v>
      </c>
    </row>
    <row r="679" spans="1:4" x14ac:dyDescent="0.25">
      <c r="A679" t="s">
        <v>1680</v>
      </c>
      <c r="B679">
        <v>16.198509999999999</v>
      </c>
      <c r="C679">
        <f>0.52761</f>
        <v>0.52761000000000002</v>
      </c>
      <c r="D679">
        <v>0.34395999999999999</v>
      </c>
    </row>
    <row r="680" spans="1:4" x14ac:dyDescent="0.25">
      <c r="A680" t="s">
        <v>1681</v>
      </c>
      <c r="B680">
        <v>15.049620000000001</v>
      </c>
      <c r="C680">
        <f>1.16041</f>
        <v>1.1604099999999999</v>
      </c>
      <c r="D680">
        <v>-0.25991999999999998</v>
      </c>
    </row>
    <row r="681" spans="1:4" x14ac:dyDescent="0.25">
      <c r="A681" t="s">
        <v>1682</v>
      </c>
      <c r="B681">
        <v>14.720789999999999</v>
      </c>
      <c r="C681">
        <f>1.14552</f>
        <v>1.1455200000000001</v>
      </c>
      <c r="D681">
        <v>-0.17771000000000001</v>
      </c>
    </row>
    <row r="682" spans="1:4" x14ac:dyDescent="0.25">
      <c r="A682" t="s">
        <v>1683</v>
      </c>
      <c r="B682">
        <v>15.436579999999999</v>
      </c>
      <c r="C682">
        <f>1.1059</f>
        <v>1.1059000000000001</v>
      </c>
      <c r="D682">
        <v>-0.27515000000000001</v>
      </c>
    </row>
    <row r="683" spans="1:4" x14ac:dyDescent="0.25">
      <c r="A683" t="s">
        <v>1684</v>
      </c>
      <c r="B683">
        <v>15.14734</v>
      </c>
      <c r="C683">
        <f>0.86856</f>
        <v>0.86856</v>
      </c>
      <c r="D683">
        <v>0.1033</v>
      </c>
    </row>
    <row r="684" spans="1:4" x14ac:dyDescent="0.25">
      <c r="A684" t="s">
        <v>1685</v>
      </c>
      <c r="B684">
        <v>16.57771</v>
      </c>
      <c r="C684">
        <f>0.65844</f>
        <v>0.65844000000000003</v>
      </c>
      <c r="D684">
        <v>5.2010000000000001E-2</v>
      </c>
    </row>
    <row r="685" spans="1:4" x14ac:dyDescent="0.25">
      <c r="A685" t="s">
        <v>1686</v>
      </c>
      <c r="B685">
        <v>14.750260000000001</v>
      </c>
      <c r="C685">
        <f>1.31525</f>
        <v>1.31525</v>
      </c>
      <c r="D685">
        <v>-0.39967000000000003</v>
      </c>
    </row>
    <row r="686" spans="1:4" x14ac:dyDescent="0.25">
      <c r="A686" t="s">
        <v>1687</v>
      </c>
      <c r="B686">
        <v>16.62452</v>
      </c>
      <c r="C686">
        <f>0.63983</f>
        <v>0.63983000000000001</v>
      </c>
      <c r="D686">
        <v>5.3600000000000002E-2</v>
      </c>
    </row>
    <row r="687" spans="1:4" x14ac:dyDescent="0.25">
      <c r="A687" t="s">
        <v>1688</v>
      </c>
      <c r="B687">
        <v>16.660450000000001</v>
      </c>
      <c r="C687">
        <f>0.71128</f>
        <v>0.71128000000000002</v>
      </c>
      <c r="D687">
        <v>-5.0349999999999999E-2</v>
      </c>
    </row>
    <row r="688" spans="1:4" x14ac:dyDescent="0.25">
      <c r="A688" t="s">
        <v>1689</v>
      </c>
      <c r="B688">
        <v>17.212129999999998</v>
      </c>
      <c r="C688">
        <v>0.46875</v>
      </c>
      <c r="D688">
        <v>0.15772</v>
      </c>
    </row>
    <row r="689" spans="1:4" x14ac:dyDescent="0.25">
      <c r="A689" t="s">
        <v>1690</v>
      </c>
      <c r="B689">
        <v>17.16095</v>
      </c>
      <c r="C689">
        <f>0.44928</f>
        <v>0.44928000000000001</v>
      </c>
      <c r="D689">
        <v>0.19561000000000001</v>
      </c>
    </row>
    <row r="690" spans="1:4" x14ac:dyDescent="0.25">
      <c r="A690" t="s">
        <v>1691</v>
      </c>
      <c r="B690">
        <v>15.597619999999999</v>
      </c>
      <c r="C690">
        <f>0.91058</f>
        <v>0.91057999999999995</v>
      </c>
      <c r="D690">
        <v>-6.2850000000000003E-2</v>
      </c>
    </row>
    <row r="691" spans="1:4" x14ac:dyDescent="0.25">
      <c r="A691" t="s">
        <v>1692</v>
      </c>
      <c r="B691">
        <v>15.76247</v>
      </c>
      <c r="C691">
        <f>1.02288</f>
        <v>1.02288</v>
      </c>
      <c r="D691">
        <v>-0.23547000000000001</v>
      </c>
    </row>
    <row r="692" spans="1:4" x14ac:dyDescent="0.25">
      <c r="A692" t="s">
        <v>1693</v>
      </c>
      <c r="B692">
        <v>15.24187</v>
      </c>
      <c r="C692">
        <f>0.98246</f>
        <v>0.98246</v>
      </c>
      <c r="D692">
        <v>-6.0249999999999998E-2</v>
      </c>
    </row>
    <row r="693" spans="1:4" x14ac:dyDescent="0.25">
      <c r="A693" t="s">
        <v>1694</v>
      </c>
      <c r="B693">
        <v>15.66446</v>
      </c>
      <c r="C693">
        <f>0.95877</f>
        <v>0.95877000000000001</v>
      </c>
      <c r="D693">
        <v>-0.15669</v>
      </c>
    </row>
    <row r="694" spans="1:4" x14ac:dyDescent="0.25">
      <c r="A694" t="s">
        <v>1695</v>
      </c>
      <c r="B694">
        <v>15.933809999999999</v>
      </c>
      <c r="C694">
        <f>0.86307</f>
        <v>0.86307</v>
      </c>
      <c r="D694">
        <v>-7.7939999999999995E-2</v>
      </c>
    </row>
    <row r="695" spans="1:4" x14ac:dyDescent="0.25">
      <c r="A695" t="s">
        <v>1696</v>
      </c>
      <c r="B695">
        <v>17.59882</v>
      </c>
      <c r="C695">
        <f>0.52823</f>
        <v>0.52822999999999998</v>
      </c>
      <c r="D695">
        <v>-6.5540000000000001E-2</v>
      </c>
    </row>
    <row r="696" spans="1:4" x14ac:dyDescent="0.25">
      <c r="A696" t="s">
        <v>1697</v>
      </c>
      <c r="B696">
        <v>14.96618</v>
      </c>
      <c r="C696">
        <f>1.02834</f>
        <v>1.02834</v>
      </c>
      <c r="D696">
        <v>-7.5370000000000006E-2</v>
      </c>
    </row>
    <row r="697" spans="1:4" x14ac:dyDescent="0.25">
      <c r="A697" t="s">
        <v>1698</v>
      </c>
      <c r="B697">
        <v>15.789020000000001</v>
      </c>
      <c r="C697">
        <f>0.86874</f>
        <v>0.86873999999999996</v>
      </c>
      <c r="D697">
        <v>-4.5269999999999998E-2</v>
      </c>
    </row>
    <row r="698" spans="1:4" x14ac:dyDescent="0.25">
      <c r="A698" t="s">
        <v>1699</v>
      </c>
      <c r="B698">
        <v>15.69107</v>
      </c>
      <c r="C698">
        <f>0.81099</f>
        <v>0.81098999999999999</v>
      </c>
      <c r="D698">
        <v>6.2280000000000002E-2</v>
      </c>
    </row>
    <row r="699" spans="1:4" x14ac:dyDescent="0.25">
      <c r="A699" t="s">
        <v>1700</v>
      </c>
      <c r="B699">
        <v>16.618179999999999</v>
      </c>
      <c r="C699">
        <f>0.64881</f>
        <v>0.64881</v>
      </c>
      <c r="D699">
        <v>3.5209999999999998E-2</v>
      </c>
    </row>
    <row r="700" spans="1:4" x14ac:dyDescent="0.25">
      <c r="A700" t="s">
        <v>1701</v>
      </c>
      <c r="B700">
        <v>16.260449999999999</v>
      </c>
      <c r="C700">
        <f>0.71757</f>
        <v>0.71757000000000004</v>
      </c>
      <c r="D700">
        <v>3.2620000000000003E-2</v>
      </c>
    </row>
    <row r="701" spans="1:4" x14ac:dyDescent="0.25">
      <c r="A701" t="s">
        <v>1702</v>
      </c>
      <c r="B701">
        <v>16.726400000000002</v>
      </c>
      <c r="C701">
        <f>0.68318</f>
        <v>0.68318000000000001</v>
      </c>
      <c r="D701">
        <v>-4.5130000000000003E-2</v>
      </c>
    </row>
    <row r="702" spans="1:4" x14ac:dyDescent="0.25">
      <c r="A702" t="s">
        <v>1703</v>
      </c>
      <c r="B702">
        <v>15.76986</v>
      </c>
      <c r="C702">
        <f>0.83977</f>
        <v>0.83977000000000002</v>
      </c>
      <c r="D702">
        <v>-5.5700000000000003E-3</v>
      </c>
    </row>
    <row r="703" spans="1:4" x14ac:dyDescent="0.25">
      <c r="A703" t="s">
        <v>1704</v>
      </c>
      <c r="B703">
        <v>16.875229999999998</v>
      </c>
      <c r="C703">
        <f>0.57223</f>
        <v>0.57223000000000002</v>
      </c>
      <c r="D703">
        <v>9.5549999999999996E-2</v>
      </c>
    </row>
    <row r="704" spans="1:4" x14ac:dyDescent="0.25">
      <c r="A704" t="s">
        <v>1705</v>
      </c>
      <c r="B704">
        <v>16.34817</v>
      </c>
      <c r="C704">
        <f>0.76462</f>
        <v>0.76461999999999997</v>
      </c>
      <c r="D704">
        <v>-4.2000000000000003E-2</v>
      </c>
    </row>
    <row r="705" spans="1:4" x14ac:dyDescent="0.25">
      <c r="A705" t="s">
        <v>1706</v>
      </c>
      <c r="B705">
        <v>16.027909999999999</v>
      </c>
      <c r="C705">
        <f>0.83401</f>
        <v>0.83401000000000003</v>
      </c>
      <c r="D705">
        <v>-0.1177</v>
      </c>
    </row>
    <row r="706" spans="1:4" x14ac:dyDescent="0.25">
      <c r="A706" t="s">
        <v>1707</v>
      </c>
      <c r="B706">
        <v>15.610139999999999</v>
      </c>
      <c r="C706">
        <f>0.91572</f>
        <v>0.91571999999999998</v>
      </c>
      <c r="D706">
        <v>-7.4179999999999996E-2</v>
      </c>
    </row>
    <row r="707" spans="1:4" x14ac:dyDescent="0.25">
      <c r="A707" t="s">
        <v>1708</v>
      </c>
      <c r="B707">
        <v>14.74892</v>
      </c>
      <c r="C707">
        <f>1.15606</f>
        <v>1.1560600000000001</v>
      </c>
      <c r="D707">
        <v>-0.21112</v>
      </c>
    </row>
    <row r="708" spans="1:4" x14ac:dyDescent="0.25">
      <c r="A708" t="s">
        <v>1709</v>
      </c>
      <c r="B708">
        <v>15.252610000000001</v>
      </c>
      <c r="C708">
        <f>1.03274</f>
        <v>1.03274</v>
      </c>
      <c r="D708">
        <v>-0.17401</v>
      </c>
    </row>
    <row r="709" spans="1:4" x14ac:dyDescent="0.25">
      <c r="A709" t="s">
        <v>1710</v>
      </c>
      <c r="B709">
        <v>16.44314</v>
      </c>
      <c r="C709">
        <f>0.76998</f>
        <v>0.76998</v>
      </c>
      <c r="D709">
        <v>-7.392E-2</v>
      </c>
    </row>
    <row r="710" spans="1:4" x14ac:dyDescent="0.25">
      <c r="A710" t="s">
        <v>1711</v>
      </c>
      <c r="B710">
        <v>16.880710000000001</v>
      </c>
      <c r="C710">
        <f>0.61755</f>
        <v>0.61755000000000004</v>
      </c>
      <c r="D710">
        <v>4.2070000000000003E-2</v>
      </c>
    </row>
    <row r="711" spans="1:4" x14ac:dyDescent="0.25">
      <c r="A711" t="s">
        <v>1712</v>
      </c>
      <c r="B711">
        <v>16.810130000000001</v>
      </c>
      <c r="C711">
        <f>0.62774</f>
        <v>0.62773999999999996</v>
      </c>
      <c r="D711">
        <v>2.7779999999999999E-2</v>
      </c>
    </row>
    <row r="712" spans="1:4" x14ac:dyDescent="0.25">
      <c r="A712" t="s">
        <v>1713</v>
      </c>
      <c r="B712">
        <v>15.55395</v>
      </c>
      <c r="C712">
        <f>0.91236</f>
        <v>0.91235999999999995</v>
      </c>
      <c r="D712">
        <v>-7.3719999999999994E-2</v>
      </c>
    </row>
    <row r="713" spans="1:4" x14ac:dyDescent="0.25">
      <c r="A713" t="s">
        <v>1714</v>
      </c>
      <c r="B713">
        <v>15.457890000000001</v>
      </c>
      <c r="C713">
        <f>0.90827</f>
        <v>0.90827000000000002</v>
      </c>
      <c r="D713">
        <v>-5.1589999999999997E-2</v>
      </c>
    </row>
    <row r="714" spans="1:4" x14ac:dyDescent="0.25">
      <c r="A714" t="s">
        <v>1715</v>
      </c>
      <c r="B714">
        <v>16.929680000000001</v>
      </c>
      <c r="C714">
        <f>0.50694</f>
        <v>0.50693999999999995</v>
      </c>
      <c r="D714">
        <v>0.17380000000000001</v>
      </c>
    </row>
    <row r="715" spans="1:4" x14ac:dyDescent="0.25">
      <c r="A715" t="s">
        <v>1716</v>
      </c>
      <c r="B715">
        <v>16.907060000000001</v>
      </c>
      <c r="C715">
        <f>0.56109</f>
        <v>0.56108999999999998</v>
      </c>
      <c r="D715">
        <v>0.1205</v>
      </c>
    </row>
    <row r="716" spans="1:4" x14ac:dyDescent="0.25">
      <c r="A716" t="s">
        <v>1717</v>
      </c>
      <c r="B716">
        <v>14.518890000000001</v>
      </c>
      <c r="C716">
        <f>1.34952</f>
        <v>1.3495200000000001</v>
      </c>
      <c r="D716">
        <v>-0.37413999999999997</v>
      </c>
    </row>
    <row r="717" spans="1:4" x14ac:dyDescent="0.25">
      <c r="A717" t="s">
        <v>1718</v>
      </c>
      <c r="B717">
        <v>15.16544</v>
      </c>
      <c r="C717">
        <f>0.96806</f>
        <v>0.96806000000000003</v>
      </c>
      <c r="D717">
        <v>-4.0370000000000003E-2</v>
      </c>
    </row>
    <row r="718" spans="1:4" x14ac:dyDescent="0.25">
      <c r="A718" t="s">
        <v>1719</v>
      </c>
      <c r="B718">
        <v>14.831709999999999</v>
      </c>
      <c r="C718">
        <f>1.07179</f>
        <v>1.07179</v>
      </c>
      <c r="D718">
        <v>-0.11652</v>
      </c>
    </row>
    <row r="719" spans="1:4" x14ac:dyDescent="0.25">
      <c r="A719" t="s">
        <v>1720</v>
      </c>
      <c r="B719">
        <v>16.067309999999999</v>
      </c>
      <c r="C719">
        <f>0.76312</f>
        <v>0.76312000000000002</v>
      </c>
      <c r="D719">
        <v>8.5100000000000002E-3</v>
      </c>
    </row>
    <row r="720" spans="1:4" x14ac:dyDescent="0.25">
      <c r="A720" t="s">
        <v>1721</v>
      </c>
      <c r="B720">
        <v>16.638960000000001</v>
      </c>
      <c r="C720">
        <f>0.63414</f>
        <v>0.63414000000000004</v>
      </c>
      <c r="D720">
        <v>6.9900000000000004E-2</v>
      </c>
    </row>
    <row r="721" spans="1:4" x14ac:dyDescent="0.25">
      <c r="A721" t="s">
        <v>1722</v>
      </c>
      <c r="B721">
        <v>16.665679999999998</v>
      </c>
      <c r="C721">
        <f>0.52231</f>
        <v>0.52231000000000005</v>
      </c>
      <c r="D721">
        <v>0.23011999999999999</v>
      </c>
    </row>
    <row r="722" spans="1:4" x14ac:dyDescent="0.25">
      <c r="A722" t="s">
        <v>1723</v>
      </c>
      <c r="B722">
        <v>16.350339999999999</v>
      </c>
      <c r="C722">
        <f>0.67506</f>
        <v>0.67505999999999999</v>
      </c>
      <c r="D722">
        <v>7.1120000000000003E-2</v>
      </c>
    </row>
    <row r="723" spans="1:4" x14ac:dyDescent="0.25">
      <c r="A723" t="s">
        <v>1724</v>
      </c>
      <c r="B723">
        <v>16.859470000000002</v>
      </c>
      <c r="C723">
        <f>0.6871</f>
        <v>0.68710000000000004</v>
      </c>
      <c r="D723">
        <v>-6.5119999999999997E-2</v>
      </c>
    </row>
    <row r="724" spans="1:4" x14ac:dyDescent="0.25">
      <c r="A724" t="s">
        <v>1725</v>
      </c>
      <c r="B724">
        <v>16.761130000000001</v>
      </c>
      <c r="C724">
        <f>0.58036</f>
        <v>0.58035999999999999</v>
      </c>
      <c r="D724">
        <v>0.11341</v>
      </c>
    </row>
    <row r="725" spans="1:4" x14ac:dyDescent="0.25">
      <c r="A725" t="s">
        <v>1726</v>
      </c>
      <c r="B725">
        <v>14.819419999999999</v>
      </c>
      <c r="C725">
        <f>0.97171</f>
        <v>0.97170999999999996</v>
      </c>
      <c r="D725">
        <v>9.7309999999999994E-2</v>
      </c>
    </row>
    <row r="726" spans="1:4" x14ac:dyDescent="0.25">
      <c r="A726" t="s">
        <v>1727</v>
      </c>
      <c r="B726">
        <v>15.6358</v>
      </c>
      <c r="C726">
        <f>0.96924</f>
        <v>0.96923999999999999</v>
      </c>
      <c r="D726">
        <v>-0.14998</v>
      </c>
    </row>
    <row r="727" spans="1:4" x14ac:dyDescent="0.25">
      <c r="A727" t="s">
        <v>1728</v>
      </c>
      <c r="B727">
        <v>15.453150000000001</v>
      </c>
      <c r="C727">
        <f>0.99462</f>
        <v>0.99461999999999995</v>
      </c>
      <c r="D727">
        <v>-0.1573</v>
      </c>
    </row>
    <row r="728" spans="1:4" x14ac:dyDescent="0.25">
      <c r="A728" t="s">
        <v>1729</v>
      </c>
      <c r="B728">
        <v>15.45082</v>
      </c>
      <c r="C728">
        <f>0.92299</f>
        <v>0.92298999999999998</v>
      </c>
      <c r="D728">
        <v>-2.3400000000000001E-2</v>
      </c>
    </row>
    <row r="729" spans="1:4" x14ac:dyDescent="0.25">
      <c r="A729" t="s">
        <v>1730</v>
      </c>
      <c r="B729">
        <v>16.037939999999999</v>
      </c>
      <c r="C729">
        <f>0.75405</f>
        <v>0.75405</v>
      </c>
      <c r="D729">
        <f>0.0389</f>
        <v>3.8899999999999997E-2</v>
      </c>
    </row>
    <row r="730" spans="1:4" x14ac:dyDescent="0.25">
      <c r="A730" t="s">
        <v>1731</v>
      </c>
      <c r="B730">
        <v>15.4145</v>
      </c>
      <c r="C730">
        <v>0.92442999999999997</v>
      </c>
      <c r="D730">
        <v>-3.6200000000000003E-2</v>
      </c>
    </row>
    <row r="731" spans="1:4" x14ac:dyDescent="0.25">
      <c r="A731" t="s">
        <v>1732</v>
      </c>
      <c r="B731">
        <v>16.02515</v>
      </c>
      <c r="C731">
        <f>0.91063</f>
        <v>0.91063000000000005</v>
      </c>
      <c r="D731">
        <v>-0.17082</v>
      </c>
    </row>
    <row r="732" spans="1:4" x14ac:dyDescent="0.25">
      <c r="A732" t="s">
        <v>1733</v>
      </c>
      <c r="B732">
        <v>16.481850000000001</v>
      </c>
      <c r="C732">
        <v>0.57511000000000001</v>
      </c>
      <c r="D732">
        <v>0.19672999999999999</v>
      </c>
    </row>
    <row r="733" spans="1:4" x14ac:dyDescent="0.25">
      <c r="A733" t="s">
        <v>1734</v>
      </c>
      <c r="B733">
        <v>17.029129999999999</v>
      </c>
      <c r="C733">
        <f>0.48732</f>
        <v>0.48731999999999998</v>
      </c>
      <c r="D733">
        <v>0.15922</v>
      </c>
    </row>
    <row r="734" spans="1:4" x14ac:dyDescent="0.25">
      <c r="A734" t="s">
        <v>1735</v>
      </c>
      <c r="B734">
        <v>13.964219999999999</v>
      </c>
      <c r="C734">
        <f>1.0569</f>
        <v>1.0569</v>
      </c>
      <c r="D734">
        <v>0.21203</v>
      </c>
    </row>
    <row r="735" spans="1:4" x14ac:dyDescent="0.25">
      <c r="A735" t="s">
        <v>1736</v>
      </c>
      <c r="B735">
        <v>15.729369999999999</v>
      </c>
      <c r="C735">
        <f>0.93833</f>
        <v>0.93833</v>
      </c>
      <c r="D735">
        <v>-0.12311999999999999</v>
      </c>
    </row>
    <row r="736" spans="1:4" x14ac:dyDescent="0.25">
      <c r="A736" t="s">
        <v>1737</v>
      </c>
      <c r="B736">
        <v>17.273309999999999</v>
      </c>
      <c r="C736">
        <f>0.44152</f>
        <v>0.44152000000000002</v>
      </c>
      <c r="D736">
        <v>0.15615000000000001</v>
      </c>
    </row>
    <row r="737" spans="1:4" x14ac:dyDescent="0.25">
      <c r="A737" t="s">
        <v>1738</v>
      </c>
      <c r="B737">
        <v>15.387840000000001</v>
      </c>
      <c r="C737">
        <f>1.03685</f>
        <v>1.03685</v>
      </c>
      <c r="D737">
        <v>-0.17485000000000001</v>
      </c>
    </row>
    <row r="738" spans="1:4" x14ac:dyDescent="0.25">
      <c r="A738" t="s">
        <v>1739</v>
      </c>
      <c r="B738">
        <v>16.112850000000002</v>
      </c>
      <c r="C738">
        <f>0.80883</f>
        <v>0.80883000000000005</v>
      </c>
      <c r="D738">
        <v>-3.2750000000000001E-2</v>
      </c>
    </row>
    <row r="739" spans="1:4" x14ac:dyDescent="0.25">
      <c r="A739" t="s">
        <v>1740</v>
      </c>
      <c r="B739">
        <v>14.755850000000001</v>
      </c>
      <c r="C739">
        <f>1.06852</f>
        <v>1.0685199999999999</v>
      </c>
      <c r="D739">
        <v>-9.6729999999999997E-2</v>
      </c>
    </row>
    <row r="740" spans="1:4" x14ac:dyDescent="0.25">
      <c r="A740" t="s">
        <v>1741</v>
      </c>
      <c r="B740">
        <v>15.39034</v>
      </c>
      <c r="C740">
        <f>1.01537</f>
        <v>1.0153700000000001</v>
      </c>
      <c r="D740">
        <v>-0.16453999999999999</v>
      </c>
    </row>
    <row r="741" spans="1:4" x14ac:dyDescent="0.25">
      <c r="A741" t="s">
        <v>1742</v>
      </c>
      <c r="B741">
        <v>15.513669999999999</v>
      </c>
      <c r="C741">
        <f>0.8667</f>
        <v>0.86670000000000003</v>
      </c>
      <c r="D741">
        <v>-8.0999999999999996E-3</v>
      </c>
    </row>
    <row r="742" spans="1:4" x14ac:dyDescent="0.25">
      <c r="A742" t="s">
        <v>1743</v>
      </c>
      <c r="B742">
        <v>16.213090000000001</v>
      </c>
      <c r="C742">
        <f>0.82971</f>
        <v>0.82970999999999995</v>
      </c>
      <c r="D742">
        <v>-9.2609999999999998E-2</v>
      </c>
    </row>
    <row r="743" spans="1:4" x14ac:dyDescent="0.25">
      <c r="A743" t="s">
        <v>1744</v>
      </c>
      <c r="B743">
        <v>16.157699999999998</v>
      </c>
      <c r="C743">
        <f>0.83022</f>
        <v>0.83021999999999996</v>
      </c>
      <c r="D743">
        <v>-0.10763</v>
      </c>
    </row>
    <row r="744" spans="1:4" x14ac:dyDescent="0.25">
      <c r="A744" t="s">
        <v>1745</v>
      </c>
      <c r="B744">
        <v>16.099329999999998</v>
      </c>
      <c r="C744">
        <f>0.77391</f>
        <v>0.77390999999999999</v>
      </c>
      <c r="D744">
        <v>-6.7299999999999999E-3</v>
      </c>
    </row>
    <row r="745" spans="1:4" x14ac:dyDescent="0.25">
      <c r="A745" t="s">
        <v>1746</v>
      </c>
      <c r="B745">
        <v>17.1828</v>
      </c>
      <c r="C745">
        <f>0.52629</f>
        <v>0.52629000000000004</v>
      </c>
      <c r="D745">
        <v>9.6479999999999996E-2</v>
      </c>
    </row>
    <row r="746" spans="1:4" x14ac:dyDescent="0.25">
      <c r="A746" t="s">
        <v>1747</v>
      </c>
      <c r="B746">
        <v>15.09416</v>
      </c>
      <c r="C746">
        <f>1.12701</f>
        <v>1.1270100000000001</v>
      </c>
      <c r="D746">
        <v>-0.23571</v>
      </c>
    </row>
    <row r="747" spans="1:4" x14ac:dyDescent="0.25">
      <c r="A747" t="s">
        <v>1748</v>
      </c>
      <c r="B747">
        <v>14.879949999999999</v>
      </c>
      <c r="C747">
        <f>1.23315</f>
        <v>1.23315</v>
      </c>
      <c r="D747">
        <v>-0.32769999999999999</v>
      </c>
    </row>
    <row r="748" spans="1:4" x14ac:dyDescent="0.25">
      <c r="A748" t="s">
        <v>1749</v>
      </c>
      <c r="B748">
        <v>16.322870000000002</v>
      </c>
      <c r="C748">
        <f>0.68167</f>
        <v>0.68167</v>
      </c>
      <c r="D748">
        <v>6.7119999999999999E-2</v>
      </c>
    </row>
    <row r="749" spans="1:4" x14ac:dyDescent="0.25">
      <c r="A749" t="s">
        <v>1750</v>
      </c>
      <c r="B749">
        <v>15.66259</v>
      </c>
      <c r="C749">
        <f>0.89877</f>
        <v>0.89876999999999996</v>
      </c>
      <c r="D749">
        <v>-8.0990000000000006E-2</v>
      </c>
    </row>
    <row r="750" spans="1:4" x14ac:dyDescent="0.25">
      <c r="A750" t="s">
        <v>1751</v>
      </c>
      <c r="B750">
        <v>15.86199</v>
      </c>
      <c r="C750">
        <f>0.70611</f>
        <v>0.70611000000000002</v>
      </c>
      <c r="D750">
        <v>0.16025</v>
      </c>
    </row>
    <row r="751" spans="1:4" x14ac:dyDescent="0.25">
      <c r="A751" t="s">
        <v>1752</v>
      </c>
      <c r="B751">
        <v>16.347670000000001</v>
      </c>
      <c r="C751">
        <f>0.816</f>
        <v>0.81599999999999995</v>
      </c>
      <c r="D751">
        <v>-0.14004</v>
      </c>
    </row>
    <row r="752" spans="1:4" x14ac:dyDescent="0.25">
      <c r="A752" t="s">
        <v>1753</v>
      </c>
      <c r="B752">
        <v>15.756410000000001</v>
      </c>
      <c r="C752">
        <f>0.96846</f>
        <v>0.96845999999999999</v>
      </c>
      <c r="D752">
        <v>-0.18099000000000001</v>
      </c>
    </row>
    <row r="753" spans="1:4" x14ac:dyDescent="0.25">
      <c r="A753" t="s">
        <v>1754</v>
      </c>
      <c r="B753">
        <v>16.553280000000001</v>
      </c>
      <c r="C753">
        <f>0.67855</f>
        <v>0.67854999999999999</v>
      </c>
      <c r="D753">
        <v>3.3180000000000001E-2</v>
      </c>
    </row>
    <row r="754" spans="1:4" x14ac:dyDescent="0.25">
      <c r="A754" t="s">
        <v>1755</v>
      </c>
      <c r="B754">
        <v>16.088059999999999</v>
      </c>
      <c r="C754">
        <v>0.70426</v>
      </c>
      <c r="D754">
        <v>8.8359999999999994E-2</v>
      </c>
    </row>
    <row r="755" spans="1:4" x14ac:dyDescent="0.25">
      <c r="A755" t="s">
        <v>1756</v>
      </c>
      <c r="B755">
        <v>15.940300000000001</v>
      </c>
      <c r="C755">
        <f>0.84338</f>
        <v>0.84338000000000002</v>
      </c>
      <c r="D755">
        <v>-5.3179999999999998E-2</v>
      </c>
    </row>
    <row r="756" spans="1:4" x14ac:dyDescent="0.25">
      <c r="A756" t="s">
        <v>1757</v>
      </c>
      <c r="B756">
        <v>15.512869999999999</v>
      </c>
      <c r="C756">
        <f>0.8953</f>
        <v>0.89529999999999998</v>
      </c>
      <c r="D756">
        <v>-2.7949999999999999E-2</v>
      </c>
    </row>
    <row r="757" spans="1:4" x14ac:dyDescent="0.25">
      <c r="A757" t="s">
        <v>1758</v>
      </c>
      <c r="B757">
        <v>14.8698</v>
      </c>
      <c r="C757">
        <f>1.07301</f>
        <v>1.07301</v>
      </c>
      <c r="D757">
        <v>-0.13109999999999999</v>
      </c>
    </row>
    <row r="758" spans="1:4" x14ac:dyDescent="0.25">
      <c r="A758" t="s">
        <v>1759</v>
      </c>
      <c r="B758">
        <v>14.70276</v>
      </c>
      <c r="C758">
        <f>1.42933</f>
        <v>1.42933</v>
      </c>
      <c r="D758">
        <v>-0.53547999999999996</v>
      </c>
    </row>
    <row r="759" spans="1:4" x14ac:dyDescent="0.25">
      <c r="A759" t="s">
        <v>1760</v>
      </c>
      <c r="B759">
        <v>16.530329999999999</v>
      </c>
      <c r="C759">
        <f>0.75015</f>
        <v>0.75014999999999998</v>
      </c>
      <c r="D759">
        <v>-9.7030000000000005E-2</v>
      </c>
    </row>
    <row r="760" spans="1:4" x14ac:dyDescent="0.25">
      <c r="A760" t="s">
        <v>1761</v>
      </c>
      <c r="B760">
        <v>15.225720000000001</v>
      </c>
      <c r="C760">
        <f>0.94904</f>
        <v>0.94903999999999999</v>
      </c>
      <c r="D760">
        <v>-5.5440000000000003E-2</v>
      </c>
    </row>
    <row r="761" spans="1:4" x14ac:dyDescent="0.25">
      <c r="A761" t="s">
        <v>1762</v>
      </c>
      <c r="B761">
        <v>16.391909999999999</v>
      </c>
      <c r="C761">
        <f>0.6807</f>
        <v>0.68069999999999997</v>
      </c>
      <c r="D761">
        <v>5.1920000000000001E-2</v>
      </c>
    </row>
    <row r="762" spans="1:4" x14ac:dyDescent="0.25">
      <c r="A762" t="s">
        <v>1763</v>
      </c>
      <c r="B762">
        <v>15.99254</v>
      </c>
      <c r="C762">
        <f>0.82614</f>
        <v>0.82613999999999999</v>
      </c>
      <c r="D762">
        <v>-3.7159999999999999E-2</v>
      </c>
    </row>
    <row r="763" spans="1:4" x14ac:dyDescent="0.25">
      <c r="A763" t="s">
        <v>1764</v>
      </c>
      <c r="B763">
        <v>15.32999</v>
      </c>
      <c r="C763">
        <f>1.09745</f>
        <v>1.09745</v>
      </c>
      <c r="D763">
        <v>-0.25197999999999998</v>
      </c>
    </row>
    <row r="764" spans="1:4" x14ac:dyDescent="0.25">
      <c r="A764" t="s">
        <v>1765</v>
      </c>
      <c r="B764">
        <v>14.121790000000001</v>
      </c>
      <c r="C764">
        <f>1.13534</f>
        <v>1.13534</v>
      </c>
      <c r="D764">
        <v>4.3450000000000003E-2</v>
      </c>
    </row>
    <row r="765" spans="1:4" x14ac:dyDescent="0.25">
      <c r="A765" t="s">
        <v>1766</v>
      </c>
      <c r="B765">
        <v>16.635269999999998</v>
      </c>
      <c r="C765">
        <f>0.61427</f>
        <v>0.61426999999999998</v>
      </c>
      <c r="D765">
        <v>8.4500000000000006E-2</v>
      </c>
    </row>
    <row r="766" spans="1:4" x14ac:dyDescent="0.25">
      <c r="A766" t="s">
        <v>1767</v>
      </c>
      <c r="B766">
        <v>16.902640000000002</v>
      </c>
      <c r="C766">
        <f>0.56048</f>
        <v>0.56047999999999998</v>
      </c>
      <c r="D766">
        <v>0.1153</v>
      </c>
    </row>
    <row r="767" spans="1:4" x14ac:dyDescent="0.25">
      <c r="A767" t="s">
        <v>1768</v>
      </c>
      <c r="B767">
        <v>15.632059999999999</v>
      </c>
      <c r="C767">
        <f>0.88326</f>
        <v>0.88326000000000005</v>
      </c>
      <c r="D767">
        <v>-5.1069999999999997E-2</v>
      </c>
    </row>
    <row r="768" spans="1:4" x14ac:dyDescent="0.25">
      <c r="A768" t="s">
        <v>1769</v>
      </c>
      <c r="B768">
        <v>16.592860000000002</v>
      </c>
      <c r="C768">
        <f>0.78973</f>
        <v>0.78973000000000004</v>
      </c>
      <c r="D768">
        <v>-0.1434</v>
      </c>
    </row>
    <row r="769" spans="1:4" x14ac:dyDescent="0.25">
      <c r="A769" t="s">
        <v>1770</v>
      </c>
      <c r="B769">
        <v>17.046240000000001</v>
      </c>
      <c r="C769">
        <f>0.56104</f>
        <v>0.56103999999999998</v>
      </c>
      <c r="D769">
        <v>4.4150000000000002E-2</v>
      </c>
    </row>
    <row r="770" spans="1:4" x14ac:dyDescent="0.25">
      <c r="A770" t="s">
        <v>1771</v>
      </c>
      <c r="B770">
        <v>15.534660000000001</v>
      </c>
      <c r="C770">
        <f>1.09366</f>
        <v>1.0936600000000001</v>
      </c>
      <c r="D770">
        <v>-0.28552</v>
      </c>
    </row>
    <row r="771" spans="1:4" x14ac:dyDescent="0.25">
      <c r="A771" t="s">
        <v>1772</v>
      </c>
      <c r="B771">
        <v>16.623169999999998</v>
      </c>
      <c r="C771">
        <f>0.72113</f>
        <v>0.72113000000000005</v>
      </c>
      <c r="D771">
        <v>-4.6789999999999998E-2</v>
      </c>
    </row>
    <row r="772" spans="1:4" x14ac:dyDescent="0.25">
      <c r="A772" t="s">
        <v>1773</v>
      </c>
      <c r="B772">
        <v>16.29344</v>
      </c>
      <c r="C772">
        <f>0.69808</f>
        <v>0.69808000000000003</v>
      </c>
      <c r="D772">
        <v>6.5070000000000003E-2</v>
      </c>
    </row>
    <row r="773" spans="1:4" x14ac:dyDescent="0.25">
      <c r="A773" t="s">
        <v>1774</v>
      </c>
      <c r="B773">
        <v>15.991289999999999</v>
      </c>
      <c r="C773">
        <f>0.82797</f>
        <v>0.82796999999999998</v>
      </c>
      <c r="D773">
        <v>-3.9050000000000001E-2</v>
      </c>
    </row>
    <row r="774" spans="1:4" x14ac:dyDescent="0.25">
      <c r="A774" t="s">
        <v>1775</v>
      </c>
      <c r="B774">
        <v>15.991289999999999</v>
      </c>
      <c r="C774">
        <f>0.82797</f>
        <v>0.82796999999999998</v>
      </c>
      <c r="D774">
        <v>-3.9050000000000001E-2</v>
      </c>
    </row>
    <row r="775" spans="1:4" x14ac:dyDescent="0.25">
      <c r="A775" t="s">
        <v>1776</v>
      </c>
      <c r="B775">
        <v>15.278</v>
      </c>
      <c r="C775">
        <f>1.04683</f>
        <v>1.0468299999999999</v>
      </c>
      <c r="D775">
        <v>-0.19239000000000001</v>
      </c>
    </row>
    <row r="776" spans="1:4" x14ac:dyDescent="0.25">
      <c r="A776" t="s">
        <v>1777</v>
      </c>
      <c r="B776">
        <v>15.06495</v>
      </c>
      <c r="C776">
        <v>1.0246599999999999</v>
      </c>
      <c r="D776">
        <v>-0.10686</v>
      </c>
    </row>
    <row r="777" spans="1:4" x14ac:dyDescent="0.25">
      <c r="A777" t="s">
        <v>1778</v>
      </c>
      <c r="B777">
        <v>15.74959</v>
      </c>
      <c r="C777">
        <f>0.80818</f>
        <v>0.80818000000000001</v>
      </c>
      <c r="D777">
        <v>2.8400000000000002E-2</v>
      </c>
    </row>
    <row r="778" spans="1:4" x14ac:dyDescent="0.25">
      <c r="A778" t="s">
        <v>1779</v>
      </c>
      <c r="B778">
        <v>16.840969999999999</v>
      </c>
      <c r="C778">
        <f>0.59826</f>
        <v>0.59826000000000001</v>
      </c>
      <c r="D778">
        <v>6.2539999999999998E-2</v>
      </c>
    </row>
    <row r="779" spans="1:4" x14ac:dyDescent="0.25">
      <c r="A779" t="s">
        <v>1780</v>
      </c>
      <c r="B779">
        <v>15.63334</v>
      </c>
      <c r="C779">
        <f>0.97672</f>
        <v>0.97672000000000003</v>
      </c>
      <c r="D779">
        <v>-0.16993</v>
      </c>
    </row>
    <row r="780" spans="1:4" x14ac:dyDescent="0.25">
      <c r="A780" t="s">
        <v>1781</v>
      </c>
      <c r="B780">
        <v>16.815660000000001</v>
      </c>
      <c r="C780">
        <f>0.57818</f>
        <v>0.57818000000000003</v>
      </c>
      <c r="D780">
        <v>8.8590000000000002E-2</v>
      </c>
    </row>
    <row r="781" spans="1:4" x14ac:dyDescent="0.25">
      <c r="A781" t="s">
        <v>1782</v>
      </c>
      <c r="B781">
        <v>16.78764</v>
      </c>
      <c r="C781">
        <f>0.53959</f>
        <v>0.53959000000000001</v>
      </c>
      <c r="D781">
        <v>0.15912999999999999</v>
      </c>
    </row>
    <row r="782" spans="1:4" x14ac:dyDescent="0.25">
      <c r="A782" t="s">
        <v>1783</v>
      </c>
      <c r="B782">
        <v>15.73948</v>
      </c>
      <c r="C782">
        <f>0.84364</f>
        <v>0.84363999999999995</v>
      </c>
      <c r="D782">
        <v>-1.541E-2</v>
      </c>
    </row>
    <row r="783" spans="1:4" x14ac:dyDescent="0.25">
      <c r="A783" t="s">
        <v>1784</v>
      </c>
      <c r="B783">
        <v>15.21068</v>
      </c>
      <c r="C783">
        <f>0.98364</f>
        <v>0.98363999999999996</v>
      </c>
      <c r="D783">
        <f>-0.08092</f>
        <v>-8.0920000000000006E-2</v>
      </c>
    </row>
    <row r="784" spans="1:4" x14ac:dyDescent="0.25">
      <c r="A784" t="s">
        <v>1785</v>
      </c>
      <c r="B784">
        <v>15.824109999999999</v>
      </c>
      <c r="C784">
        <f>0.87257</f>
        <v>0.87256999999999996</v>
      </c>
      <c r="D784">
        <v>-7.6740000000000003E-2</v>
      </c>
    </row>
    <row r="785" spans="1:4" x14ac:dyDescent="0.25">
      <c r="A785" t="s">
        <v>1786</v>
      </c>
      <c r="B785">
        <v>17.62772</v>
      </c>
      <c r="C785">
        <f>0.34848</f>
        <v>0.34848000000000001</v>
      </c>
      <c r="D785">
        <v>0.19855</v>
      </c>
    </row>
    <row r="786" spans="1:4" x14ac:dyDescent="0.25">
      <c r="A786" t="s">
        <v>1787</v>
      </c>
      <c r="B786">
        <v>14.9681</v>
      </c>
      <c r="C786">
        <f>1.11547</f>
        <v>1.11547</v>
      </c>
      <c r="D786">
        <v>-0.20941000000000001</v>
      </c>
    </row>
    <row r="787" spans="1:4" x14ac:dyDescent="0.25">
      <c r="A787" t="s">
        <v>1788</v>
      </c>
      <c r="B787">
        <v>16.14996</v>
      </c>
      <c r="C787">
        <f>0.79563</f>
        <v>0.79562999999999995</v>
      </c>
      <c r="D787">
        <v>-5.6149999999999999E-2</v>
      </c>
    </row>
    <row r="788" spans="1:4" x14ac:dyDescent="0.25">
      <c r="A788" t="s">
        <v>1789</v>
      </c>
      <c r="B788">
        <v>16.886690000000002</v>
      </c>
      <c r="C788">
        <f>0.54886</f>
        <v>0.54886000000000001</v>
      </c>
      <c r="D788">
        <v>0.11817999999999999</v>
      </c>
    </row>
    <row r="789" spans="1:4" x14ac:dyDescent="0.25">
      <c r="A789" t="s">
        <v>1790</v>
      </c>
      <c r="B789">
        <v>16.706859999999999</v>
      </c>
      <c r="C789">
        <f>0.63241</f>
        <v>0.63241000000000003</v>
      </c>
      <c r="D789">
        <v>3.696E-2</v>
      </c>
    </row>
    <row r="790" spans="1:4" x14ac:dyDescent="0.25">
      <c r="A790" t="s">
        <v>1791</v>
      </c>
      <c r="B790">
        <v>16.100349999999999</v>
      </c>
      <c r="C790">
        <f>0.90049</f>
        <v>0.90049000000000001</v>
      </c>
      <c r="D790">
        <v>-0.17263999999999999</v>
      </c>
    </row>
    <row r="791" spans="1:4" x14ac:dyDescent="0.25">
      <c r="A791" t="s">
        <v>1792</v>
      </c>
      <c r="B791">
        <v>14.8149</v>
      </c>
      <c r="C791">
        <f>1.23528</f>
        <v>1.2352799999999999</v>
      </c>
      <c r="D791">
        <v>-0.31015999999999999</v>
      </c>
    </row>
    <row r="792" spans="1:4" x14ac:dyDescent="0.25">
      <c r="A792" t="s">
        <v>1793</v>
      </c>
      <c r="B792">
        <v>16.195160000000001</v>
      </c>
      <c r="C792">
        <f>0.69339</f>
        <v>0.69338999999999995</v>
      </c>
      <c r="D792">
        <v>8.7739999999999999E-2</v>
      </c>
    </row>
    <row r="793" spans="1:4" x14ac:dyDescent="0.25">
      <c r="A793" t="s">
        <v>1794</v>
      </c>
      <c r="B793">
        <v>15.81789</v>
      </c>
      <c r="C793">
        <f>0.7938</f>
        <v>0.79379999999999995</v>
      </c>
      <c r="D793">
        <v>2.7570000000000001E-2</v>
      </c>
    </row>
    <row r="794" spans="1:4" x14ac:dyDescent="0.25">
      <c r="A794" t="s">
        <v>1795</v>
      </c>
      <c r="B794">
        <v>14.66802</v>
      </c>
      <c r="C794">
        <f>1.44424</f>
        <v>1.44424</v>
      </c>
      <c r="D794">
        <v>-0.53</v>
      </c>
    </row>
    <row r="795" spans="1:4" x14ac:dyDescent="0.25">
      <c r="A795" t="s">
        <v>1796</v>
      </c>
      <c r="B795">
        <v>16.474329999999998</v>
      </c>
      <c r="C795">
        <f>0.73555</f>
        <v>0.73555000000000004</v>
      </c>
      <c r="D795">
        <v>-4.3909999999999998E-2</v>
      </c>
    </row>
    <row r="796" spans="1:4" x14ac:dyDescent="0.25">
      <c r="A796" t="s">
        <v>1797</v>
      </c>
      <c r="B796">
        <v>15.00282</v>
      </c>
      <c r="C796">
        <f>1.11077</f>
        <v>1.11077</v>
      </c>
      <c r="D796">
        <v>-0.20405999999999999</v>
      </c>
    </row>
    <row r="797" spans="1:4" x14ac:dyDescent="0.25">
      <c r="A797" t="s">
        <v>1798</v>
      </c>
      <c r="B797">
        <v>16.364599999999999</v>
      </c>
      <c r="C797">
        <f>0.69025</f>
        <v>0.69025000000000003</v>
      </c>
      <c r="D797">
        <v>3.5979999999999998E-2</v>
      </c>
    </row>
    <row r="798" spans="1:4" x14ac:dyDescent="0.25">
      <c r="A798" t="s">
        <v>1799</v>
      </c>
      <c r="B798">
        <v>15.6378</v>
      </c>
      <c r="C798">
        <f>0.77974</f>
        <v>0.77973999999999999</v>
      </c>
      <c r="D798">
        <f>0.12023</f>
        <v>0.12023</v>
      </c>
    </row>
    <row r="799" spans="1:4" x14ac:dyDescent="0.25">
      <c r="A799" t="s">
        <v>1800</v>
      </c>
      <c r="B799">
        <v>17.374680000000001</v>
      </c>
      <c r="C799">
        <f>0.59492</f>
        <v>0.59492</v>
      </c>
      <c r="D799">
        <v>-8.8789999999999994E-2</v>
      </c>
    </row>
    <row r="800" spans="1:4" x14ac:dyDescent="0.25">
      <c r="A800" t="s">
        <v>1801</v>
      </c>
      <c r="B800">
        <v>15.4537</v>
      </c>
      <c r="C800">
        <f>0.82192</f>
        <v>0.82191999999999998</v>
      </c>
      <c r="D800">
        <v>0.10519000000000001</v>
      </c>
    </row>
    <row r="801" spans="1:4" x14ac:dyDescent="0.25">
      <c r="A801" t="s">
        <v>1802</v>
      </c>
      <c r="B801">
        <v>15.89981</v>
      </c>
      <c r="C801">
        <f>0.89094</f>
        <v>0.89093999999999995</v>
      </c>
      <c r="D801">
        <v>-0.12205000000000001</v>
      </c>
    </row>
    <row r="802" spans="1:4" x14ac:dyDescent="0.25">
      <c r="A802" t="s">
        <v>1803</v>
      </c>
      <c r="B802">
        <v>16.347930000000002</v>
      </c>
      <c r="C802">
        <f>0.8514</f>
        <v>0.85140000000000005</v>
      </c>
      <c r="D802">
        <v>-0.15769</v>
      </c>
    </row>
    <row r="803" spans="1:4" x14ac:dyDescent="0.25">
      <c r="A803" t="s">
        <v>1804</v>
      </c>
      <c r="B803">
        <v>15.14602</v>
      </c>
      <c r="C803">
        <f>0.95628</f>
        <v>0.95628000000000002</v>
      </c>
      <c r="D803">
        <v>8.4200000000000004E-3</v>
      </c>
    </row>
    <row r="804" spans="1:4" x14ac:dyDescent="0.25">
      <c r="A804" t="s">
        <v>1805</v>
      </c>
      <c r="B804">
        <v>17.16179</v>
      </c>
      <c r="C804">
        <f>0.52935</f>
        <v>0.52934999999999999</v>
      </c>
      <c r="D804">
        <v>6.8729999999999999E-2</v>
      </c>
    </row>
    <row r="805" spans="1:4" x14ac:dyDescent="0.25">
      <c r="A805" t="s">
        <v>1806</v>
      </c>
      <c r="B805">
        <v>15.849729999999999</v>
      </c>
      <c r="C805">
        <f>0.85387</f>
        <v>0.85387000000000002</v>
      </c>
      <c r="D805">
        <v>-5.6099999999999997E-2</v>
      </c>
    </row>
    <row r="806" spans="1:4" x14ac:dyDescent="0.25">
      <c r="A806" t="s">
        <v>1807</v>
      </c>
      <c r="B806">
        <v>17.258749999999999</v>
      </c>
      <c r="C806">
        <f>0.45936</f>
        <v>0.45935999999999999</v>
      </c>
      <c r="D806">
        <v>0.14534</v>
      </c>
    </row>
    <row r="807" spans="1:4" x14ac:dyDescent="0.25">
      <c r="A807" t="s">
        <v>1808</v>
      </c>
      <c r="B807">
        <v>15.561680000000001</v>
      </c>
      <c r="C807">
        <f>0.89379</f>
        <v>0.89378999999999997</v>
      </c>
      <c r="D807">
        <v>-5.8119999999999998E-2</v>
      </c>
    </row>
    <row r="808" spans="1:4" x14ac:dyDescent="0.25">
      <c r="A808" t="s">
        <v>1809</v>
      </c>
      <c r="B808">
        <v>14.745509999999999</v>
      </c>
      <c r="C808">
        <f>1.34884</f>
        <v>1.34884</v>
      </c>
      <c r="D808">
        <v>-0.43045</v>
      </c>
    </row>
    <row r="809" spans="1:4" x14ac:dyDescent="0.25">
      <c r="A809" t="s">
        <v>1810</v>
      </c>
      <c r="B809">
        <v>15.442819999999999</v>
      </c>
      <c r="C809">
        <f>1.04134</f>
        <v>1.0413399999999999</v>
      </c>
      <c r="D809">
        <v>-0.20954</v>
      </c>
    </row>
    <row r="810" spans="1:4" x14ac:dyDescent="0.25">
      <c r="A810" t="s">
        <v>1811</v>
      </c>
      <c r="B810">
        <v>15.493539999999999</v>
      </c>
      <c r="C810">
        <f>0.94512</f>
        <v>0.94511999999999996</v>
      </c>
      <c r="D810">
        <v>-8.6910000000000001E-2</v>
      </c>
    </row>
    <row r="811" spans="1:4" x14ac:dyDescent="0.25">
      <c r="A811" t="s">
        <v>1812</v>
      </c>
      <c r="B811">
        <v>15.012890000000001</v>
      </c>
      <c r="C811">
        <f>1.09264</f>
        <v>1.0926400000000001</v>
      </c>
      <c r="D811">
        <v>-0.16470000000000001</v>
      </c>
    </row>
    <row r="812" spans="1:4" x14ac:dyDescent="0.25">
      <c r="A812" t="s">
        <v>1813</v>
      </c>
      <c r="B812">
        <v>16.573340000000002</v>
      </c>
      <c r="C812">
        <f>0.69947</f>
        <v>0.69947000000000004</v>
      </c>
      <c r="D812">
        <v>-1.9220000000000001E-2</v>
      </c>
    </row>
    <row r="813" spans="1:4" x14ac:dyDescent="0.25">
      <c r="A813" t="s">
        <v>1814</v>
      </c>
      <c r="B813">
        <v>15.859540000000001</v>
      </c>
      <c r="C813">
        <f>0.85887</f>
        <v>0.85887000000000002</v>
      </c>
      <c r="D813">
        <v>-7.7210000000000001E-2</v>
      </c>
    </row>
    <row r="814" spans="1:4" x14ac:dyDescent="0.25">
      <c r="A814" t="s">
        <v>1815</v>
      </c>
      <c r="B814">
        <v>13.9146</v>
      </c>
      <c r="C814">
        <f>1.44776</f>
        <v>1.4477599999999999</v>
      </c>
      <c r="D814">
        <v>-0.36126000000000003</v>
      </c>
    </row>
    <row r="815" spans="1:4" x14ac:dyDescent="0.25">
      <c r="A815" t="s">
        <v>1816</v>
      </c>
      <c r="B815">
        <v>15.82339</v>
      </c>
      <c r="C815">
        <f>0.9352</f>
        <v>0.93520000000000003</v>
      </c>
      <c r="D815">
        <v>-0.13178999999999999</v>
      </c>
    </row>
    <row r="816" spans="1:4" x14ac:dyDescent="0.25">
      <c r="A816" t="s">
        <v>1817</v>
      </c>
      <c r="B816">
        <v>16.054120000000001</v>
      </c>
      <c r="C816">
        <v>0.79498000000000002</v>
      </c>
      <c r="D816">
        <v>-2.1049999999999999E-2</v>
      </c>
    </row>
    <row r="817" spans="1:4" x14ac:dyDescent="0.25">
      <c r="A817" t="s">
        <v>1818</v>
      </c>
      <c r="B817">
        <v>16.551359999999999</v>
      </c>
      <c r="C817">
        <f>0.77807</f>
        <v>0.77807000000000004</v>
      </c>
      <c r="D817">
        <v>-0.13542999999999999</v>
      </c>
    </row>
    <row r="818" spans="1:4" x14ac:dyDescent="0.25">
      <c r="A818" t="s">
        <v>1819</v>
      </c>
      <c r="B818">
        <v>15.864660000000001</v>
      </c>
      <c r="C818">
        <f>0.82709</f>
        <v>0.82708999999999999</v>
      </c>
      <c r="D818">
        <v>-1.966E-2</v>
      </c>
    </row>
    <row r="819" spans="1:4" x14ac:dyDescent="0.25">
      <c r="A819" t="s">
        <v>1820</v>
      </c>
      <c r="B819">
        <v>16.711639999999999</v>
      </c>
      <c r="C819">
        <f>0.60646</f>
        <v>0.60646</v>
      </c>
      <c r="D819">
        <v>8.1390000000000004E-2</v>
      </c>
    </row>
    <row r="820" spans="1:4" x14ac:dyDescent="0.25">
      <c r="A820" t="s">
        <v>1821</v>
      </c>
      <c r="B820">
        <v>15.045210000000001</v>
      </c>
      <c r="C820">
        <f>1.12916</f>
        <v>1.1291599999999999</v>
      </c>
      <c r="D820">
        <v>-0.23549</v>
      </c>
    </row>
    <row r="821" spans="1:4" x14ac:dyDescent="0.25">
      <c r="A821" t="s">
        <v>1822</v>
      </c>
      <c r="B821">
        <v>16.727180000000001</v>
      </c>
      <c r="C821">
        <f>0.63228</f>
        <v>0.63227999999999995</v>
      </c>
      <c r="D821">
        <v>4.7239999999999997E-2</v>
      </c>
    </row>
    <row r="822" spans="1:4" x14ac:dyDescent="0.25">
      <c r="A822" t="s">
        <v>1823</v>
      </c>
      <c r="B822">
        <v>16.001449999999998</v>
      </c>
      <c r="C822">
        <f>0.81638</f>
        <v>0.81637999999999999</v>
      </c>
      <c r="D822">
        <v>-3.6260000000000001E-2</v>
      </c>
    </row>
    <row r="823" spans="1:4" x14ac:dyDescent="0.25">
      <c r="A823" t="s">
        <v>1824</v>
      </c>
      <c r="B823">
        <v>14.890510000000001</v>
      </c>
      <c r="C823">
        <f>1.06008</f>
        <v>1.0600799999999999</v>
      </c>
      <c r="D823">
        <v>-0.1205</v>
      </c>
    </row>
    <row r="824" spans="1:4" x14ac:dyDescent="0.25">
      <c r="A824" t="s">
        <v>1825</v>
      </c>
      <c r="B824">
        <v>15.67821</v>
      </c>
      <c r="C824">
        <f>0.8951</f>
        <v>0.89510000000000001</v>
      </c>
      <c r="D824">
        <v>-8.6860000000000007E-2</v>
      </c>
    </row>
    <row r="825" spans="1:4" x14ac:dyDescent="0.25">
      <c r="A825" t="s">
        <v>1826</v>
      </c>
      <c r="B825">
        <v>15.86411</v>
      </c>
      <c r="C825">
        <f>0.81814</f>
        <v>0.81813999999999998</v>
      </c>
      <c r="D825">
        <v>-1.005E-2</v>
      </c>
    </row>
    <row r="826" spans="1:4" x14ac:dyDescent="0.25">
      <c r="A826" t="s">
        <v>1827</v>
      </c>
      <c r="B826">
        <v>15.972950000000001</v>
      </c>
      <c r="C826">
        <f>0.83118</f>
        <v>0.83118000000000003</v>
      </c>
      <c r="D826">
        <v>-5.0279999999999998E-2</v>
      </c>
    </row>
    <row r="827" spans="1:4" x14ac:dyDescent="0.25">
      <c r="A827" t="s">
        <v>1828</v>
      </c>
      <c r="B827">
        <v>17.25468</v>
      </c>
      <c r="C827">
        <f>0.5624</f>
        <v>0.56240000000000001</v>
      </c>
      <c r="D827">
        <v>-3.5450000000000002E-2</v>
      </c>
    </row>
    <row r="828" spans="1:4" x14ac:dyDescent="0.25">
      <c r="A828" t="s">
        <v>1829</v>
      </c>
      <c r="B828">
        <v>15.59544</v>
      </c>
      <c r="C828">
        <f>0.91583</f>
        <v>0.91583000000000003</v>
      </c>
      <c r="D828">
        <v>-6.5460000000000004E-2</v>
      </c>
    </row>
    <row r="829" spans="1:4" x14ac:dyDescent="0.25">
      <c r="A829" t="s">
        <v>1830</v>
      </c>
      <c r="B829">
        <v>15.760350000000001</v>
      </c>
      <c r="C829">
        <f>0.84722</f>
        <v>0.84721999999999997</v>
      </c>
      <c r="D829">
        <v>-1.5480000000000001E-2</v>
      </c>
    </row>
    <row r="830" spans="1:4" x14ac:dyDescent="0.25">
      <c r="A830" t="s">
        <v>1831</v>
      </c>
      <c r="B830">
        <v>16.993369999999999</v>
      </c>
      <c r="C830">
        <f>0.56578</f>
        <v>0.56577999999999995</v>
      </c>
      <c r="D830">
        <v>8.5250000000000006E-2</v>
      </c>
    </row>
    <row r="831" spans="1:4" x14ac:dyDescent="0.25">
      <c r="A831" t="s">
        <v>1832</v>
      </c>
      <c r="B831">
        <v>15.7079</v>
      </c>
      <c r="C831">
        <f>0.8856</f>
        <v>0.88560000000000005</v>
      </c>
      <c r="D831">
        <v>-6.2890000000000001E-2</v>
      </c>
    </row>
    <row r="832" spans="1:4" x14ac:dyDescent="0.25">
      <c r="A832" t="s">
        <v>1833</v>
      </c>
      <c r="B832">
        <v>16.290199999999999</v>
      </c>
      <c r="C832">
        <f>0.67655</f>
        <v>0.67654999999999998</v>
      </c>
      <c r="D832">
        <v>8.1939999999999999E-2</v>
      </c>
    </row>
    <row r="833" spans="1:4" x14ac:dyDescent="0.25">
      <c r="A833" t="s">
        <v>1834</v>
      </c>
      <c r="B833">
        <v>15.493919999999999</v>
      </c>
      <c r="C833">
        <f>0.95128</f>
        <v>0.95128000000000001</v>
      </c>
      <c r="D833">
        <v>-0.10595</v>
      </c>
    </row>
    <row r="834" spans="1:4" x14ac:dyDescent="0.25">
      <c r="A834" t="s">
        <v>1835</v>
      </c>
      <c r="B834">
        <v>15.499499999999999</v>
      </c>
      <c r="C834">
        <f>0.98605</f>
        <v>0.98604999999999998</v>
      </c>
      <c r="D834">
        <v>-0.15944</v>
      </c>
    </row>
    <row r="835" spans="1:4" x14ac:dyDescent="0.25">
      <c r="A835" t="s">
        <v>1836</v>
      </c>
      <c r="B835">
        <v>16.063110000000002</v>
      </c>
      <c r="C835">
        <f>0.95079</f>
        <v>0.95079000000000002</v>
      </c>
      <c r="D835">
        <v>-0.21421999999999999</v>
      </c>
    </row>
    <row r="836" spans="1:4" x14ac:dyDescent="0.25">
      <c r="A836" t="s">
        <v>1837</v>
      </c>
      <c r="B836">
        <v>16.26454</v>
      </c>
      <c r="C836">
        <f>0.86276</f>
        <v>0.86275999999999997</v>
      </c>
      <c r="D836">
        <v>-0.14677000000000001</v>
      </c>
    </row>
    <row r="837" spans="1:4" x14ac:dyDescent="0.25">
      <c r="A837" t="s">
        <v>1838</v>
      </c>
      <c r="B837">
        <v>15.571350000000001</v>
      </c>
      <c r="C837">
        <f>0.80667</f>
        <v>0.80667</v>
      </c>
      <c r="D837">
        <v>8.72E-2</v>
      </c>
    </row>
    <row r="838" spans="1:4" x14ac:dyDescent="0.25">
      <c r="A838" t="s">
        <v>1839</v>
      </c>
      <c r="B838">
        <v>15.13862</v>
      </c>
      <c r="C838">
        <f>1.12039</f>
        <v>1.12039</v>
      </c>
      <c r="D838">
        <v>-0.23680999999999999</v>
      </c>
    </row>
    <row r="839" spans="1:4" x14ac:dyDescent="0.25">
      <c r="A839" t="s">
        <v>1840</v>
      </c>
      <c r="B839">
        <f xml:space="preserve"> 14.98936</f>
        <v>14.98936</v>
      </c>
      <c r="C839">
        <f>1.13133</f>
        <v>1.1313299999999999</v>
      </c>
      <c r="D839">
        <v>-0.2263</v>
      </c>
    </row>
    <row r="840" spans="1:4" x14ac:dyDescent="0.25">
      <c r="A840" t="s">
        <v>1841</v>
      </c>
      <c r="B840">
        <v>15.13862</v>
      </c>
      <c r="C840">
        <f>1.12039</f>
        <v>1.12039</v>
      </c>
      <c r="D840">
        <v>-0.23680999999999999</v>
      </c>
    </row>
    <row r="841" spans="1:4" x14ac:dyDescent="0.25">
      <c r="A841" t="s">
        <v>1842</v>
      </c>
      <c r="B841">
        <v>16.16281</v>
      </c>
      <c r="C841">
        <f>0.65146</f>
        <v>0.65146000000000004</v>
      </c>
      <c r="D841">
        <v>0.19878999999999999</v>
      </c>
    </row>
    <row r="842" spans="1:4" x14ac:dyDescent="0.25">
      <c r="A842" t="s">
        <v>1843</v>
      </c>
      <c r="B842">
        <v>16.396879999999999</v>
      </c>
      <c r="C842">
        <f>0.7649</f>
        <v>0.76490000000000002</v>
      </c>
      <c r="D842">
        <v>-5.0650000000000001E-2</v>
      </c>
    </row>
    <row r="843" spans="1:4" x14ac:dyDescent="0.25">
      <c r="A843" t="s">
        <v>1844</v>
      </c>
      <c r="B843">
        <v>16.42248</v>
      </c>
      <c r="C843">
        <f>0.66542</f>
        <v>0.66542000000000001</v>
      </c>
      <c r="D843">
        <v>6.7839999999999998E-2</v>
      </c>
    </row>
    <row r="844" spans="1:4" x14ac:dyDescent="0.25">
      <c r="A844" t="s">
        <v>1845</v>
      </c>
      <c r="B844">
        <v>15.28068</v>
      </c>
      <c r="C844">
        <f>1.11377</f>
        <v>1.1137699999999999</v>
      </c>
      <c r="D844">
        <v>-0.25302999999999998</v>
      </c>
    </row>
    <row r="845" spans="1:4" x14ac:dyDescent="0.25">
      <c r="A845" t="s">
        <v>1846</v>
      </c>
      <c r="B845">
        <v>16.57658</v>
      </c>
      <c r="C845">
        <f>0.54893</f>
        <v>0.54893000000000003</v>
      </c>
      <c r="D845">
        <v>0.21348</v>
      </c>
    </row>
    <row r="846" spans="1:4" x14ac:dyDescent="0.25">
      <c r="A846" t="s">
        <v>1847</v>
      </c>
      <c r="B846">
        <v>17.908339999999999</v>
      </c>
      <c r="C846">
        <f>0.46576</f>
        <v>0.46576000000000001</v>
      </c>
      <c r="D846">
        <v>-5.9209999999999999E-2</v>
      </c>
    </row>
    <row r="847" spans="1:4" x14ac:dyDescent="0.25">
      <c r="A847" t="s">
        <v>1848</v>
      </c>
      <c r="B847">
        <v>17.185359999999999</v>
      </c>
      <c r="C847">
        <f>0.60586</f>
        <v>0.60585999999999995</v>
      </c>
      <c r="D847">
        <v>-4.829E-2</v>
      </c>
    </row>
    <row r="848" spans="1:4" x14ac:dyDescent="0.25">
      <c r="A848" t="s">
        <v>1849</v>
      </c>
      <c r="B848">
        <v>15.574120000000001</v>
      </c>
      <c r="C848">
        <f>0.9879</f>
        <v>0.9879</v>
      </c>
      <c r="D848">
        <v>-0.16575999999999999</v>
      </c>
    </row>
    <row r="849" spans="1:4" x14ac:dyDescent="0.25">
      <c r="A849" t="s">
        <v>1850</v>
      </c>
      <c r="B849">
        <v>16.131070000000001</v>
      </c>
      <c r="C849">
        <f>0.78447</f>
        <v>0.78447</v>
      </c>
      <c r="D849">
        <v>-2.9190000000000001E-2</v>
      </c>
    </row>
    <row r="850" spans="1:4" x14ac:dyDescent="0.25">
      <c r="A850" t="s">
        <v>1851</v>
      </c>
      <c r="B850">
        <v>15.2403</v>
      </c>
      <c r="C850">
        <f>1.085</f>
        <v>1.085</v>
      </c>
      <c r="D850">
        <v>-0.20798</v>
      </c>
    </row>
    <row r="851" spans="1:4" x14ac:dyDescent="0.25">
      <c r="A851" t="s">
        <v>1852</v>
      </c>
      <c r="B851">
        <v>15.274789999999999</v>
      </c>
      <c r="C851">
        <f>0.97636</f>
        <v>0.97636000000000001</v>
      </c>
      <c r="D851">
        <v>-9.5630000000000007E-2</v>
      </c>
    </row>
    <row r="852" spans="1:4" x14ac:dyDescent="0.25">
      <c r="A852" t="s">
        <v>1853</v>
      </c>
      <c r="B852">
        <v>16.02524</v>
      </c>
      <c r="C852">
        <f>0.80837</f>
        <v>0.80837000000000003</v>
      </c>
      <c r="D852">
        <v>-2.8160000000000001E-2</v>
      </c>
    </row>
    <row r="853" spans="1:4" x14ac:dyDescent="0.25">
      <c r="A853" t="s">
        <v>1854</v>
      </c>
      <c r="B853">
        <v>16.76755</v>
      </c>
      <c r="C853">
        <f>0.6493</f>
        <v>0.64929999999999999</v>
      </c>
      <c r="D853">
        <v>-1.32E-2</v>
      </c>
    </row>
    <row r="854" spans="1:4" x14ac:dyDescent="0.25">
      <c r="A854" t="s">
        <v>1855</v>
      </c>
      <c r="B854">
        <v>16.120149999999999</v>
      </c>
      <c r="C854">
        <f>0.83469</f>
        <v>0.83469000000000004</v>
      </c>
      <c r="D854">
        <v>-8.6610000000000006E-2</v>
      </c>
    </row>
    <row r="855" spans="1:4" x14ac:dyDescent="0.25">
      <c r="A855" t="s">
        <v>1856</v>
      </c>
      <c r="B855">
        <v>15.912050000000001</v>
      </c>
      <c r="C855">
        <f>0.81761</f>
        <v>0.81760999999999995</v>
      </c>
      <c r="D855">
        <v>-1.4319999999999999E-2</v>
      </c>
    </row>
    <row r="856" spans="1:4" x14ac:dyDescent="0.25">
      <c r="A856" t="s">
        <v>1857</v>
      </c>
      <c r="B856">
        <v>16.12763</v>
      </c>
      <c r="C856">
        <f>0.77897</f>
        <v>0.77897000000000005</v>
      </c>
      <c r="D856">
        <v>-3.6839999999999998E-2</v>
      </c>
    </row>
    <row r="857" spans="1:4" x14ac:dyDescent="0.25">
      <c r="A857" t="s">
        <v>1858</v>
      </c>
      <c r="B857">
        <v>15.42145</v>
      </c>
      <c r="C857">
        <f>1.1346</f>
        <v>1.1346000000000001</v>
      </c>
      <c r="D857">
        <v>-0.31259999999999999</v>
      </c>
    </row>
    <row r="858" spans="1:4" x14ac:dyDescent="0.25">
      <c r="A858" t="s">
        <v>1859</v>
      </c>
      <c r="B858">
        <v>15.541079999999999</v>
      </c>
      <c r="C858">
        <v>0.92425999999999997</v>
      </c>
      <c r="D858">
        <v>-8.8830000000000006E-2</v>
      </c>
    </row>
    <row r="859" spans="1:4" x14ac:dyDescent="0.25">
      <c r="A859" t="s">
        <v>1860</v>
      </c>
      <c r="B859">
        <v>14.985670000000001</v>
      </c>
      <c r="C859">
        <f>1.06022</f>
        <v>1.0602199999999999</v>
      </c>
      <c r="D859">
        <v>-0.12747</v>
      </c>
    </row>
    <row r="860" spans="1:4" x14ac:dyDescent="0.25">
      <c r="A860" t="s">
        <v>1861</v>
      </c>
      <c r="B860">
        <v>16.63139</v>
      </c>
      <c r="C860">
        <f>0.6246</f>
        <v>0.62460000000000004</v>
      </c>
      <c r="D860">
        <v>7.0000000000000007E-2</v>
      </c>
    </row>
    <row r="861" spans="1:4" x14ac:dyDescent="0.25">
      <c r="A861" t="s">
        <v>1862</v>
      </c>
      <c r="B861">
        <v>18.625959999999999</v>
      </c>
      <c r="C861">
        <f>0.29943</f>
        <v>0.29942999999999997</v>
      </c>
      <c r="D861">
        <v>-2.0920000000000001E-2</v>
      </c>
    </row>
    <row r="862" spans="1:4" x14ac:dyDescent="0.25">
      <c r="A862" t="s">
        <v>1863</v>
      </c>
      <c r="B862">
        <v>15.66343</v>
      </c>
      <c r="C862">
        <f>0.92433</f>
        <v>0.92432999999999998</v>
      </c>
      <c r="D862">
        <v>-0.10024</v>
      </c>
    </row>
    <row r="863" spans="1:4" x14ac:dyDescent="0.25">
      <c r="A863" t="s">
        <v>1864</v>
      </c>
      <c r="B863">
        <v>16.908840000000001</v>
      </c>
      <c r="C863">
        <f>0.70324</f>
        <v>0.70323999999999998</v>
      </c>
      <c r="D863">
        <v>-0.12923000000000001</v>
      </c>
    </row>
    <row r="864" spans="1:4" x14ac:dyDescent="0.25">
      <c r="A864" t="s">
        <v>1865</v>
      </c>
      <c r="B864">
        <v>16.94183</v>
      </c>
      <c r="C864">
        <f>0.77874</f>
        <v>0.77873999999999999</v>
      </c>
      <c r="D864">
        <v>-0.29810999999999999</v>
      </c>
    </row>
    <row r="865" spans="1:4" x14ac:dyDescent="0.25">
      <c r="A865" t="s">
        <v>1866</v>
      </c>
      <c r="B865">
        <v>15.44289</v>
      </c>
      <c r="C865">
        <f>0.98763</f>
        <v>0.98763000000000001</v>
      </c>
      <c r="D865">
        <v>-0.13399</v>
      </c>
    </row>
    <row r="866" spans="1:4" x14ac:dyDescent="0.25">
      <c r="A866" t="s">
        <v>1867</v>
      </c>
      <c r="B866">
        <v>17.4511</v>
      </c>
      <c r="C866">
        <f>0.41546</f>
        <v>0.41546</v>
      </c>
      <c r="D866">
        <v>0.15356</v>
      </c>
    </row>
    <row r="867" spans="1:4" x14ac:dyDescent="0.25">
      <c r="A867" t="s">
        <v>1868</v>
      </c>
      <c r="B867">
        <v>15.56786</v>
      </c>
      <c r="C867">
        <f>0.91324</f>
        <v>0.91324000000000005</v>
      </c>
      <c r="D867">
        <v>-8.2909999999999998E-2</v>
      </c>
    </row>
    <row r="868" spans="1:4" x14ac:dyDescent="0.25">
      <c r="A868" t="s">
        <v>1869</v>
      </c>
      <c r="B868">
        <v>16.578859999999999</v>
      </c>
      <c r="C868">
        <f>0.63784</f>
        <v>0.63783999999999996</v>
      </c>
      <c r="D868">
        <v>7.1809999999999999E-2</v>
      </c>
    </row>
    <row r="869" spans="1:4" x14ac:dyDescent="0.25">
      <c r="A869" t="s">
        <v>1870</v>
      </c>
      <c r="B869">
        <v>15.631130000000001</v>
      </c>
      <c r="C869">
        <f>0.81111</f>
        <v>0.81111</v>
      </c>
      <c r="D869">
        <v>7.9320000000000002E-2</v>
      </c>
    </row>
    <row r="870" spans="1:4" x14ac:dyDescent="0.25">
      <c r="A870" t="s">
        <v>1871</v>
      </c>
      <c r="B870">
        <v>14.44059</v>
      </c>
      <c r="C870">
        <f>1.26664</f>
        <v>1.26664</v>
      </c>
      <c r="D870">
        <v>-0.23036000000000001</v>
      </c>
    </row>
    <row r="871" spans="1:4" x14ac:dyDescent="0.25">
      <c r="A871" t="s">
        <v>1872</v>
      </c>
      <c r="B871">
        <v>15.43463</v>
      </c>
      <c r="C871">
        <f>0.99056</f>
        <v>0.99056</v>
      </c>
      <c r="D871">
        <v>-0.13159000000000001</v>
      </c>
    </row>
    <row r="872" spans="1:4" x14ac:dyDescent="0.25">
      <c r="A872" t="s">
        <v>1873</v>
      </c>
      <c r="B872">
        <v>15.558339999999999</v>
      </c>
      <c r="C872">
        <f>0.92339</f>
        <v>0.92339000000000004</v>
      </c>
      <c r="D872">
        <v>-6.5339999999999995E-2</v>
      </c>
    </row>
    <row r="873" spans="1:4" x14ac:dyDescent="0.25">
      <c r="A873" t="s">
        <v>1874</v>
      </c>
      <c r="B873">
        <v>14.882149999999999</v>
      </c>
      <c r="C873">
        <f>1.00339</f>
        <v>1.00339</v>
      </c>
      <c r="D873">
        <v>1.25E-3</v>
      </c>
    </row>
    <row r="874" spans="1:4" x14ac:dyDescent="0.25">
      <c r="A874" t="s">
        <v>1875</v>
      </c>
      <c r="B874">
        <v>17.119789999999998</v>
      </c>
      <c r="C874">
        <f>0.55459</f>
        <v>0.55459000000000003</v>
      </c>
      <c r="D874">
        <v>4.6699999999999998E-2</v>
      </c>
    </row>
    <row r="875" spans="1:4" x14ac:dyDescent="0.25">
      <c r="A875" t="s">
        <v>1876</v>
      </c>
      <c r="B875">
        <v>15.041069999999999</v>
      </c>
      <c r="C875">
        <f>1.10909</f>
        <v>1.1090899999999999</v>
      </c>
      <c r="D875">
        <v>-0.20462</v>
      </c>
    </row>
    <row r="876" spans="1:4" x14ac:dyDescent="0.25">
      <c r="A876" t="s">
        <v>1877</v>
      </c>
      <c r="B876">
        <v>17.01867</v>
      </c>
      <c r="C876">
        <f>0.51323</f>
        <v>0.51322999999999996</v>
      </c>
      <c r="D876">
        <v>0.13444999999999999</v>
      </c>
    </row>
    <row r="877" spans="1:4" x14ac:dyDescent="0.25">
      <c r="A877" t="s">
        <v>1878</v>
      </c>
      <c r="B877">
        <v>15.96048</v>
      </c>
      <c r="C877">
        <f>0.84839</f>
        <v>0.84838999999999998</v>
      </c>
      <c r="D877">
        <v>-6.9989999999999997E-2</v>
      </c>
    </row>
    <row r="878" spans="1:4" x14ac:dyDescent="0.25">
      <c r="A878" t="s">
        <v>1879</v>
      </c>
      <c r="B878">
        <v>15.517989999999999</v>
      </c>
      <c r="C878">
        <f>1.01825</f>
        <v>1.0182500000000001</v>
      </c>
      <c r="D878">
        <v>-0.18895000000000001</v>
      </c>
    </row>
    <row r="879" spans="1:4" x14ac:dyDescent="0.25">
      <c r="A879" t="s">
        <v>1880</v>
      </c>
      <c r="B879">
        <v>17.268370000000001</v>
      </c>
      <c r="C879">
        <f>0.45212</f>
        <v>0.45212000000000002</v>
      </c>
      <c r="D879">
        <v>0.14849999999999999</v>
      </c>
    </row>
    <row r="880" spans="1:4" x14ac:dyDescent="0.25">
      <c r="A880" t="s">
        <v>1881</v>
      </c>
      <c r="B880">
        <v>15.35352</v>
      </c>
      <c r="C880">
        <f>1.04234</f>
        <v>1.04234</v>
      </c>
      <c r="D880">
        <v>-0.18870000000000001</v>
      </c>
    </row>
    <row r="881" spans="1:4" x14ac:dyDescent="0.25">
      <c r="A881" t="s">
        <v>1882</v>
      </c>
      <c r="B881">
        <v>15.87506</v>
      </c>
      <c r="C881">
        <f>0.83414</f>
        <v>0.83413999999999999</v>
      </c>
      <c r="D881">
        <v>-4.4859999999999997E-2</v>
      </c>
    </row>
    <row r="882" spans="1:4" x14ac:dyDescent="0.25">
      <c r="A882" t="s">
        <v>1883</v>
      </c>
      <c r="B882">
        <v>16.763739999999999</v>
      </c>
      <c r="C882">
        <f>0.57964</f>
        <v>0.57964000000000004</v>
      </c>
      <c r="D882">
        <v>9.7180000000000002E-2</v>
      </c>
    </row>
    <row r="883" spans="1:4" x14ac:dyDescent="0.25">
      <c r="A883" t="s">
        <v>1884</v>
      </c>
      <c r="B883">
        <v>16.156870000000001</v>
      </c>
      <c r="C883">
        <f>0.78064</f>
        <v>0.78064</v>
      </c>
      <c r="D883">
        <v>-3.066E-2</v>
      </c>
    </row>
    <row r="884" spans="1:4" x14ac:dyDescent="0.25">
      <c r="A884" t="s">
        <v>1885</v>
      </c>
      <c r="B884">
        <v>16.31588</v>
      </c>
      <c r="C884">
        <f>0.76786</f>
        <v>0.76785999999999999</v>
      </c>
      <c r="D884">
        <v>-3.7130000000000003E-2</v>
      </c>
    </row>
    <row r="885" spans="1:4" x14ac:dyDescent="0.25">
      <c r="A885" t="s">
        <v>1886</v>
      </c>
      <c r="B885">
        <v>15.338850000000001</v>
      </c>
      <c r="C885">
        <f>1.05602</f>
        <v>1.05602</v>
      </c>
      <c r="D885">
        <v>-0.20488000000000001</v>
      </c>
    </row>
    <row r="886" spans="1:4" x14ac:dyDescent="0.25">
      <c r="A886" t="s">
        <v>1887</v>
      </c>
      <c r="B886">
        <v>14.30564</v>
      </c>
      <c r="C886">
        <f>1.09272</f>
        <v>1.0927199999999999</v>
      </c>
      <c r="D886">
        <v>-1.494E-2</v>
      </c>
    </row>
    <row r="887" spans="1:4" x14ac:dyDescent="0.25">
      <c r="A887" t="s">
        <v>1888</v>
      </c>
      <c r="B887">
        <v>15.7232</v>
      </c>
      <c r="C887">
        <f>0.8775</f>
        <v>0.87749999999999995</v>
      </c>
      <c r="D887">
        <v>-5.151E-2</v>
      </c>
    </row>
    <row r="888" spans="1:4" x14ac:dyDescent="0.25">
      <c r="A888" t="s">
        <v>1889</v>
      </c>
      <c r="B888">
        <v>16.151730000000001</v>
      </c>
      <c r="C888">
        <v>0.72119999999999995</v>
      </c>
      <c r="D888">
        <v>6.1499999999999999E-2</v>
      </c>
    </row>
    <row r="889" spans="1:4" x14ac:dyDescent="0.25">
      <c r="A889" t="s">
        <v>1890</v>
      </c>
      <c r="B889">
        <v>15.470549999999999</v>
      </c>
      <c r="C889">
        <f>0.95321</f>
        <v>0.95321</v>
      </c>
      <c r="D889">
        <v>-8.6260000000000003E-2</v>
      </c>
    </row>
    <row r="890" spans="1:4" x14ac:dyDescent="0.25">
      <c r="A890" t="s">
        <v>1891</v>
      </c>
      <c r="B890">
        <v>16.653320000000001</v>
      </c>
      <c r="C890">
        <f>0.64377</f>
        <v>0.64376999999999995</v>
      </c>
      <c r="D890">
        <v>2.1430000000000001E-2</v>
      </c>
    </row>
    <row r="891" spans="1:4" x14ac:dyDescent="0.25">
      <c r="A891" t="s">
        <v>1892</v>
      </c>
      <c r="B891">
        <v>15.979100000000001</v>
      </c>
      <c r="C891">
        <f>0.81542</f>
        <v>0.81542000000000003</v>
      </c>
      <c r="D891">
        <v>-4.1619999999999997E-2</v>
      </c>
    </row>
    <row r="892" spans="1:4" x14ac:dyDescent="0.25">
      <c r="A892" t="s">
        <v>1893</v>
      </c>
      <c r="B892">
        <v>15.688179999999999</v>
      </c>
      <c r="C892">
        <f>0.83422</f>
        <v>0.83421999999999996</v>
      </c>
      <c r="D892">
        <v>2.7660000000000001E-2</v>
      </c>
    </row>
    <row r="893" spans="1:4" x14ac:dyDescent="0.25">
      <c r="A893" t="s">
        <v>1894</v>
      </c>
      <c r="B893">
        <v>17.149370000000001</v>
      </c>
      <c r="C893">
        <f>0.64388</f>
        <v>0.64388000000000001</v>
      </c>
      <c r="D893">
        <v>-8.4150000000000003E-2</v>
      </c>
    </row>
    <row r="894" spans="1:4" x14ac:dyDescent="0.25">
      <c r="A894" t="s">
        <v>1895</v>
      </c>
      <c r="B894">
        <v>15.47231</v>
      </c>
      <c r="C894">
        <f>0.98329</f>
        <v>0.98329</v>
      </c>
      <c r="D894">
        <v>-0.15489</v>
      </c>
    </row>
    <row r="895" spans="1:4" x14ac:dyDescent="0.25">
      <c r="A895" t="s">
        <v>1896</v>
      </c>
      <c r="B895">
        <v>15.8775</v>
      </c>
      <c r="C895">
        <f>0.79216</f>
        <v>0.79215999999999998</v>
      </c>
      <c r="D895">
        <v>3.0419999999999999E-2</v>
      </c>
    </row>
    <row r="896" spans="1:4" x14ac:dyDescent="0.25">
      <c r="A896" t="s">
        <v>1897</v>
      </c>
      <c r="B896">
        <v>15.46339</v>
      </c>
      <c r="C896">
        <f>0.92315</f>
        <v>0.92315000000000003</v>
      </c>
      <c r="D896">
        <v>-6.8500000000000005E-2</v>
      </c>
    </row>
    <row r="897" spans="1:4" x14ac:dyDescent="0.25">
      <c r="A897" t="s">
        <v>1898</v>
      </c>
      <c r="B897">
        <v>16.61889</v>
      </c>
      <c r="C897">
        <f>0.58923</f>
        <v>0.58923000000000003</v>
      </c>
      <c r="D897">
        <v>0.13708999999999999</v>
      </c>
    </row>
    <row r="898" spans="1:4" x14ac:dyDescent="0.25">
      <c r="A898" t="s">
        <v>1899</v>
      </c>
      <c r="B898">
        <v>16.943909999999999</v>
      </c>
      <c r="C898">
        <f>0.59947</f>
        <v>0.59946999999999995</v>
      </c>
      <c r="D898">
        <v>3.8629999999999998E-2</v>
      </c>
    </row>
    <row r="899" spans="1:4" x14ac:dyDescent="0.25">
      <c r="A899" t="s">
        <v>1900</v>
      </c>
      <c r="B899">
        <v>16.11853</v>
      </c>
      <c r="C899">
        <f>0.75438</f>
        <v>0.75438000000000005</v>
      </c>
      <c r="D899">
        <v>1.907E-2</v>
      </c>
    </row>
    <row r="900" spans="1:4" x14ac:dyDescent="0.25">
      <c r="A900" t="s">
        <v>1901</v>
      </c>
      <c r="B900">
        <v>16.130320000000001</v>
      </c>
      <c r="C900">
        <f>0.78677</f>
        <v>0.78676999999999997</v>
      </c>
      <c r="D900">
        <v>-2.6009999999999998E-2</v>
      </c>
    </row>
    <row r="901" spans="1:4" x14ac:dyDescent="0.25">
      <c r="A901" t="s">
        <v>1902</v>
      </c>
      <c r="B901">
        <v>18.31738</v>
      </c>
      <c r="C901">
        <f>0.31156</f>
        <v>0.31156</v>
      </c>
      <c r="D901">
        <v>2.98E-2</v>
      </c>
    </row>
    <row r="902" spans="1:4" x14ac:dyDescent="0.25">
      <c r="A902" t="s">
        <v>1903</v>
      </c>
      <c r="B902">
        <v>17.525649999999999</v>
      </c>
      <c r="C902">
        <f>0.57442</f>
        <v>0.57442000000000004</v>
      </c>
      <c r="D902">
        <v>-8.2919999999999994E-2</v>
      </c>
    </row>
    <row r="903" spans="1:4" x14ac:dyDescent="0.25">
      <c r="A903" t="s">
        <v>1904</v>
      </c>
      <c r="B903">
        <v>14.846819999999999</v>
      </c>
      <c r="C903">
        <f>1.18293</f>
        <v>1.18293</v>
      </c>
      <c r="D903">
        <v>-0.23949000000000001</v>
      </c>
    </row>
    <row r="904" spans="1:4" x14ac:dyDescent="0.25">
      <c r="A904" t="s">
        <v>1905</v>
      </c>
      <c r="B904">
        <v>15.783620000000001</v>
      </c>
      <c r="C904">
        <f>0.84332</f>
        <v>0.84331999999999996</v>
      </c>
      <c r="D904">
        <v>-1.332E-2</v>
      </c>
    </row>
    <row r="905" spans="1:4" x14ac:dyDescent="0.25">
      <c r="A905" t="s">
        <v>1906</v>
      </c>
      <c r="B905">
        <v>16.428439999999998</v>
      </c>
      <c r="C905">
        <f>0.76459</f>
        <v>0.76458999999999999</v>
      </c>
      <c r="D905">
        <v>-7.4999999999999997E-2</v>
      </c>
    </row>
    <row r="906" spans="1:4" x14ac:dyDescent="0.25">
      <c r="A906" t="s">
        <v>1907</v>
      </c>
      <c r="B906">
        <v>15.209619999999999</v>
      </c>
      <c r="C906">
        <f>1.01438</f>
        <v>1.0143800000000001</v>
      </c>
      <c r="D906">
        <v>-0.11626</v>
      </c>
    </row>
    <row r="907" spans="1:4" x14ac:dyDescent="0.25">
      <c r="A907" t="s">
        <v>1908</v>
      </c>
      <c r="B907">
        <v>15.19919</v>
      </c>
      <c r="C907">
        <f>0.99633</f>
        <v>0.99633000000000005</v>
      </c>
      <c r="D907">
        <v>-0.12102</v>
      </c>
    </row>
    <row r="908" spans="1:4" x14ac:dyDescent="0.25">
      <c r="A908" t="s">
        <v>1909</v>
      </c>
      <c r="B908">
        <v>12.81363</v>
      </c>
      <c r="C908">
        <f>1.43859</f>
        <v>1.43859</v>
      </c>
      <c r="D908">
        <v>2.1350000000000001E-2</v>
      </c>
    </row>
    <row r="909" spans="1:4" x14ac:dyDescent="0.25">
      <c r="A909" t="s">
        <v>1910</v>
      </c>
      <c r="B909">
        <v>14.690630000000001</v>
      </c>
      <c r="C909">
        <f>1.25043</f>
        <v>1.2504299999999999</v>
      </c>
      <c r="D909">
        <v>-0.28048000000000001</v>
      </c>
    </row>
    <row r="910" spans="1:4" x14ac:dyDescent="0.25">
      <c r="A910" t="s">
        <v>1911</v>
      </c>
      <c r="B910">
        <v>17.095130000000001</v>
      </c>
      <c r="C910">
        <f>0.45108</f>
        <v>0.45107999999999998</v>
      </c>
      <c r="D910">
        <v>0.20802000000000001</v>
      </c>
    </row>
    <row r="911" spans="1:4" x14ac:dyDescent="0.25">
      <c r="A911" t="s">
        <v>1912</v>
      </c>
      <c r="B911">
        <v>14.75775</v>
      </c>
      <c r="C911">
        <f>1.16569</f>
        <v>1.1656899999999999</v>
      </c>
      <c r="D911">
        <v>-0.21526999999999999</v>
      </c>
    </row>
    <row r="912" spans="1:4" x14ac:dyDescent="0.25">
      <c r="A912" t="s">
        <v>1913</v>
      </c>
      <c r="B912">
        <v>15.45275</v>
      </c>
      <c r="C912">
        <f>0.8994</f>
        <v>0.89939999999999998</v>
      </c>
      <c r="D912">
        <v>-5.2560000000000003E-2</v>
      </c>
    </row>
    <row r="913" spans="1:4" x14ac:dyDescent="0.25">
      <c r="A913" t="s">
        <v>1914</v>
      </c>
      <c r="B913">
        <v>16.41733</v>
      </c>
      <c r="C913">
        <f>0.67099</f>
        <v>0.67098999999999998</v>
      </c>
      <c r="D913">
        <v>6.0330000000000002E-2</v>
      </c>
    </row>
    <row r="914" spans="1:4" x14ac:dyDescent="0.25">
      <c r="A914" t="s">
        <v>1915</v>
      </c>
      <c r="B914">
        <v>15.68</v>
      </c>
      <c r="C914">
        <f>0.94998</f>
        <v>0.94998000000000005</v>
      </c>
      <c r="D914">
        <v>-0.13922000000000001</v>
      </c>
    </row>
    <row r="915" spans="1:4" x14ac:dyDescent="0.25">
      <c r="A915" t="s">
        <v>1916</v>
      </c>
      <c r="B915">
        <v>16.059979999999999</v>
      </c>
      <c r="C915">
        <f>0.73711</f>
        <v>0.73711000000000004</v>
      </c>
      <c r="D915">
        <v>5.2229999999999999E-2</v>
      </c>
    </row>
    <row r="916" spans="1:4" x14ac:dyDescent="0.25">
      <c r="A916" t="s">
        <v>1917</v>
      </c>
      <c r="B916">
        <v>17.07216</v>
      </c>
      <c r="C916">
        <f>0.55602</f>
        <v>0.55601999999999996</v>
      </c>
      <c r="D916">
        <v>4.4519999999999997E-2</v>
      </c>
    </row>
    <row r="917" spans="1:4" x14ac:dyDescent="0.25">
      <c r="A917" t="s">
        <v>1918</v>
      </c>
      <c r="B917">
        <v>15.36664</v>
      </c>
      <c r="C917">
        <f>0.91095</f>
        <v>0.91095000000000004</v>
      </c>
      <c r="D917">
        <v>-3.2980000000000002E-2</v>
      </c>
    </row>
    <row r="918" spans="1:4" x14ac:dyDescent="0.25">
      <c r="A918" t="s">
        <v>1919</v>
      </c>
      <c r="B918">
        <v>16.385929999999998</v>
      </c>
      <c r="C918">
        <f>0.90879</f>
        <v>0.90878999999999999</v>
      </c>
      <c r="D918">
        <v>-0.23080999999999999</v>
      </c>
    </row>
    <row r="919" spans="1:4" x14ac:dyDescent="0.25">
      <c r="A919" t="s">
        <v>1920</v>
      </c>
      <c r="B919">
        <v>16.701429999999998</v>
      </c>
      <c r="C919">
        <f>0.57031</f>
        <v>0.57030999999999998</v>
      </c>
      <c r="D919">
        <v>0.13507</v>
      </c>
    </row>
    <row r="920" spans="1:4" x14ac:dyDescent="0.25">
      <c r="A920" t="s">
        <v>1921</v>
      </c>
      <c r="B920">
        <v>16.09675</v>
      </c>
      <c r="C920">
        <f>0.80637</f>
        <v>0.80637000000000003</v>
      </c>
      <c r="D920">
        <v>-4.5909999999999999E-2</v>
      </c>
    </row>
    <row r="921" spans="1:4" x14ac:dyDescent="0.25">
      <c r="A921" t="s">
        <v>1922</v>
      </c>
      <c r="B921" s="9">
        <v>16.26867</v>
      </c>
      <c r="C921">
        <f>0.81315</f>
        <v>0.81315000000000004</v>
      </c>
      <c r="D921">
        <v>-9.8080000000000001E-2</v>
      </c>
    </row>
    <row r="922" spans="1:4" x14ac:dyDescent="0.25">
      <c r="A922" t="s">
        <v>1923</v>
      </c>
      <c r="B922">
        <v>17.941780000000001</v>
      </c>
      <c r="C922">
        <f>0.5056</f>
        <v>0.50560000000000005</v>
      </c>
      <c r="D922">
        <v>-0.11481</v>
      </c>
    </row>
    <row r="923" spans="1:4" x14ac:dyDescent="0.25">
      <c r="A923" t="s">
        <v>1924</v>
      </c>
      <c r="B923">
        <v>15.78084</v>
      </c>
      <c r="C923">
        <f>0.80699</f>
        <v>0.80698999999999999</v>
      </c>
      <c r="D923">
        <v>2.9219999999999999E-2</v>
      </c>
    </row>
    <row r="924" spans="1:4" x14ac:dyDescent="0.25">
      <c r="A924" t="s">
        <v>1925</v>
      </c>
      <c r="B924">
        <v>16.100069999999999</v>
      </c>
      <c r="C924">
        <f>0.83211</f>
        <v>0.83211000000000002</v>
      </c>
      <c r="D924">
        <v>-8.6430000000000007E-2</v>
      </c>
    </row>
    <row r="925" spans="1:4" x14ac:dyDescent="0.25">
      <c r="A925" t="s">
        <v>1926</v>
      </c>
      <c r="B925">
        <v>16.24738</v>
      </c>
      <c r="C925">
        <f>0.76814</f>
        <v>0.76814000000000004</v>
      </c>
      <c r="D925">
        <v>-3.6659999999999998E-2</v>
      </c>
    </row>
    <row r="926" spans="1:4" x14ac:dyDescent="0.25">
      <c r="A926" t="s">
        <v>1927</v>
      </c>
      <c r="B926">
        <v>16.434909999999999</v>
      </c>
      <c r="C926">
        <f>0.78347</f>
        <v>0.78347</v>
      </c>
      <c r="D926">
        <v>-9.2340000000000005E-2</v>
      </c>
    </row>
    <row r="927" spans="1:4" x14ac:dyDescent="0.25">
      <c r="A927" t="s">
        <v>1928</v>
      </c>
      <c r="B927">
        <v>16.380780000000001</v>
      </c>
      <c r="C927">
        <f>0.74133</f>
        <v>0.74133000000000004</v>
      </c>
      <c r="D927">
        <v>-5.3999999999999999E-2</v>
      </c>
    </row>
    <row r="928" spans="1:4" x14ac:dyDescent="0.25">
      <c r="A928" t="s">
        <v>1929</v>
      </c>
      <c r="B928">
        <v>15.86111</v>
      </c>
      <c r="C928">
        <f>0.72466</f>
        <v>0.72465999999999997</v>
      </c>
      <c r="D928">
        <v>0.14560999999999999</v>
      </c>
    </row>
    <row r="929" spans="1:4" x14ac:dyDescent="0.25">
      <c r="A929" t="s">
        <v>1930</v>
      </c>
      <c r="B929">
        <v>15.99681</v>
      </c>
      <c r="C929">
        <f>0.83841</f>
        <v>0.83840999999999999</v>
      </c>
      <c r="D929">
        <v>-8.0280000000000004E-2</v>
      </c>
    </row>
    <row r="930" spans="1:4" x14ac:dyDescent="0.25">
      <c r="A930" t="s">
        <v>1931</v>
      </c>
      <c r="B930">
        <v>14.661149999999999</v>
      </c>
      <c r="C930">
        <f>1.25202</f>
        <v>1.2520199999999999</v>
      </c>
      <c r="D930">
        <v>-0.29937000000000002</v>
      </c>
    </row>
    <row r="931" spans="1:4" x14ac:dyDescent="0.25">
      <c r="A931" t="s">
        <v>1932</v>
      </c>
      <c r="B931">
        <v>15.874499999999999</v>
      </c>
      <c r="C931">
        <f>0.78713</f>
        <v>0.78713</v>
      </c>
      <c r="D931">
        <v>5.6610000000000001E-2</v>
      </c>
    </row>
    <row r="932" spans="1:4" x14ac:dyDescent="0.25">
      <c r="A932" t="s">
        <v>1933</v>
      </c>
      <c r="B932">
        <v>15.45077</v>
      </c>
      <c r="C932">
        <f>0.94629</f>
        <v>0.94628999999999996</v>
      </c>
      <c r="D932">
        <v>-8.1110000000000002E-2</v>
      </c>
    </row>
    <row r="933" spans="1:4" x14ac:dyDescent="0.25">
      <c r="A933" t="s">
        <v>1934</v>
      </c>
      <c r="B933">
        <v>14.66635</v>
      </c>
      <c r="C933">
        <f>1.34482</f>
        <v>1.3448199999999999</v>
      </c>
      <c r="D933">
        <v>-0.38038</v>
      </c>
    </row>
    <row r="934" spans="1:4" x14ac:dyDescent="0.25">
      <c r="A934" t="s">
        <v>1935</v>
      </c>
      <c r="B934">
        <v>17.179079999999999</v>
      </c>
      <c r="C934">
        <f>0.57792</f>
        <v>0.57791999999999999</v>
      </c>
      <c r="D934">
        <v>-6.6899999999999998E-3</v>
      </c>
    </row>
    <row r="935" spans="1:4" x14ac:dyDescent="0.25">
      <c r="A935" t="s">
        <v>1936</v>
      </c>
      <c r="B935">
        <v>15.094939999999999</v>
      </c>
      <c r="C935">
        <f>1.13524</f>
        <v>1.13524</v>
      </c>
      <c r="D935">
        <v>-0.25575999999999999</v>
      </c>
    </row>
    <row r="936" spans="1:4" x14ac:dyDescent="0.25">
      <c r="A936" t="s">
        <v>1937</v>
      </c>
      <c r="B936">
        <v>17.483640000000001</v>
      </c>
      <c r="C936">
        <f>0.538</f>
        <v>0.53800000000000003</v>
      </c>
      <c r="D936">
        <v>-3.211E-2</v>
      </c>
    </row>
    <row r="937" spans="1:4" x14ac:dyDescent="0.25">
      <c r="A937" t="s">
        <v>1938</v>
      </c>
      <c r="B937">
        <v>14.71876</v>
      </c>
      <c r="C937">
        <f>1.05743</f>
        <v>1.0574300000000001</v>
      </c>
      <c r="D937">
        <v>-4.6859999999999999E-2</v>
      </c>
    </row>
    <row r="938" spans="1:4" x14ac:dyDescent="0.25">
      <c r="A938" t="s">
        <v>1939</v>
      </c>
      <c r="B938">
        <v>15.698040000000001</v>
      </c>
      <c r="C938">
        <f>0.84278</f>
        <v>0.84277999999999997</v>
      </c>
      <c r="D938">
        <v>-3.5799999999999998E-3</v>
      </c>
    </row>
    <row r="939" spans="1:4" x14ac:dyDescent="0.25">
      <c r="A939" t="s">
        <v>1940</v>
      </c>
      <c r="B939">
        <v>15.0852</v>
      </c>
      <c r="C939">
        <f>1.02073</f>
        <v>1.0207299999999999</v>
      </c>
      <c r="D939">
        <v>-7.9890000000000003E-2</v>
      </c>
    </row>
    <row r="940" spans="1:4" x14ac:dyDescent="0.25">
      <c r="A940" t="s">
        <v>1941</v>
      </c>
      <c r="B940">
        <v>17.124700000000001</v>
      </c>
      <c r="C940">
        <f>0.53615</f>
        <v>0.53615000000000002</v>
      </c>
      <c r="D940">
        <v>8.0180000000000001E-2</v>
      </c>
    </row>
    <row r="941" spans="1:4" x14ac:dyDescent="0.25">
      <c r="A941" t="s">
        <v>1942</v>
      </c>
      <c r="B941">
        <v>16.80744</v>
      </c>
      <c r="C941">
        <f>0.62265</f>
        <v>0.62265000000000004</v>
      </c>
      <c r="D941">
        <v>1.9290000000000002E-2</v>
      </c>
    </row>
    <row r="942" spans="1:4" x14ac:dyDescent="0.25">
      <c r="A942" t="s">
        <v>1943</v>
      </c>
      <c r="B942">
        <v>15.569850000000001</v>
      </c>
      <c r="C942">
        <f>0.87888</f>
        <v>0.87887999999999999</v>
      </c>
      <c r="D942">
        <v>3.32E-3</v>
      </c>
    </row>
    <row r="943" spans="1:4" x14ac:dyDescent="0.25">
      <c r="A943" t="s">
        <v>1944</v>
      </c>
      <c r="B943">
        <v>15.90757</v>
      </c>
      <c r="C943">
        <f>0.7518</f>
        <v>0.75180000000000002</v>
      </c>
      <c r="D943">
        <v>8.4080000000000002E-2</v>
      </c>
    </row>
    <row r="944" spans="1:4" x14ac:dyDescent="0.25">
      <c r="A944" t="s">
        <v>1945</v>
      </c>
      <c r="B944">
        <v>16.064810000000001</v>
      </c>
      <c r="C944">
        <f>0.79935</f>
        <v>0.79935</v>
      </c>
      <c r="D944">
        <v>-2.7740000000000001E-2</v>
      </c>
    </row>
    <row r="945" spans="1:4" x14ac:dyDescent="0.25">
      <c r="A945" t="s">
        <v>1946</v>
      </c>
      <c r="B945">
        <v>15.58038</v>
      </c>
      <c r="C945">
        <f>0.9883</f>
        <v>0.98829999999999996</v>
      </c>
      <c r="D945">
        <v>-0.16063</v>
      </c>
    </row>
    <row r="946" spans="1:4" x14ac:dyDescent="0.25">
      <c r="A946" t="s">
        <v>1947</v>
      </c>
      <c r="B946">
        <v>16.635770000000001</v>
      </c>
      <c r="C946">
        <f>0.64331</f>
        <v>0.64331000000000005</v>
      </c>
      <c r="D946">
        <v>4.5969999999999997E-2</v>
      </c>
    </row>
    <row r="947" spans="1:4" x14ac:dyDescent="0.25">
      <c r="A947" t="s">
        <v>1948</v>
      </c>
      <c r="B947">
        <v>16.61439</v>
      </c>
      <c r="C947">
        <f>0.71104</f>
        <v>0.71104000000000001</v>
      </c>
      <c r="D947">
        <v>-5.7700000000000001E-2</v>
      </c>
    </row>
    <row r="948" spans="1:4" x14ac:dyDescent="0.25">
      <c r="A948" t="s">
        <v>1949</v>
      </c>
      <c r="B948">
        <v>16.028559999999999</v>
      </c>
      <c r="C948">
        <f>0.79665</f>
        <v>0.79664999999999997</v>
      </c>
      <c r="D948">
        <v>-3.6380000000000003E-2</v>
      </c>
    </row>
    <row r="949" spans="1:4" x14ac:dyDescent="0.25">
      <c r="A949" t="s">
        <v>1950</v>
      </c>
      <c r="B949">
        <v>16.601189999999999</v>
      </c>
      <c r="C949">
        <f>0.66971</f>
        <v>0.66971000000000003</v>
      </c>
      <c r="D949">
        <v>4.1329999999999999E-2</v>
      </c>
    </row>
    <row r="950" spans="1:4" x14ac:dyDescent="0.25">
      <c r="A950" t="s">
        <v>1951</v>
      </c>
      <c r="B950">
        <v>16.601189999999999</v>
      </c>
      <c r="C950">
        <f>0.66971</f>
        <v>0.66971000000000003</v>
      </c>
      <c r="D950">
        <v>4.1329999999999999E-2</v>
      </c>
    </row>
    <row r="951" spans="1:4" x14ac:dyDescent="0.25">
      <c r="A951" t="s">
        <v>1952</v>
      </c>
      <c r="B951">
        <v>15.02337</v>
      </c>
      <c r="C951">
        <f>0.98364</f>
        <v>0.98363999999999996</v>
      </c>
      <c r="D951">
        <v>-3.4349999999999999E-2</v>
      </c>
    </row>
    <row r="952" spans="1:4" x14ac:dyDescent="0.25">
      <c r="A952" t="s">
        <v>1953</v>
      </c>
      <c r="B952">
        <v>17.251940000000001</v>
      </c>
      <c r="C952">
        <f>0.45104</f>
        <v>0.45104</v>
      </c>
      <c r="D952">
        <v>0.16749</v>
      </c>
    </row>
    <row r="953" spans="1:4" x14ac:dyDescent="0.25">
      <c r="A953" t="s">
        <v>1954</v>
      </c>
      <c r="B953">
        <v>16.052150000000001</v>
      </c>
      <c r="C953">
        <f>0.85579</f>
        <v>0.85579000000000005</v>
      </c>
      <c r="D953">
        <v>-0.13145000000000001</v>
      </c>
    </row>
    <row r="954" spans="1:4" x14ac:dyDescent="0.25">
      <c r="A954" t="s">
        <v>1955</v>
      </c>
      <c r="B954">
        <v>14.98832</v>
      </c>
      <c r="C954">
        <v>1.08433</v>
      </c>
      <c r="D954">
        <v>-0.15032999999999999</v>
      </c>
    </row>
    <row r="955" spans="1:4" x14ac:dyDescent="0.25">
      <c r="A955" t="s">
        <v>1956</v>
      </c>
      <c r="B955">
        <v>16.076280000000001</v>
      </c>
      <c r="C955">
        <f>0.80768</f>
        <v>0.80767999999999995</v>
      </c>
      <c r="D955">
        <v>-5.1869999999999999E-2</v>
      </c>
    </row>
    <row r="956" spans="1:4" x14ac:dyDescent="0.25">
      <c r="A956" t="s">
        <v>1957</v>
      </c>
      <c r="B956">
        <v>16.891290000000001</v>
      </c>
      <c r="C956">
        <f>0.72642</f>
        <v>0.72641999999999995</v>
      </c>
      <c r="D956">
        <v>-0.15509000000000001</v>
      </c>
    </row>
    <row r="957" spans="1:4" x14ac:dyDescent="0.25">
      <c r="A957" t="s">
        <v>1958</v>
      </c>
      <c r="B957" s="9">
        <v>15.78204</v>
      </c>
      <c r="C957">
        <f>0.8427</f>
        <v>0.8427</v>
      </c>
      <c r="D957">
        <v>-1.0540000000000001E-2</v>
      </c>
    </row>
    <row r="958" spans="1:4" x14ac:dyDescent="0.25">
      <c r="A958" t="s">
        <v>1959</v>
      </c>
      <c r="B958">
        <v>16.611730000000001</v>
      </c>
      <c r="C958">
        <f>0.75605</f>
        <v>0.75605</v>
      </c>
      <c r="D958">
        <v>-0.11715</v>
      </c>
    </row>
    <row r="959" spans="1:4" x14ac:dyDescent="0.25">
      <c r="A959" t="s">
        <v>1960</v>
      </c>
      <c r="B959">
        <v>16.37106</v>
      </c>
      <c r="C959">
        <f>0.7127</f>
        <v>0.7127</v>
      </c>
      <c r="D959">
        <v>1.167E-2</v>
      </c>
    </row>
    <row r="960" spans="1:4" x14ac:dyDescent="0.25">
      <c r="A960" t="s">
        <v>1961</v>
      </c>
      <c r="B960">
        <v>15.28364</v>
      </c>
      <c r="C960">
        <f>1.03257</f>
        <v>1.03257</v>
      </c>
      <c r="D960">
        <v>-0.16425999999999999</v>
      </c>
    </row>
    <row r="961" spans="1:4" x14ac:dyDescent="0.25">
      <c r="A961" t="s">
        <v>1962</v>
      </c>
      <c r="B961">
        <v>15.9483</v>
      </c>
      <c r="C961">
        <f>0.63041</f>
        <v>0.63041000000000003</v>
      </c>
      <c r="D961">
        <v>0.28788000000000002</v>
      </c>
    </row>
    <row r="962" spans="1:4" x14ac:dyDescent="0.25">
      <c r="A962" t="s">
        <v>1963</v>
      </c>
      <c r="B962">
        <v>15.543049999999999</v>
      </c>
      <c r="C962">
        <f>1.00488</f>
        <v>1.00488</v>
      </c>
      <c r="D962">
        <v>-0.17624999999999999</v>
      </c>
    </row>
    <row r="963" spans="1:4" x14ac:dyDescent="0.25">
      <c r="A963" t="s">
        <v>1964</v>
      </c>
      <c r="B963">
        <v>16.91798</v>
      </c>
      <c r="C963">
        <f>0.59548</f>
        <v>0.59548000000000001</v>
      </c>
      <c r="D963">
        <v>3.5090000000000003E-2</v>
      </c>
    </row>
    <row r="964" spans="1:4" x14ac:dyDescent="0.25">
      <c r="A964" t="s">
        <v>1965</v>
      </c>
      <c r="B964">
        <v>16.41638</v>
      </c>
      <c r="C964">
        <f>0.80454</f>
        <v>0.80454000000000003</v>
      </c>
      <c r="D964">
        <v>-9.0730000000000005E-2</v>
      </c>
    </row>
    <row r="965" spans="1:4" x14ac:dyDescent="0.25">
      <c r="A965" t="s">
        <v>1966</v>
      </c>
      <c r="B965">
        <v>15.156370000000001</v>
      </c>
      <c r="C965">
        <f>1.01529</f>
        <v>1.01529</v>
      </c>
      <c r="D965">
        <v>-0.12389</v>
      </c>
    </row>
    <row r="966" spans="1:4" x14ac:dyDescent="0.25">
      <c r="A966" t="s">
        <v>1967</v>
      </c>
      <c r="B966">
        <v>15.744619999999999</v>
      </c>
      <c r="C966">
        <f>0.85246</f>
        <v>0.85246</v>
      </c>
      <c r="D966">
        <v>-2.768E-2</v>
      </c>
    </row>
    <row r="967" spans="1:4" x14ac:dyDescent="0.25">
      <c r="A967" t="s">
        <v>1968</v>
      </c>
      <c r="B967">
        <v>15.683590000000001</v>
      </c>
      <c r="C967">
        <f>0.88577</f>
        <v>0.88576999999999995</v>
      </c>
      <c r="D967">
        <v>-6.105E-2</v>
      </c>
    </row>
    <row r="968" spans="1:4" x14ac:dyDescent="0.25">
      <c r="A968" t="s">
        <v>1969</v>
      </c>
      <c r="B968">
        <v>14.92511</v>
      </c>
      <c r="C968">
        <f>1.2288</f>
        <v>1.2287999999999999</v>
      </c>
      <c r="D968">
        <v>-0.31834000000000001</v>
      </c>
    </row>
    <row r="969" spans="1:4" x14ac:dyDescent="0.25">
      <c r="A969" t="s">
        <v>1970</v>
      </c>
      <c r="B969" s="9">
        <v>15.566420000000001</v>
      </c>
      <c r="C969">
        <f>0.95048</f>
        <v>0.95047999999999999</v>
      </c>
      <c r="D969">
        <v>-0.11094999999999999</v>
      </c>
    </row>
    <row r="970" spans="1:4" x14ac:dyDescent="0.25">
      <c r="A970" t="s">
        <v>1971</v>
      </c>
      <c r="B970">
        <v>16.159939999999999</v>
      </c>
      <c r="C970">
        <f>0.82795</f>
        <v>0.82794999999999996</v>
      </c>
      <c r="D970">
        <v>-0.10444000000000001</v>
      </c>
    </row>
    <row r="971" spans="1:4" x14ac:dyDescent="0.25">
      <c r="A971" t="s">
        <v>1972</v>
      </c>
      <c r="B971">
        <v>15.39273</v>
      </c>
      <c r="C971">
        <f>1.00365</f>
        <v>1.0036499999999999</v>
      </c>
      <c r="D971">
        <v>-0.13888</v>
      </c>
    </row>
    <row r="972" spans="1:4" x14ac:dyDescent="0.25">
      <c r="A972" t="s">
        <v>1973</v>
      </c>
      <c r="B972">
        <v>16.634789999999999</v>
      </c>
      <c r="C972">
        <f>0.61791</f>
        <v>0.61790999999999996</v>
      </c>
      <c r="D972">
        <v>9.2810000000000004E-2</v>
      </c>
    </row>
    <row r="973" spans="1:4" x14ac:dyDescent="0.25">
      <c r="A973" t="s">
        <v>1974</v>
      </c>
      <c r="B973">
        <v>16.27711</v>
      </c>
      <c r="C973">
        <f>0.72297</f>
        <v>0.72297</v>
      </c>
      <c r="D973">
        <v>5.3330000000000002E-2</v>
      </c>
    </row>
    <row r="974" spans="1:4" x14ac:dyDescent="0.25">
      <c r="A974" t="s">
        <v>1975</v>
      </c>
      <c r="B974">
        <v>16.302779999999998</v>
      </c>
      <c r="C974">
        <f>0.69644</f>
        <v>0.69643999999999995</v>
      </c>
      <c r="D974">
        <v>5.6399999999999999E-2</v>
      </c>
    </row>
    <row r="975" spans="1:4" x14ac:dyDescent="0.25">
      <c r="A975" t="s">
        <v>1976</v>
      </c>
      <c r="B975">
        <v>16.839099999999998</v>
      </c>
      <c r="C975">
        <f>0.50543</f>
        <v>0.50543000000000005</v>
      </c>
      <c r="D975">
        <v>0.18859999999999999</v>
      </c>
    </row>
    <row r="976" spans="1:4" x14ac:dyDescent="0.25">
      <c r="A976" t="s">
        <v>1977</v>
      </c>
      <c r="B976">
        <v>15.58079</v>
      </c>
      <c r="C976">
        <f>1.00469</f>
        <v>1.0046900000000001</v>
      </c>
      <c r="D976">
        <v>-0.18012</v>
      </c>
    </row>
    <row r="977" spans="1:4" x14ac:dyDescent="0.25">
      <c r="A977" t="s">
        <v>1978</v>
      </c>
      <c r="B977">
        <v>15.099500000000001</v>
      </c>
      <c r="C977">
        <f>0.85282</f>
        <v>0.85282000000000002</v>
      </c>
      <c r="D977">
        <v>0.16356999999999999</v>
      </c>
    </row>
    <row r="978" spans="1:4" x14ac:dyDescent="0.25">
      <c r="A978" t="s">
        <v>1979</v>
      </c>
      <c r="B978">
        <v>15.11683</v>
      </c>
      <c r="C978">
        <f>1.09872</f>
        <v>1.0987199999999999</v>
      </c>
      <c r="D978">
        <v>-0.20713999999999999</v>
      </c>
    </row>
    <row r="979" spans="1:4" x14ac:dyDescent="0.25">
      <c r="A979" t="s">
        <v>1980</v>
      </c>
      <c r="B979">
        <v>15.1402</v>
      </c>
      <c r="C979">
        <f>1.17315</f>
        <v>1.1731499999999999</v>
      </c>
      <c r="D979">
        <v>-0.31119999999999998</v>
      </c>
    </row>
    <row r="980" spans="1:4" x14ac:dyDescent="0.25">
      <c r="A980" t="s">
        <v>1981</v>
      </c>
      <c r="B980">
        <v>16.879069999999999</v>
      </c>
      <c r="C980">
        <f>0.48503</f>
        <v>0.48503000000000002</v>
      </c>
      <c r="D980">
        <v>0.21671000000000001</v>
      </c>
    </row>
    <row r="981" spans="1:4" x14ac:dyDescent="0.25">
      <c r="A981" t="s">
        <v>1982</v>
      </c>
      <c r="B981">
        <v>16.454699999999999</v>
      </c>
      <c r="C981">
        <v>0.74941999999999998</v>
      </c>
      <c r="D981">
        <v>-5.6669999999999998E-2</v>
      </c>
    </row>
    <row r="982" spans="1:4" x14ac:dyDescent="0.25">
      <c r="A982" t="s">
        <v>1983</v>
      </c>
      <c r="B982">
        <v>17.573250000000002</v>
      </c>
      <c r="C982">
        <f>0.46487</f>
        <v>0.46487000000000001</v>
      </c>
      <c r="D982">
        <v>3.2309999999999998E-2</v>
      </c>
    </row>
    <row r="983" spans="1:4" x14ac:dyDescent="0.25">
      <c r="A983" t="s">
        <v>1984</v>
      </c>
      <c r="B983">
        <v>14.55213</v>
      </c>
      <c r="C983">
        <f>1.18293</f>
        <v>1.18293</v>
      </c>
      <c r="D983">
        <v>-0.15689</v>
      </c>
    </row>
    <row r="984" spans="1:4" x14ac:dyDescent="0.25">
      <c r="A984" t="s">
        <v>1985</v>
      </c>
      <c r="B984">
        <v>19.521879999999999</v>
      </c>
      <c r="C984">
        <v>0.29749999999999999</v>
      </c>
      <c r="D984">
        <v>-0.29193000000000002</v>
      </c>
    </row>
    <row r="985" spans="1:4" x14ac:dyDescent="0.25">
      <c r="A985" t="s">
        <v>1986</v>
      </c>
      <c r="B985">
        <v>15.392939999999999</v>
      </c>
      <c r="C985">
        <f>1.1345</f>
        <v>1.1345000000000001</v>
      </c>
      <c r="D985">
        <v>-0.30449999999999999</v>
      </c>
    </row>
    <row r="986" spans="1:4" x14ac:dyDescent="0.25">
      <c r="A986" t="s">
        <v>1987</v>
      </c>
      <c r="B986">
        <v>15.621639999999999</v>
      </c>
      <c r="C986">
        <f>0.88357</f>
        <v>0.88356999999999997</v>
      </c>
      <c r="D986">
        <v>-2.9749999999999999E-2</v>
      </c>
    </row>
    <row r="987" spans="1:4" x14ac:dyDescent="0.25">
      <c r="A987" t="s">
        <v>1988</v>
      </c>
      <c r="B987">
        <v>15.576589999999999</v>
      </c>
      <c r="C987">
        <f>0.8993</f>
        <v>0.89929999999999999</v>
      </c>
      <c r="D987">
        <v>-7.0110000000000006E-2</v>
      </c>
    </row>
    <row r="988" spans="1:4" x14ac:dyDescent="0.25">
      <c r="A988" t="s">
        <v>1989</v>
      </c>
      <c r="B988">
        <v>14.876049999999999</v>
      </c>
      <c r="C988">
        <f>1.20578</f>
        <v>1.2057800000000001</v>
      </c>
      <c r="D988">
        <v>-0.29455999999999999</v>
      </c>
    </row>
    <row r="989" spans="1:4" x14ac:dyDescent="0.25">
      <c r="A989" t="s">
        <v>1990</v>
      </c>
      <c r="B989">
        <v>15.21515</v>
      </c>
      <c r="C989">
        <f>1.11202</f>
        <v>1.11202</v>
      </c>
      <c r="D989">
        <v>-0.21898000000000001</v>
      </c>
    </row>
    <row r="990" spans="1:4" x14ac:dyDescent="0.25">
      <c r="A990" t="s">
        <v>1991</v>
      </c>
      <c r="B990" s="9">
        <v>15.477130000000001</v>
      </c>
      <c r="C990">
        <f>0.91742</f>
        <v>0.91742000000000001</v>
      </c>
      <c r="D990">
        <v>-5.9970000000000002E-2</v>
      </c>
    </row>
    <row r="991" spans="1:4" x14ac:dyDescent="0.25">
      <c r="A991" t="s">
        <v>1992</v>
      </c>
      <c r="B991" s="9">
        <v>17.547419999999999</v>
      </c>
      <c r="C991">
        <f>0.49488</f>
        <v>0.49487999999999999</v>
      </c>
      <c r="D991">
        <v>5.45E-3</v>
      </c>
    </row>
    <row r="992" spans="1:4" x14ac:dyDescent="0.25">
      <c r="A992" t="s">
        <v>1993</v>
      </c>
      <c r="B992" s="9">
        <v>16.170870000000001</v>
      </c>
      <c r="C992">
        <f>0.75893</f>
        <v>0.75892999999999999</v>
      </c>
      <c r="D992">
        <v>-2.2699999999999999E-3</v>
      </c>
    </row>
    <row r="993" spans="1:4" x14ac:dyDescent="0.25">
      <c r="A993" t="s">
        <v>1994</v>
      </c>
      <c r="B993" s="9">
        <v>15.7776</v>
      </c>
      <c r="C993">
        <f>0.93567</f>
        <v>0.93567</v>
      </c>
      <c r="D993">
        <v>-0.14191999999999999</v>
      </c>
    </row>
    <row r="994" spans="1:4" x14ac:dyDescent="0.25">
      <c r="A994" t="s">
        <v>1995</v>
      </c>
      <c r="B994">
        <v>16.173539999999999</v>
      </c>
      <c r="C994">
        <f>0.72607</f>
        <v>0.72606999999999999</v>
      </c>
      <c r="D994">
        <v>3.952E-2</v>
      </c>
    </row>
    <row r="995" spans="1:4" x14ac:dyDescent="0.25">
      <c r="A995" t="s">
        <v>1996</v>
      </c>
      <c r="B995" s="9">
        <v>16.173539999999999</v>
      </c>
      <c r="C995">
        <f>0.72607</f>
        <v>0.72606999999999999</v>
      </c>
      <c r="D995">
        <v>3.952E-2</v>
      </c>
    </row>
    <row r="996" spans="1:4" x14ac:dyDescent="0.25">
      <c r="A996" t="s">
        <v>1997</v>
      </c>
      <c r="B996">
        <v>14.253819999999999</v>
      </c>
      <c r="C996">
        <f>1.3871</f>
        <v>1.3871</v>
      </c>
      <c r="D996">
        <v>-0.36237000000000003</v>
      </c>
    </row>
    <row r="997" spans="1:4" x14ac:dyDescent="0.25">
      <c r="A997" t="s">
        <v>1998</v>
      </c>
      <c r="B997" s="9">
        <v>15.254569999999999</v>
      </c>
      <c r="C997">
        <f>0.96764</f>
        <v>0.96763999999999994</v>
      </c>
      <c r="D997">
        <v>-4.1640000000000003E-2</v>
      </c>
    </row>
    <row r="998" spans="1:4" x14ac:dyDescent="0.25">
      <c r="A998" t="s">
        <v>1999</v>
      </c>
      <c r="B998" s="9">
        <v>16.765820000000001</v>
      </c>
      <c r="C998">
        <f>0.55518</f>
        <v>0.55518000000000001</v>
      </c>
      <c r="D998">
        <v>0.14896999999999999</v>
      </c>
    </row>
    <row r="999" spans="1:4" x14ac:dyDescent="0.25">
      <c r="A999" t="s">
        <v>2000</v>
      </c>
      <c r="B999" s="9">
        <v>15.951919999999999</v>
      </c>
      <c r="C999">
        <f>0.83171</f>
        <v>0.83170999999999995</v>
      </c>
      <c r="D999">
        <v>-3.8440000000000002E-2</v>
      </c>
    </row>
    <row r="1000" spans="1:4" x14ac:dyDescent="0.25">
      <c r="A1000" t="s">
        <v>2001</v>
      </c>
      <c r="B1000" s="9">
        <v>14.85153</v>
      </c>
      <c r="C1000">
        <f>1.12789</f>
        <v>1.1278900000000001</v>
      </c>
      <c r="D1000">
        <v>-0.1593</v>
      </c>
    </row>
    <row r="1001" spans="1:4" x14ac:dyDescent="0.25">
      <c r="A1001" t="s">
        <v>2002</v>
      </c>
      <c r="B1001" s="9">
        <v>15.264559999999999</v>
      </c>
      <c r="C1001">
        <f>0.96254</f>
        <v>0.96253999999999995</v>
      </c>
      <c r="D1001">
        <v>-3.6450000000000003E-2</v>
      </c>
    </row>
    <row r="1002" spans="1:4" x14ac:dyDescent="0.25">
      <c r="A1002" t="s">
        <v>2003</v>
      </c>
      <c r="B1002" s="9">
        <v>15.90394</v>
      </c>
      <c r="C1002">
        <f>0.79038</f>
        <v>0.79037999999999997</v>
      </c>
      <c r="D1002">
        <v>2.7900000000000001E-2</v>
      </c>
    </row>
    <row r="1004" spans="1:4" x14ac:dyDescent="0.25">
      <c r="B1004">
        <f>AVERAGE(B3:B1002)</f>
        <v>15.961352829999985</v>
      </c>
      <c r="C1004">
        <f>AVERAGE(C3:C1002)</f>
        <v>0.84474133000000062</v>
      </c>
      <c r="D1004">
        <f>AVERAGE(D3:D1002)</f>
        <v>-6.4943540000000022E-2</v>
      </c>
    </row>
    <row r="1006" spans="1:4" x14ac:dyDescent="0.25">
      <c r="B1006">
        <f>MEDIAN(B3:B1002)</f>
        <v>15.906635</v>
      </c>
      <c r="C1006">
        <f t="shared" ref="C1006:D1006" si="0">MEDIAN(C3:C1002)</f>
        <v>0.84537499999999999</v>
      </c>
      <c r="D1006">
        <f t="shared" si="0"/>
        <v>-6.1589999999999999E-2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Final data selection</vt:lpstr>
      <vt:lpstr>Cost Samples</vt:lpstr>
      <vt:lpstr>samples associations</vt:lpstr>
      <vt:lpstr>coefficients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DEZ</dc:creator>
  <cp:lastModifiedBy>DEZ</cp:lastModifiedBy>
  <dcterms:created xsi:type="dcterms:W3CDTF">2019-10-10T11:41:38Z</dcterms:created>
  <dcterms:modified xsi:type="dcterms:W3CDTF">2019-10-10T11:48:03Z</dcterms:modified>
</cp:coreProperties>
</file>