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Data" sheetId="1" r:id="rId1"/>
    <sheet name="Surfe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C19" i="1"/>
  <c r="C18" i="1"/>
  <c r="B76" i="1" l="1"/>
  <c r="D13" i="1"/>
  <c r="E13" i="1"/>
  <c r="F13" i="1"/>
  <c r="G13" i="1"/>
  <c r="C13" i="1"/>
  <c r="D12" i="1"/>
  <c r="E12" i="1"/>
  <c r="F12" i="1"/>
  <c r="G12" i="1"/>
  <c r="C12" i="1"/>
  <c r="D11" i="1"/>
  <c r="E11" i="1"/>
  <c r="F11" i="1"/>
  <c r="G11" i="1"/>
  <c r="C11" i="1"/>
  <c r="F5" i="1" l="1"/>
  <c r="F6" i="1"/>
  <c r="F7" i="1"/>
  <c r="F8" i="1"/>
  <c r="G5" i="1" l="1"/>
  <c r="F9" i="1"/>
  <c r="G9" i="1" s="1"/>
  <c r="G8" i="1"/>
  <c r="G7" i="1"/>
  <c r="G6" i="1"/>
</calcChain>
</file>

<file path=xl/sharedStrings.xml><?xml version="1.0" encoding="utf-8"?>
<sst xmlns="http://schemas.openxmlformats.org/spreadsheetml/2006/main" count="25" uniqueCount="24">
  <si>
    <t>Zones</t>
  </si>
  <si>
    <t>North</t>
  </si>
  <si>
    <t>East</t>
  </si>
  <si>
    <t>Central</t>
  </si>
  <si>
    <t>South</t>
  </si>
  <si>
    <t>West</t>
  </si>
  <si>
    <t>Average Income Per Year in (PKR)</t>
  </si>
  <si>
    <t>Male Share in Income Per Year (PKR)</t>
  </si>
  <si>
    <t>Female Share in Income Per Year
(PKR)</t>
  </si>
  <si>
    <t>Average Number of Educated Male Per House</t>
  </si>
  <si>
    <t>Average Number of Educated Female Per House</t>
  </si>
  <si>
    <t>Mean</t>
  </si>
  <si>
    <t>Median</t>
  </si>
  <si>
    <t>Standard Deviation</t>
  </si>
  <si>
    <t>Corr</t>
  </si>
  <si>
    <t>Female Education</t>
  </si>
  <si>
    <t>Per Capita Income</t>
  </si>
  <si>
    <t>Y Coordinate</t>
  </si>
  <si>
    <t>X Coordinate</t>
  </si>
  <si>
    <t>North Zone</t>
  </si>
  <si>
    <t>East Zone</t>
  </si>
  <si>
    <t>Central Zone</t>
  </si>
  <si>
    <t>South Zone</t>
  </si>
  <si>
    <t>West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</si>
</sst>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50"/>
      <c:rAngAx val="0"/>
      <c:perspective val="30"/>
    </c:view3D>
    <c:floor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</c:spPr>
    </c:floor>
    <c:sideWall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tx1"/>
          </a:solidFill>
        </a:ln>
      </c:spPr>
    </c:sideWall>
    <c:backWall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7.5850000000000001E-2"/>
          <c:y val="3.3141331784413273E-2"/>
          <c:w val="0.90581666666666671"/>
          <c:h val="0.78791291089407112"/>
        </c:manualLayout>
      </c:layout>
      <c:line3DChart>
        <c:grouping val="standar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Average Number of Educated Male Per House</c:v>
                </c:pt>
              </c:strCache>
            </c:strRef>
          </c:tx>
          <c:spPr>
            <a:solidFill>
              <a:srgbClr val="00B0F0"/>
            </a:solidFill>
          </c:spPr>
          <c:dLbls>
            <c:dLbl>
              <c:idx val="0"/>
              <c:layout>
                <c:manualLayout>
                  <c:x val="-4.9004586301931899E-2"/>
                  <c:y val="-2.8459613343659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8463517060367452E-2"/>
                  <c:y val="-2.8459613343659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0339501312335957E-2"/>
                  <c:y val="-1.707576800619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00458630193192E-2"/>
                  <c:y val="-2.2767690674927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7114252061248529E-2"/>
                  <c:y val="-1.7130620985010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Data!$B$5:$B$9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  <c:pt idx="4">
                  <c:v>West</c:v>
                </c:pt>
              </c:strCache>
            </c:strRef>
          </c:cat>
          <c:val>
            <c:numRef>
              <c:f>Data!$C$5:$C$9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Average Number of Educated Female Per House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9004586301931954E-2"/>
                  <c:y val="-1.707576800619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796850393700788E-2"/>
                  <c:y val="-2.561365200929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671259842519685E-2"/>
                  <c:y val="-1.9921729340561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795297489029511E-2"/>
                  <c:y val="-2.8459613343659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Data!$D$5:$D$9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>
              <a:solidFill>
                <a:srgbClr val="FF0000"/>
              </a:solidFill>
            </a:ln>
          </c:spPr>
        </c:dropLines>
        <c:gapDepth val="164"/>
        <c:axId val="89766144"/>
        <c:axId val="91095424"/>
        <c:axId val="89723328"/>
      </c:line3DChart>
      <c:catAx>
        <c:axId val="8976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Zones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1095424"/>
        <c:crosses val="autoZero"/>
        <c:auto val="1"/>
        <c:lblAlgn val="ctr"/>
        <c:lblOffset val="100"/>
        <c:noMultiLvlLbl val="0"/>
      </c:catAx>
      <c:valAx>
        <c:axId val="91095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Number of Educated Male and Female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766144"/>
        <c:crosses val="autoZero"/>
        <c:crossBetween val="between"/>
      </c:valAx>
      <c:serAx>
        <c:axId val="8972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91095424"/>
        <c:crosses val="autoZero"/>
      </c:ser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Average Number of Educated Male Per House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/>
              <c:numFmt formatCode="General" sourceLinked="0"/>
            </c:trendlineLbl>
          </c:trendline>
          <c:val>
            <c:numRef>
              <c:f>Data!$C$5:$C$9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Average Number of Educated Female Per House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/>
              <c:numFmt formatCode="General" sourceLinked="0"/>
            </c:trendlineLbl>
          </c:trendline>
          <c:val>
            <c:numRef>
              <c:f>Data!$D$5:$D$9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48672"/>
        <c:axId val="91150208"/>
      </c:lineChart>
      <c:catAx>
        <c:axId val="9114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91150208"/>
        <c:crosses val="autoZero"/>
        <c:auto val="1"/>
        <c:lblAlgn val="ctr"/>
        <c:lblOffset val="100"/>
        <c:noMultiLvlLbl val="0"/>
      </c:catAx>
      <c:valAx>
        <c:axId val="9115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48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Average Income Per Year in (PKR)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3.2458005249343835E-2"/>
                  <c:y val="-0.16834062408865558"/>
                </c:manualLayout>
              </c:layout>
              <c:numFmt formatCode="General" sourceLinked="0"/>
            </c:trendlineLbl>
          </c:trendline>
          <c:cat>
            <c:strRef>
              <c:f>Data!$B$5:$B$9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  <c:pt idx="4">
                  <c:v>West</c:v>
                </c:pt>
              </c:strCache>
            </c:strRef>
          </c:cat>
          <c:val>
            <c:numRef>
              <c:f>Data!$E$5:$E$9</c:f>
              <c:numCache>
                <c:formatCode>General</c:formatCode>
                <c:ptCount val="5"/>
                <c:pt idx="0">
                  <c:v>156000</c:v>
                </c:pt>
                <c:pt idx="1">
                  <c:v>123000</c:v>
                </c:pt>
                <c:pt idx="2">
                  <c:v>178000</c:v>
                </c:pt>
                <c:pt idx="3">
                  <c:v>182000</c:v>
                </c:pt>
                <c:pt idx="4">
                  <c:v>145000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Data!$F$3</c:f>
              <c:strCache>
                <c:ptCount val="1"/>
                <c:pt idx="0">
                  <c:v>Male Share in Income Per Year (PKR)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/>
              <c:numFmt formatCode="General" sourceLinked="0"/>
            </c:trendlineLbl>
          </c:trendline>
          <c:val>
            <c:numRef>
              <c:f>Data!$F$5:$F$9</c:f>
              <c:numCache>
                <c:formatCode>General</c:formatCode>
                <c:ptCount val="5"/>
                <c:pt idx="0">
                  <c:v>92040</c:v>
                </c:pt>
                <c:pt idx="1">
                  <c:v>93480</c:v>
                </c:pt>
                <c:pt idx="2">
                  <c:v>147740</c:v>
                </c:pt>
                <c:pt idx="3">
                  <c:v>152880</c:v>
                </c:pt>
                <c:pt idx="4">
                  <c:v>111505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Data!$G$3</c:f>
              <c:strCache>
                <c:ptCount val="1"/>
                <c:pt idx="0">
                  <c:v>Female Share in Income Per Year
(PKR)</c:v>
                </c:pt>
              </c:strCache>
            </c:strRef>
          </c:tx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/>
              <c:numFmt formatCode="General" sourceLinked="0"/>
            </c:trendlineLbl>
          </c:trendline>
          <c:val>
            <c:numRef>
              <c:f>Data!$G$5:$G$9</c:f>
              <c:numCache>
                <c:formatCode>General</c:formatCode>
                <c:ptCount val="5"/>
                <c:pt idx="0">
                  <c:v>63960</c:v>
                </c:pt>
                <c:pt idx="1">
                  <c:v>29520</c:v>
                </c:pt>
                <c:pt idx="2">
                  <c:v>30260</c:v>
                </c:pt>
                <c:pt idx="3">
                  <c:v>29120</c:v>
                </c:pt>
                <c:pt idx="4">
                  <c:v>33495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36672"/>
        <c:axId val="92638208"/>
      </c:lineChart>
      <c:catAx>
        <c:axId val="9263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92638208"/>
        <c:crosses val="autoZero"/>
        <c:auto val="1"/>
        <c:lblAlgn val="ctr"/>
        <c:lblOffset val="100"/>
        <c:noMultiLvlLbl val="0"/>
      </c:catAx>
      <c:valAx>
        <c:axId val="9263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636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30"/>
      <c:rAngAx val="0"/>
      <c:perspective val="30"/>
    </c:view3D>
    <c:floor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tx1"/>
          </a:solidFill>
        </a:ln>
      </c:spPr>
    </c:floor>
    <c:sideWall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tx1"/>
          </a:solidFill>
        </a:ln>
      </c:spPr>
    </c:sideWall>
    <c:backWall>
      <c:thickness val="0"/>
      <c:spPr>
        <a:gradFill>
          <a:gsLst>
            <a:gs pos="0">
              <a:srgbClr val="FBEAC7">
                <a:lumMod val="31000"/>
                <a:lumOff val="69000"/>
              </a:srgbClr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tx1"/>
          </a:solidFill>
        </a:ln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Average Income Per Year in (PKR)</c:v>
                </c:pt>
              </c:strCache>
            </c:strRef>
          </c:tx>
          <c:spPr>
            <a:solidFill>
              <a:srgbClr val="00B0F0"/>
            </a:solidFill>
          </c:spPr>
          <c:dLbls>
            <c:dLbl>
              <c:idx val="0"/>
              <c:layout>
                <c:manualLayout>
                  <c:x val="-6.0475161987041039E-2"/>
                  <c:y val="-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7595392368610512E-2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114470842332562E-2"/>
                  <c:y val="-2.3076923076923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83585313174946E-2"/>
                  <c:y val="-2.56410256410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6393088552915772E-3"/>
                  <c:y val="-2.56410256410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Data!$B$5:$B$9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  <c:pt idx="4">
                  <c:v>West</c:v>
                </c:pt>
              </c:strCache>
            </c:strRef>
          </c:cat>
          <c:val>
            <c:numRef>
              <c:f>Data!$E$5:$E$9</c:f>
              <c:numCache>
                <c:formatCode>General</c:formatCode>
                <c:ptCount val="5"/>
                <c:pt idx="0">
                  <c:v>156000</c:v>
                </c:pt>
                <c:pt idx="1">
                  <c:v>123000</c:v>
                </c:pt>
                <c:pt idx="2">
                  <c:v>178000</c:v>
                </c:pt>
                <c:pt idx="3">
                  <c:v>182000</c:v>
                </c:pt>
                <c:pt idx="4">
                  <c:v>145000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Data!$F$3</c:f>
              <c:strCache>
                <c:ptCount val="1"/>
                <c:pt idx="0">
                  <c:v>Male Share in Income Per Year (PKR)</c:v>
                </c:pt>
              </c:strCache>
            </c:strRef>
          </c:tx>
          <c:spPr>
            <a:solidFill>
              <a:srgbClr val="FFFF00"/>
            </a:solidFill>
          </c:spPr>
          <c:dLbls>
            <c:dLbl>
              <c:idx val="0"/>
              <c:layout>
                <c:manualLayout>
                  <c:x val="-7.4874010079193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196544276457936E-2"/>
                  <c:y val="2.3076923076923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155507559395246E-2"/>
                  <c:y val="-1.5384615384615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3959683225342E-2"/>
                  <c:y val="-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Data!$F$5:$F$9</c:f>
              <c:numCache>
                <c:formatCode>General</c:formatCode>
                <c:ptCount val="5"/>
                <c:pt idx="0">
                  <c:v>92040</c:v>
                </c:pt>
                <c:pt idx="1">
                  <c:v>93480</c:v>
                </c:pt>
                <c:pt idx="2">
                  <c:v>147740</c:v>
                </c:pt>
                <c:pt idx="3">
                  <c:v>152880</c:v>
                </c:pt>
                <c:pt idx="4">
                  <c:v>111505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Data!$G$3</c:f>
              <c:strCache>
                <c:ptCount val="1"/>
                <c:pt idx="0">
                  <c:v>Female Share in Income Per Year
(PKR)</c:v>
                </c:pt>
              </c:strCache>
            </c:strRef>
          </c:tx>
          <c:spPr>
            <a:solidFill>
              <a:srgbClr val="FF00FF"/>
            </a:solidFill>
          </c:spPr>
          <c:dLbls>
            <c:dLbl>
              <c:idx val="0"/>
              <c:layout>
                <c:manualLayout>
                  <c:x val="-7.1994240460763137E-2"/>
                  <c:y val="-5.128205128205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196544276457832E-2"/>
                  <c:y val="2.3076923076923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478041756659467E-2"/>
                  <c:y val="-2.56410256410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7516198704103674E-2"/>
                  <c:y val="-2.8205128205128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437005039596835E-2"/>
                  <c:y val="-2.56410256410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Data!$G$5:$G$9</c:f>
              <c:numCache>
                <c:formatCode>General</c:formatCode>
                <c:ptCount val="5"/>
                <c:pt idx="0">
                  <c:v>63960</c:v>
                </c:pt>
                <c:pt idx="1">
                  <c:v>29520</c:v>
                </c:pt>
                <c:pt idx="2">
                  <c:v>30260</c:v>
                </c:pt>
                <c:pt idx="3">
                  <c:v>29120</c:v>
                </c:pt>
                <c:pt idx="4">
                  <c:v>33495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>
              <a:solidFill>
                <a:srgbClr val="FF0000"/>
              </a:solidFill>
            </a:ln>
          </c:spPr>
        </c:dropLines>
        <c:axId val="92700672"/>
        <c:axId val="92702592"/>
        <c:axId val="91134592"/>
      </c:line3DChart>
      <c:catAx>
        <c:axId val="927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Zones</a:t>
                </a:r>
              </a:p>
            </c:rich>
          </c:tx>
          <c:overlay val="0"/>
        </c:title>
        <c:majorTickMark val="out"/>
        <c:minorTickMark val="none"/>
        <c:tickLblPos val="nextTo"/>
        <c:crossAx val="92702592"/>
        <c:crosses val="autoZero"/>
        <c:auto val="1"/>
        <c:lblAlgn val="ctr"/>
        <c:lblOffset val="100"/>
        <c:noMultiLvlLbl val="0"/>
      </c:catAx>
      <c:valAx>
        <c:axId val="927025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 (PKR)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700672"/>
        <c:crosses val="autoZero"/>
        <c:crossBetween val="between"/>
      </c:valAx>
      <c:serAx>
        <c:axId val="91134592"/>
        <c:scaling>
          <c:orientation val="minMax"/>
        </c:scaling>
        <c:delete val="1"/>
        <c:axPos val="b"/>
        <c:majorTickMark val="out"/>
        <c:minorTickMark val="none"/>
        <c:tickLblPos val="nextTo"/>
        <c:crossAx val="92702592"/>
        <c:crosses val="autoZero"/>
      </c:serAx>
    </c:plotArea>
    <c:legend>
      <c:legendPos val="b"/>
      <c:layout>
        <c:manualLayout>
          <c:xMode val="edge"/>
          <c:yMode val="edge"/>
          <c:x val="1.8322477508885906E-2"/>
          <c:y val="0.90175853018372698"/>
          <c:w val="0.9676745860331174"/>
          <c:h val="8.285685443165757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Data!$E$3</c:f>
              <c:strCache>
                <c:ptCount val="1"/>
                <c:pt idx="0">
                  <c:v>Average Income Per Year in (PKR)</c:v>
                </c:pt>
              </c:strCache>
            </c:strRef>
          </c:tx>
          <c:cat>
            <c:strRef>
              <c:f>Data!$B$5:$B$9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  <c:pt idx="4">
                  <c:v>West</c:v>
                </c:pt>
              </c:strCache>
            </c:strRef>
          </c:cat>
          <c:val>
            <c:numRef>
              <c:f>Data!$E$5:$E$9</c:f>
              <c:numCache>
                <c:formatCode>General</c:formatCode>
                <c:ptCount val="5"/>
                <c:pt idx="0">
                  <c:v>156000</c:v>
                </c:pt>
                <c:pt idx="1">
                  <c:v>123000</c:v>
                </c:pt>
                <c:pt idx="2">
                  <c:v>178000</c:v>
                </c:pt>
                <c:pt idx="3">
                  <c:v>182000</c:v>
                </c:pt>
                <c:pt idx="4">
                  <c:v>145000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Data!$F$3</c:f>
              <c:strCache>
                <c:ptCount val="1"/>
                <c:pt idx="0">
                  <c:v>Male Share in Income Per Year (PKR)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val>
            <c:numRef>
              <c:f>Data!$F$5:$F$9</c:f>
              <c:numCache>
                <c:formatCode>General</c:formatCode>
                <c:ptCount val="5"/>
                <c:pt idx="0">
                  <c:v>92040</c:v>
                </c:pt>
                <c:pt idx="1">
                  <c:v>93480</c:v>
                </c:pt>
                <c:pt idx="2">
                  <c:v>147740</c:v>
                </c:pt>
                <c:pt idx="3">
                  <c:v>152880</c:v>
                </c:pt>
                <c:pt idx="4">
                  <c:v>111505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Data!$G$3</c:f>
              <c:strCache>
                <c:ptCount val="1"/>
                <c:pt idx="0">
                  <c:v>Female Share in Income Per Year
(PKR)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Data!$G$5:$G$9</c:f>
              <c:numCache>
                <c:formatCode>General</c:formatCode>
                <c:ptCount val="5"/>
                <c:pt idx="0">
                  <c:v>63960</c:v>
                </c:pt>
                <c:pt idx="1">
                  <c:v>29520</c:v>
                </c:pt>
                <c:pt idx="2">
                  <c:v>30260</c:v>
                </c:pt>
                <c:pt idx="3">
                  <c:v>29120</c:v>
                </c:pt>
                <c:pt idx="4">
                  <c:v>33495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46496"/>
        <c:axId val="92748416"/>
      </c:lineChart>
      <c:catAx>
        <c:axId val="9274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92748416"/>
        <c:crosses val="autoZero"/>
        <c:auto val="1"/>
        <c:lblAlgn val="ctr"/>
        <c:lblOffset val="100"/>
        <c:noMultiLvlLbl val="0"/>
      </c:catAx>
      <c:valAx>
        <c:axId val="927484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92746496"/>
        <c:crosses val="autoZero"/>
        <c:crossBetween val="between"/>
      </c:valAx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161924</xdr:rowOff>
    </xdr:from>
    <xdr:to>
      <xdr:col>8</xdr:col>
      <xdr:colOff>28575</xdr:colOff>
      <xdr:row>45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4762</xdr:rowOff>
    </xdr:from>
    <xdr:to>
      <xdr:col>15</xdr:col>
      <xdr:colOff>304800</xdr:colOff>
      <xdr:row>13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13</xdr:row>
      <xdr:rowOff>195262</xdr:rowOff>
    </xdr:from>
    <xdr:to>
      <xdr:col>15</xdr:col>
      <xdr:colOff>323850</xdr:colOff>
      <xdr:row>28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600075</xdr:colOff>
      <xdr:row>29</xdr:row>
      <xdr:rowOff>185736</xdr:rowOff>
    </xdr:from>
    <xdr:to>
      <xdr:col>23</xdr:col>
      <xdr:colOff>600075</xdr:colOff>
      <xdr:row>56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0.51056</cdr:x>
      <cdr:y>0.40685</cdr:y>
    </cdr:from>
    <cdr:to>
      <cdr:x>0.81539</cdr:x>
      <cdr:y>0.50553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128730" y="1809738"/>
          <a:ext cx="2465077" cy="4389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0.683</cdr:x>
      <cdr:y>0.20128</cdr:y>
    </cdr:from>
    <cdr:to>
      <cdr:x>0.97423</cdr:x>
      <cdr:y>0.29996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523238" y="895339"/>
          <a:ext cx="2355097" cy="43894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0.65767</cdr:x>
      <cdr:y>0.61154</cdr:y>
    </cdr:from>
    <cdr:to>
      <cdr:x>0.95419</cdr:x>
      <cdr:y>0.70016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00725" y="3028950"/>
          <a:ext cx="2615411" cy="4389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0.65551</cdr:x>
      <cdr:y>0.30962</cdr:y>
    </cdr:from>
    <cdr:to>
      <cdr:x>0.96033</cdr:x>
      <cdr:y>0.39824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781675" y="1533525"/>
          <a:ext cx="2688569" cy="4389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0.60367</cdr:x>
      <cdr:y>0.13654</cdr:y>
    </cdr:from>
    <cdr:to>
      <cdr:x>0.90435</cdr:x>
      <cdr:y>0.22516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5324475" y="676275"/>
          <a:ext cx="2651990" cy="4389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6"/>
  <sheetViews>
    <sheetView topLeftCell="A7" workbookViewId="0">
      <selection activeCell="E20" sqref="E20"/>
    </sheetView>
  </sheetViews>
  <sheetFormatPr defaultRowHeight="15" x14ac:dyDescent="0.25"/>
  <cols>
    <col min="2" max="2" width="21.140625" customWidth="1"/>
    <col min="3" max="3" width="18.28515625" customWidth="1"/>
    <col min="4" max="4" width="20.5703125" customWidth="1"/>
    <col min="5" max="5" width="16" customWidth="1"/>
    <col min="6" max="6" width="17.5703125" customWidth="1"/>
    <col min="7" max="7" width="18.5703125" customWidth="1"/>
  </cols>
  <sheetData>
    <row r="3" spans="2:7" ht="52.5" customHeight="1" x14ac:dyDescent="0.25">
      <c r="B3" s="8" t="s">
        <v>0</v>
      </c>
      <c r="C3" s="1" t="s">
        <v>9</v>
      </c>
      <c r="D3" s="1" t="s">
        <v>10</v>
      </c>
      <c r="E3" s="1" t="s">
        <v>6</v>
      </c>
      <c r="F3" s="1" t="s">
        <v>7</v>
      </c>
      <c r="G3" s="1" t="s">
        <v>8</v>
      </c>
    </row>
    <row r="4" spans="2:7" ht="20.25" customHeight="1" x14ac:dyDescent="0.25">
      <c r="B4" s="9"/>
      <c r="C4" s="1"/>
      <c r="D4" s="1"/>
      <c r="E4" s="1"/>
      <c r="F4" s="1"/>
      <c r="G4" s="1"/>
    </row>
    <row r="5" spans="2:7" ht="15.75" x14ac:dyDescent="0.25">
      <c r="B5" s="2" t="s">
        <v>1</v>
      </c>
      <c r="C5" s="2">
        <v>4</v>
      </c>
      <c r="D5" s="2">
        <v>3</v>
      </c>
      <c r="E5" s="2">
        <v>156000</v>
      </c>
      <c r="F5" s="2">
        <f>E5*0.59</f>
        <v>92040</v>
      </c>
      <c r="G5" s="2">
        <f>E5-F5</f>
        <v>63960</v>
      </c>
    </row>
    <row r="6" spans="2:7" ht="15.75" x14ac:dyDescent="0.25">
      <c r="B6" s="2" t="s">
        <v>2</v>
      </c>
      <c r="C6" s="2">
        <v>5</v>
      </c>
      <c r="D6" s="2">
        <v>4</v>
      </c>
      <c r="E6" s="2">
        <v>123000</v>
      </c>
      <c r="F6" s="2">
        <f>E6*0.76</f>
        <v>93480</v>
      </c>
      <c r="G6" s="2">
        <f>E6-F6</f>
        <v>29520</v>
      </c>
    </row>
    <row r="7" spans="2:7" ht="15.75" x14ac:dyDescent="0.25">
      <c r="B7" s="2" t="s">
        <v>3</v>
      </c>
      <c r="C7" s="2">
        <v>6</v>
      </c>
      <c r="D7" s="2">
        <v>5</v>
      </c>
      <c r="E7" s="2">
        <v>178000</v>
      </c>
      <c r="F7" s="2">
        <f>E7*0.83</f>
        <v>147740</v>
      </c>
      <c r="G7" s="2">
        <f>E7-F7</f>
        <v>30260</v>
      </c>
    </row>
    <row r="8" spans="2:7" ht="15.75" x14ac:dyDescent="0.25">
      <c r="B8" s="2" t="s">
        <v>4</v>
      </c>
      <c r="C8" s="2">
        <v>3</v>
      </c>
      <c r="D8" s="2">
        <v>6</v>
      </c>
      <c r="E8" s="2">
        <v>182000</v>
      </c>
      <c r="F8" s="2">
        <f>E8*0.84</f>
        <v>152880</v>
      </c>
      <c r="G8" s="2">
        <f>E8-F8</f>
        <v>29120</v>
      </c>
    </row>
    <row r="9" spans="2:7" ht="15.75" x14ac:dyDescent="0.25">
      <c r="B9" s="2" t="s">
        <v>5</v>
      </c>
      <c r="C9" s="2">
        <v>4</v>
      </c>
      <c r="D9" s="2">
        <v>3</v>
      </c>
      <c r="E9" s="2">
        <v>145000</v>
      </c>
      <c r="F9" s="2">
        <f>E9*0.769</f>
        <v>111505</v>
      </c>
      <c r="G9" s="2">
        <f>E9-F9</f>
        <v>33495</v>
      </c>
    </row>
    <row r="10" spans="2:7" ht="15.75" x14ac:dyDescent="0.25">
      <c r="B10" s="3"/>
      <c r="C10" s="3"/>
      <c r="D10" s="3"/>
      <c r="E10" s="4"/>
      <c r="F10" s="4"/>
      <c r="G10" s="4"/>
    </row>
    <row r="11" spans="2:7" ht="15.75" x14ac:dyDescent="0.25">
      <c r="B11" s="3" t="s">
        <v>11</v>
      </c>
      <c r="C11" s="5">
        <f>AVERAGE(C5:C10)</f>
        <v>4.4000000000000004</v>
      </c>
      <c r="D11" s="5">
        <f t="shared" ref="D11:G11" si="0">AVERAGE(D5:D10)</f>
        <v>4.2</v>
      </c>
      <c r="E11" s="5">
        <f t="shared" si="0"/>
        <v>156800</v>
      </c>
      <c r="F11" s="5">
        <f t="shared" si="0"/>
        <v>119529</v>
      </c>
      <c r="G11" s="5">
        <f t="shared" si="0"/>
        <v>37271</v>
      </c>
    </row>
    <row r="12" spans="2:7" ht="15.75" x14ac:dyDescent="0.25">
      <c r="B12" s="3" t="s">
        <v>12</v>
      </c>
      <c r="C12" s="5">
        <f>MEDIAN(C5:C9)</f>
        <v>4</v>
      </c>
      <c r="D12" s="5">
        <f t="shared" ref="D12:G12" si="1">MEDIAN(D5:D9)</f>
        <v>4</v>
      </c>
      <c r="E12" s="5">
        <f t="shared" si="1"/>
        <v>156000</v>
      </c>
      <c r="F12" s="5">
        <f t="shared" si="1"/>
        <v>111505</v>
      </c>
      <c r="G12" s="5">
        <f t="shared" si="1"/>
        <v>30260</v>
      </c>
    </row>
    <row r="13" spans="2:7" ht="15.75" x14ac:dyDescent="0.25">
      <c r="B13" s="3" t="s">
        <v>13</v>
      </c>
      <c r="C13" s="6">
        <f>STDEV(C5:C9)</f>
        <v>1.1401754250991383</v>
      </c>
      <c r="D13" s="6">
        <f t="shared" ref="D13:G13" si="2">STDEV(D5:D9)</f>
        <v>1.3038404810405295</v>
      </c>
      <c r="E13" s="6">
        <f t="shared" si="2"/>
        <v>24324.884377936927</v>
      </c>
      <c r="F13" s="6">
        <f t="shared" si="2"/>
        <v>29183.599075508148</v>
      </c>
      <c r="G13" s="6">
        <f t="shared" si="2"/>
        <v>15018.586984134026</v>
      </c>
    </row>
    <row r="14" spans="2:7" ht="15.75" x14ac:dyDescent="0.25">
      <c r="B14" s="3"/>
      <c r="C14" s="3"/>
      <c r="D14" s="3"/>
      <c r="E14" s="4"/>
      <c r="F14" s="4"/>
      <c r="G14" s="4"/>
    </row>
    <row r="15" spans="2:7" ht="15.75" x14ac:dyDescent="0.25">
      <c r="B15" s="3"/>
      <c r="C15" s="3"/>
      <c r="D15" s="3"/>
      <c r="E15" s="4"/>
      <c r="F15" s="4"/>
      <c r="G15" s="4"/>
    </row>
    <row r="16" spans="2:7" ht="15.75" x14ac:dyDescent="0.25">
      <c r="B16" s="3"/>
      <c r="C16" s="3"/>
      <c r="D16" s="3"/>
      <c r="E16" s="4"/>
      <c r="F16" s="4"/>
      <c r="G16" s="4"/>
    </row>
    <row r="17" spans="2:7" ht="15.75" x14ac:dyDescent="0.25">
      <c r="B17" s="3"/>
      <c r="C17" s="3"/>
      <c r="D17" s="3"/>
      <c r="E17" s="4"/>
      <c r="F17" s="4"/>
      <c r="G17" s="4"/>
    </row>
    <row r="18" spans="2:7" x14ac:dyDescent="0.25">
      <c r="B18" t="s">
        <v>14</v>
      </c>
      <c r="C18" s="7">
        <f>CORREL(D5:D9,E5:E9)</f>
        <v>0.66370769802632978</v>
      </c>
    </row>
    <row r="19" spans="2:7" x14ac:dyDescent="0.25">
      <c r="C19" s="7">
        <f>CORREL(D5:D9,G5:G9)</f>
        <v>-0.59016410152154564</v>
      </c>
    </row>
    <row r="20" spans="2:7" x14ac:dyDescent="0.25">
      <c r="C20" s="7">
        <f>CORREL(E5:E9,G5:G9)</f>
        <v>-4.711484715052372E-2</v>
      </c>
    </row>
    <row r="76" spans="2:2" x14ac:dyDescent="0.25">
      <c r="B76" s="7">
        <f>CORREL(D5:D9,E5:E9)</f>
        <v>0.66370769802632978</v>
      </c>
    </row>
  </sheetData>
  <mergeCells count="1">
    <mergeCell ref="B3:B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workbookViewId="0">
      <selection activeCell="F8" sqref="F8"/>
    </sheetView>
  </sheetViews>
  <sheetFormatPr defaultRowHeight="15" x14ac:dyDescent="0.25"/>
  <cols>
    <col min="2" max="2" width="15.140625" customWidth="1"/>
    <col min="3" max="4" width="18.5703125" customWidth="1"/>
    <col min="5" max="5" width="15.28515625" customWidth="1"/>
    <col min="6" max="6" width="20.42578125" customWidth="1"/>
  </cols>
  <sheetData>
    <row r="2" spans="2:6" x14ac:dyDescent="0.25">
      <c r="B2" s="12" t="s">
        <v>0</v>
      </c>
      <c r="C2" s="12" t="s">
        <v>17</v>
      </c>
      <c r="D2" s="12" t="s">
        <v>18</v>
      </c>
      <c r="E2" s="11" t="s">
        <v>15</v>
      </c>
      <c r="F2" s="11" t="s">
        <v>16</v>
      </c>
    </row>
    <row r="3" spans="2:6" x14ac:dyDescent="0.25">
      <c r="B3" s="12"/>
      <c r="C3" s="12"/>
      <c r="D3" s="12"/>
      <c r="E3" s="11"/>
      <c r="F3" s="11"/>
    </row>
    <row r="4" spans="2:6" ht="15.75" x14ac:dyDescent="0.25">
      <c r="B4" s="10" t="s">
        <v>19</v>
      </c>
      <c r="C4" s="10">
        <v>33.479999999999997</v>
      </c>
      <c r="D4" s="10">
        <v>70.790000000000006</v>
      </c>
      <c r="E4" s="13">
        <v>3</v>
      </c>
      <c r="F4" s="14">
        <v>136000</v>
      </c>
    </row>
    <row r="5" spans="2:6" ht="15.75" x14ac:dyDescent="0.25">
      <c r="B5" s="10" t="s">
        <v>20</v>
      </c>
      <c r="C5" s="10">
        <v>33.49</v>
      </c>
      <c r="D5" s="10">
        <v>70.78</v>
      </c>
      <c r="E5" s="15">
        <v>4</v>
      </c>
      <c r="F5" s="10">
        <v>123000</v>
      </c>
    </row>
    <row r="6" spans="2:6" ht="15.75" x14ac:dyDescent="0.25">
      <c r="B6" s="10" t="s">
        <v>21</v>
      </c>
      <c r="C6" s="10">
        <v>33.479999999999997</v>
      </c>
      <c r="D6" s="10">
        <v>70.78</v>
      </c>
      <c r="E6" s="15">
        <v>5</v>
      </c>
      <c r="F6" s="10">
        <v>168000</v>
      </c>
    </row>
    <row r="7" spans="2:6" ht="15.75" x14ac:dyDescent="0.25">
      <c r="B7" s="10" t="s">
        <v>22</v>
      </c>
      <c r="C7" s="10">
        <v>33.479999999999997</v>
      </c>
      <c r="D7" s="10">
        <v>70.77</v>
      </c>
      <c r="E7" s="15">
        <v>6</v>
      </c>
      <c r="F7" s="10">
        <v>182000</v>
      </c>
    </row>
    <row r="8" spans="2:6" ht="15.75" x14ac:dyDescent="0.25">
      <c r="B8" s="10" t="s">
        <v>23</v>
      </c>
      <c r="C8" s="10">
        <v>33.47</v>
      </c>
      <c r="D8" s="10">
        <v>70.78</v>
      </c>
      <c r="E8" s="15">
        <v>3</v>
      </c>
      <c r="F8" s="10">
        <v>145000</v>
      </c>
    </row>
  </sheetData>
  <mergeCells count="5"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Surfer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2015-12-09T16:50:31Z</dcterms:modified>
</cp:coreProperties>
</file>