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\Desktop\Airplanes and airlines\"/>
    </mc:Choice>
  </mc:AlternateContent>
  <bookViews>
    <workbookView xWindow="39060" yWindow="420" windowWidth="23070" windowHeight="10320"/>
  </bookViews>
  <sheets>
    <sheet name="Sheet2" sheetId="159" r:id="rId1"/>
    <sheet name="Sheet52" sheetId="153" r:id="rId2"/>
    <sheet name="Sheet4" sheetId="161" r:id="rId3"/>
    <sheet name="Sheet49" sheetId="150" r:id="rId4"/>
    <sheet name="Sheet51" sheetId="152" r:id="rId5"/>
    <sheet name="Sheet53" sheetId="154" r:id="rId6"/>
    <sheet name="Sheet54" sheetId="155" r:id="rId7"/>
    <sheet name="Sheet55" sheetId="156" r:id="rId8"/>
    <sheet name="Sheet56" sheetId="157" r:id="rId9"/>
    <sheet name="Data" sheetId="4" r:id="rId10"/>
    <sheet name="Ratios" sheetId="19" r:id="rId11"/>
    <sheet name="Ratios for word" sheetId="22" r:id="rId12"/>
    <sheet name="From Annual Reports" sheetId="21" r:id="rId13"/>
  </sheets>
  <calcPr calcId="152511" iterateDelta="9.9999999999994451E-4"/>
</workbook>
</file>

<file path=xl/calcChain.xml><?xml version="1.0" encoding="utf-8"?>
<calcChain xmlns="http://schemas.openxmlformats.org/spreadsheetml/2006/main">
  <c r="R61" i="19" l="1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AL13" i="21" l="1"/>
  <c r="AL12" i="21"/>
  <c r="AL11" i="21"/>
  <c r="AL10" i="21"/>
  <c r="H24" i="21"/>
  <c r="AJ13" i="21"/>
  <c r="AI13" i="21"/>
  <c r="AJ12" i="21"/>
  <c r="AI12" i="21"/>
  <c r="AJ11" i="21"/>
  <c r="AI11" i="21"/>
  <c r="AJ10" i="21"/>
  <c r="AI10" i="21"/>
  <c r="AC5" i="4" l="1"/>
  <c r="AC6" i="4" s="1"/>
  <c r="AC7" i="4" s="1"/>
  <c r="AC8" i="4" s="1"/>
  <c r="AC9" i="4" s="1"/>
  <c r="AC10" i="4" s="1"/>
  <c r="AC11" i="4" s="1"/>
  <c r="AC12" i="4" s="1"/>
  <c r="AC13" i="4" s="1"/>
  <c r="AC14" i="4" s="1"/>
  <c r="AC15" i="4" s="1"/>
  <c r="AC16" i="4" s="1"/>
  <c r="AC17" i="4" s="1"/>
  <c r="AC18" i="4" s="1"/>
  <c r="AC19" i="4" s="1"/>
  <c r="AC20" i="4" s="1"/>
  <c r="AC21" i="4" s="1"/>
  <c r="AC22" i="4" s="1"/>
  <c r="AC23" i="4" s="1"/>
  <c r="AC24" i="4" s="1"/>
  <c r="AC25" i="4" s="1"/>
  <c r="AC26" i="4" s="1"/>
  <c r="AC27" i="4" s="1"/>
  <c r="AC28" i="4" s="1"/>
  <c r="AC29" i="4" s="1"/>
  <c r="AC30" i="4" s="1"/>
  <c r="AC31" i="4" s="1"/>
  <c r="AC32" i="4" s="1"/>
  <c r="AC33" i="4" s="1"/>
  <c r="AC34" i="4" s="1"/>
  <c r="AC35" i="4" s="1"/>
  <c r="AC36" i="4" s="1"/>
  <c r="AC37" i="4" s="1"/>
  <c r="AC38" i="4" s="1"/>
  <c r="AC39" i="4" s="1"/>
  <c r="AC40" i="4" s="1"/>
  <c r="AC41" i="4" s="1"/>
  <c r="AC42" i="4" s="1"/>
  <c r="AC43" i="4" s="1"/>
  <c r="AC44" i="4" s="1"/>
  <c r="AC45" i="4" s="1"/>
  <c r="AC46" i="4" s="1"/>
  <c r="AC47" i="4" s="1"/>
  <c r="AC48" i="4" s="1"/>
  <c r="AC49" i="4" s="1"/>
  <c r="AC50" i="4" s="1"/>
  <c r="AC51" i="4" s="1"/>
  <c r="AC52" i="4" s="1"/>
  <c r="AC53" i="4" s="1"/>
  <c r="AC54" i="4" s="1"/>
  <c r="AC55" i="4" s="1"/>
  <c r="AC56" i="4" s="1"/>
  <c r="AC57" i="4" s="1"/>
  <c r="AC58" i="4" s="1"/>
  <c r="AC59" i="4" s="1"/>
  <c r="AC60" i="4" s="1"/>
  <c r="AC61" i="4" s="1"/>
  <c r="AC62" i="4" s="1"/>
  <c r="AC63" i="4" s="1"/>
  <c r="AC64" i="4" s="1"/>
  <c r="AC65" i="4" s="1"/>
  <c r="AC66" i="4" s="1"/>
  <c r="AC67" i="4" s="1"/>
  <c r="AC68" i="4" s="1"/>
  <c r="AC69" i="4" s="1"/>
  <c r="AC70" i="4" s="1"/>
  <c r="AC71" i="4" s="1"/>
  <c r="AC72" i="4" s="1"/>
  <c r="AC73" i="4" s="1"/>
  <c r="AC74" i="4" s="1"/>
  <c r="AC75" i="4" s="1"/>
  <c r="AC76" i="4" s="1"/>
  <c r="AC77" i="4" s="1"/>
  <c r="AC78" i="4" s="1"/>
  <c r="AC79" i="4" s="1"/>
  <c r="AC80" i="4" s="1"/>
  <c r="AC81" i="4" s="1"/>
  <c r="AC82" i="4" s="1"/>
  <c r="AC83" i="4" s="1"/>
  <c r="AC84" i="4" s="1"/>
  <c r="AC85" i="4" s="1"/>
  <c r="AC86" i="4" s="1"/>
  <c r="AC87" i="4" s="1"/>
  <c r="AC88" i="4" s="1"/>
  <c r="AC89" i="4" s="1"/>
  <c r="AC90" i="4" s="1"/>
  <c r="AC91" i="4" s="1"/>
  <c r="AC92" i="4" s="1"/>
  <c r="AC93" i="4" s="1"/>
  <c r="AC94" i="4" s="1"/>
  <c r="AC95" i="4" s="1"/>
  <c r="AC96" i="4" s="1"/>
  <c r="AC97" i="4" s="1"/>
  <c r="AC98" i="4" s="1"/>
  <c r="AC99" i="4" s="1"/>
  <c r="AC100" i="4" s="1"/>
  <c r="AC101" i="4" s="1"/>
  <c r="AC102" i="4" s="1"/>
  <c r="AC103" i="4" s="1"/>
  <c r="AC104" i="4" s="1"/>
  <c r="AC105" i="4" s="1"/>
  <c r="AC106" i="4" s="1"/>
  <c r="AC107" i="4" s="1"/>
  <c r="AC108" i="4" s="1"/>
  <c r="AC109" i="4" s="1"/>
  <c r="AC110" i="4" s="1"/>
  <c r="AC111" i="4" s="1"/>
  <c r="AC112" i="4" s="1"/>
  <c r="AC113" i="4" s="1"/>
  <c r="AC114" i="4" s="1"/>
  <c r="AC115" i="4" s="1"/>
  <c r="AC116" i="4" s="1"/>
  <c r="AC117" i="4" s="1"/>
  <c r="AC118" i="4" s="1"/>
  <c r="AC119" i="4" s="1"/>
  <c r="AC120" i="4" s="1"/>
  <c r="AC121" i="4" s="1"/>
  <c r="AC122" i="4" s="1"/>
  <c r="AC123" i="4" s="1"/>
  <c r="AC124" i="4" s="1"/>
  <c r="AC125" i="4" s="1"/>
  <c r="AC126" i="4" s="1"/>
  <c r="AC127" i="4" s="1"/>
  <c r="AC128" i="4" s="1"/>
  <c r="AC129" i="4" s="1"/>
  <c r="AC130" i="4" s="1"/>
  <c r="AC131" i="4" s="1"/>
  <c r="AC132" i="4" s="1"/>
  <c r="AC133" i="4" s="1"/>
  <c r="AC134" i="4" s="1"/>
  <c r="AC135" i="4" s="1"/>
  <c r="AC136" i="4" s="1"/>
  <c r="AC137" i="4" s="1"/>
  <c r="AC138" i="4" s="1"/>
  <c r="AC139" i="4" s="1"/>
  <c r="AC140" i="4" s="1"/>
  <c r="AC141" i="4" s="1"/>
  <c r="AC142" i="4" s="1"/>
  <c r="AC143" i="4" s="1"/>
  <c r="AC144" i="4" s="1"/>
  <c r="AC145" i="4" s="1"/>
  <c r="AC146" i="4" s="1"/>
  <c r="AC147" i="4" s="1"/>
  <c r="AC148" i="4" s="1"/>
  <c r="AC149" i="4" s="1"/>
  <c r="AC150" i="4" s="1"/>
  <c r="AC151" i="4" s="1"/>
  <c r="AC152" i="4" s="1"/>
  <c r="AC153" i="4" s="1"/>
  <c r="AC154" i="4" s="1"/>
  <c r="AC155" i="4" s="1"/>
  <c r="AC156" i="4" s="1"/>
  <c r="AC157" i="4" s="1"/>
  <c r="AC158" i="4" s="1"/>
  <c r="AC159" i="4" s="1"/>
  <c r="AC160" i="4" s="1"/>
  <c r="AC161" i="4" s="1"/>
  <c r="AC162" i="4" s="1"/>
  <c r="AC163" i="4" s="1"/>
  <c r="AC164" i="4" s="1"/>
  <c r="AC165" i="4" s="1"/>
  <c r="AC166" i="4" s="1"/>
  <c r="AC167" i="4" s="1"/>
  <c r="AC168" i="4" s="1"/>
  <c r="AC169" i="4" s="1"/>
  <c r="AC170" i="4" s="1"/>
  <c r="AC171" i="4" s="1"/>
  <c r="AC172" i="4" s="1"/>
  <c r="AC173" i="4" s="1"/>
  <c r="AC174" i="4" s="1"/>
  <c r="AC175" i="4" s="1"/>
  <c r="AC176" i="4" s="1"/>
  <c r="AC177" i="4" s="1"/>
  <c r="AC178" i="4" s="1"/>
  <c r="AC179" i="4" s="1"/>
  <c r="AC180" i="4" s="1"/>
  <c r="AC181" i="4" s="1"/>
  <c r="AC182" i="4" s="1"/>
  <c r="AC183" i="4" s="1"/>
  <c r="AC184" i="4" s="1"/>
  <c r="O184" i="4" l="1"/>
  <c r="S184" i="4" s="1"/>
  <c r="O183" i="4"/>
  <c r="S183" i="4" s="1"/>
  <c r="O182" i="4"/>
  <c r="S182" i="4" s="1"/>
  <c r="O181" i="4"/>
  <c r="S181" i="4" s="1"/>
  <c r="O180" i="4"/>
  <c r="S180" i="4" s="1"/>
  <c r="O179" i="4"/>
  <c r="S179" i="4" s="1"/>
  <c r="O178" i="4"/>
  <c r="S178" i="4" s="1"/>
  <c r="O177" i="4"/>
  <c r="S177" i="4" s="1"/>
  <c r="O176" i="4"/>
  <c r="S176" i="4" s="1"/>
  <c r="O175" i="4"/>
  <c r="S175" i="4" s="1"/>
  <c r="O174" i="4"/>
  <c r="S174" i="4" s="1"/>
  <c r="O173" i="4"/>
  <c r="S173" i="4" s="1"/>
  <c r="O172" i="4"/>
  <c r="S172" i="4" s="1"/>
  <c r="O171" i="4"/>
  <c r="S171" i="4" s="1"/>
  <c r="O170" i="4"/>
  <c r="S170" i="4" s="1"/>
  <c r="O169" i="4"/>
  <c r="S169" i="4" s="1"/>
  <c r="O168" i="4"/>
  <c r="S168" i="4" s="1"/>
  <c r="O167" i="4"/>
  <c r="S167" i="4" s="1"/>
  <c r="O166" i="4"/>
  <c r="S166" i="4" s="1"/>
  <c r="O165" i="4"/>
  <c r="S165" i="4" s="1"/>
  <c r="O164" i="4"/>
  <c r="S164" i="4" s="1"/>
  <c r="O163" i="4"/>
  <c r="S163" i="4" s="1"/>
  <c r="O162" i="4"/>
  <c r="S162" i="4" s="1"/>
  <c r="O161" i="4"/>
  <c r="S161" i="4" s="1"/>
  <c r="O160" i="4"/>
  <c r="S160" i="4" s="1"/>
  <c r="O159" i="4"/>
  <c r="S159" i="4" s="1"/>
  <c r="O158" i="4"/>
  <c r="S158" i="4" s="1"/>
  <c r="O157" i="4"/>
  <c r="S157" i="4" s="1"/>
  <c r="O156" i="4"/>
  <c r="S156" i="4" s="1"/>
  <c r="O155" i="4"/>
  <c r="S155" i="4" s="1"/>
  <c r="O154" i="4"/>
  <c r="S154" i="4" s="1"/>
  <c r="O153" i="4"/>
  <c r="S153" i="4" s="1"/>
  <c r="O152" i="4"/>
  <c r="S152" i="4" s="1"/>
  <c r="O151" i="4"/>
  <c r="S151" i="4" s="1"/>
  <c r="O150" i="4"/>
  <c r="S150" i="4" s="1"/>
  <c r="O149" i="4"/>
  <c r="S149" i="4" s="1"/>
  <c r="O148" i="4"/>
  <c r="S148" i="4" s="1"/>
  <c r="O147" i="4"/>
  <c r="S147" i="4" s="1"/>
  <c r="O146" i="4"/>
  <c r="S146" i="4" s="1"/>
  <c r="O145" i="4"/>
  <c r="S145" i="4" s="1"/>
  <c r="O144" i="4"/>
  <c r="S144" i="4" s="1"/>
  <c r="O143" i="4"/>
  <c r="S143" i="4" s="1"/>
  <c r="O142" i="4"/>
  <c r="S142" i="4" s="1"/>
  <c r="O141" i="4"/>
  <c r="S141" i="4" s="1"/>
  <c r="O140" i="4"/>
  <c r="S140" i="4" s="1"/>
  <c r="O139" i="4"/>
  <c r="S139" i="4" s="1"/>
  <c r="O138" i="4"/>
  <c r="S138" i="4" s="1"/>
  <c r="O137" i="4"/>
  <c r="S137" i="4" s="1"/>
  <c r="O136" i="4"/>
  <c r="S136" i="4" s="1"/>
  <c r="O135" i="4"/>
  <c r="S135" i="4" s="1"/>
  <c r="O134" i="4"/>
  <c r="S134" i="4" s="1"/>
  <c r="O133" i="4"/>
  <c r="S133" i="4" s="1"/>
  <c r="O132" i="4"/>
  <c r="S132" i="4" s="1"/>
  <c r="O131" i="4"/>
  <c r="S131" i="4" s="1"/>
  <c r="O130" i="4"/>
  <c r="S130" i="4" s="1"/>
  <c r="O129" i="4"/>
  <c r="S129" i="4" s="1"/>
  <c r="O128" i="4"/>
  <c r="S128" i="4" s="1"/>
  <c r="O127" i="4"/>
  <c r="S127" i="4" s="1"/>
  <c r="O126" i="4"/>
  <c r="S126" i="4" s="1"/>
  <c r="O125" i="4"/>
  <c r="S125" i="4" s="1"/>
  <c r="O124" i="4"/>
  <c r="S124" i="4" s="1"/>
  <c r="O123" i="4"/>
  <c r="S123" i="4" s="1"/>
  <c r="O122" i="4"/>
  <c r="S122" i="4" s="1"/>
  <c r="O121" i="4"/>
  <c r="S121" i="4" s="1"/>
  <c r="O120" i="4"/>
  <c r="S120" i="4" s="1"/>
  <c r="O119" i="4"/>
  <c r="S119" i="4" s="1"/>
  <c r="O118" i="4"/>
  <c r="S118" i="4" s="1"/>
  <c r="O117" i="4"/>
  <c r="S117" i="4" s="1"/>
  <c r="O116" i="4"/>
  <c r="S116" i="4" s="1"/>
  <c r="O115" i="4"/>
  <c r="S115" i="4" s="1"/>
  <c r="O114" i="4"/>
  <c r="S114" i="4" s="1"/>
  <c r="O113" i="4"/>
  <c r="S113" i="4" s="1"/>
  <c r="O112" i="4"/>
  <c r="S112" i="4" s="1"/>
  <c r="O111" i="4"/>
  <c r="S111" i="4" s="1"/>
  <c r="O110" i="4"/>
  <c r="S110" i="4" s="1"/>
  <c r="O109" i="4"/>
  <c r="S109" i="4" s="1"/>
  <c r="O108" i="4"/>
  <c r="S108" i="4" s="1"/>
  <c r="O107" i="4"/>
  <c r="S107" i="4" s="1"/>
  <c r="O106" i="4"/>
  <c r="S106" i="4" s="1"/>
  <c r="O105" i="4"/>
  <c r="S105" i="4" s="1"/>
  <c r="O104" i="4"/>
  <c r="S104" i="4" s="1"/>
  <c r="O103" i="4"/>
  <c r="S103" i="4" s="1"/>
  <c r="O102" i="4"/>
  <c r="S102" i="4" s="1"/>
  <c r="O101" i="4"/>
  <c r="S101" i="4" s="1"/>
  <c r="O100" i="4"/>
  <c r="S100" i="4" s="1"/>
  <c r="O99" i="4"/>
  <c r="S99" i="4" s="1"/>
  <c r="O98" i="4"/>
  <c r="S98" i="4" s="1"/>
  <c r="O97" i="4"/>
  <c r="S97" i="4" s="1"/>
  <c r="O96" i="4"/>
  <c r="S96" i="4" s="1"/>
  <c r="O95" i="4"/>
  <c r="S95" i="4" s="1"/>
  <c r="O94" i="4"/>
  <c r="S94" i="4" s="1"/>
  <c r="O93" i="4"/>
  <c r="S93" i="4" s="1"/>
  <c r="O92" i="4"/>
  <c r="S92" i="4" s="1"/>
  <c r="O91" i="4"/>
  <c r="S91" i="4" s="1"/>
  <c r="O90" i="4"/>
  <c r="S90" i="4" s="1"/>
  <c r="O89" i="4"/>
  <c r="S89" i="4" s="1"/>
  <c r="O88" i="4"/>
  <c r="S88" i="4" s="1"/>
  <c r="O87" i="4"/>
  <c r="S87" i="4" s="1"/>
  <c r="O86" i="4"/>
  <c r="S86" i="4" s="1"/>
  <c r="O85" i="4"/>
  <c r="S85" i="4" s="1"/>
  <c r="O84" i="4"/>
  <c r="S84" i="4" s="1"/>
  <c r="O83" i="4"/>
  <c r="S83" i="4" s="1"/>
  <c r="O82" i="4"/>
  <c r="S82" i="4" s="1"/>
  <c r="O81" i="4"/>
  <c r="S81" i="4" s="1"/>
  <c r="O80" i="4"/>
  <c r="S80" i="4" s="1"/>
  <c r="O79" i="4"/>
  <c r="S79" i="4" s="1"/>
  <c r="O78" i="4"/>
  <c r="S78" i="4" s="1"/>
  <c r="O77" i="4"/>
  <c r="S77" i="4" s="1"/>
  <c r="O76" i="4"/>
  <c r="S76" i="4" s="1"/>
  <c r="O75" i="4"/>
  <c r="S75" i="4" s="1"/>
  <c r="O74" i="4"/>
  <c r="S74" i="4" s="1"/>
  <c r="O73" i="4"/>
  <c r="S73" i="4" s="1"/>
  <c r="O72" i="4"/>
  <c r="S72" i="4" s="1"/>
  <c r="O71" i="4"/>
  <c r="S71" i="4" s="1"/>
  <c r="O70" i="4"/>
  <c r="S70" i="4" s="1"/>
  <c r="O69" i="4"/>
  <c r="S69" i="4" s="1"/>
  <c r="O68" i="4"/>
  <c r="S68" i="4" s="1"/>
  <c r="O67" i="4"/>
  <c r="S67" i="4" s="1"/>
  <c r="O66" i="4"/>
  <c r="S66" i="4" s="1"/>
  <c r="O65" i="4"/>
  <c r="S65" i="4" s="1"/>
  <c r="O64" i="4"/>
  <c r="S64" i="4" s="1"/>
  <c r="O63" i="4"/>
  <c r="S63" i="4" s="1"/>
  <c r="O62" i="4"/>
  <c r="S62" i="4" s="1"/>
  <c r="O61" i="4"/>
  <c r="S61" i="4" s="1"/>
  <c r="O60" i="4"/>
  <c r="S60" i="4" s="1"/>
  <c r="O59" i="4"/>
  <c r="S59" i="4" s="1"/>
  <c r="O58" i="4"/>
  <c r="S58" i="4" s="1"/>
  <c r="O57" i="4"/>
  <c r="S57" i="4" s="1"/>
  <c r="O56" i="4"/>
  <c r="S56" i="4" s="1"/>
  <c r="O55" i="4"/>
  <c r="S55" i="4" s="1"/>
  <c r="O54" i="4"/>
  <c r="S54" i="4" s="1"/>
  <c r="O53" i="4"/>
  <c r="S53" i="4" s="1"/>
  <c r="O52" i="4"/>
  <c r="S52" i="4" s="1"/>
  <c r="O51" i="4"/>
  <c r="S51" i="4" s="1"/>
  <c r="O50" i="4"/>
  <c r="S50" i="4" s="1"/>
  <c r="O49" i="4"/>
  <c r="S49" i="4" s="1"/>
  <c r="O48" i="4"/>
  <c r="S48" i="4" s="1"/>
  <c r="O47" i="4"/>
  <c r="S47" i="4" s="1"/>
  <c r="O46" i="4"/>
  <c r="S46" i="4" s="1"/>
  <c r="O45" i="4"/>
  <c r="S45" i="4" s="1"/>
  <c r="O44" i="4"/>
  <c r="S44" i="4" s="1"/>
  <c r="O43" i="4"/>
  <c r="S43" i="4" s="1"/>
  <c r="O42" i="4"/>
  <c r="S42" i="4" s="1"/>
  <c r="O41" i="4"/>
  <c r="S41" i="4" s="1"/>
  <c r="O40" i="4"/>
  <c r="S40" i="4" s="1"/>
  <c r="O39" i="4"/>
  <c r="S39" i="4" s="1"/>
  <c r="O38" i="4"/>
  <c r="S38" i="4" s="1"/>
  <c r="O37" i="4"/>
  <c r="S37" i="4" s="1"/>
  <c r="O36" i="4"/>
  <c r="S36" i="4" s="1"/>
  <c r="O35" i="4"/>
  <c r="S35" i="4" s="1"/>
  <c r="O34" i="4"/>
  <c r="S34" i="4" s="1"/>
  <c r="O33" i="4"/>
  <c r="S33" i="4" s="1"/>
  <c r="O32" i="4"/>
  <c r="S32" i="4" s="1"/>
  <c r="O31" i="4"/>
  <c r="S31" i="4" s="1"/>
  <c r="O30" i="4"/>
  <c r="S30" i="4" s="1"/>
  <c r="O29" i="4"/>
  <c r="S29" i="4" s="1"/>
  <c r="O28" i="4"/>
  <c r="S28" i="4" s="1"/>
  <c r="O27" i="4"/>
  <c r="S27" i="4" s="1"/>
  <c r="O26" i="4"/>
  <c r="S26" i="4" s="1"/>
  <c r="O25" i="4"/>
  <c r="S25" i="4" s="1"/>
  <c r="O24" i="4"/>
  <c r="S24" i="4" s="1"/>
  <c r="O23" i="4"/>
  <c r="S23" i="4" s="1"/>
  <c r="O22" i="4"/>
  <c r="S22" i="4" s="1"/>
  <c r="O21" i="4"/>
  <c r="S21" i="4" s="1"/>
  <c r="O20" i="4"/>
  <c r="S20" i="4" s="1"/>
  <c r="O19" i="4"/>
  <c r="S19" i="4" s="1"/>
  <c r="O18" i="4"/>
  <c r="S18" i="4" s="1"/>
  <c r="O17" i="4"/>
  <c r="S17" i="4" s="1"/>
  <c r="O16" i="4"/>
  <c r="S16" i="4" s="1"/>
  <c r="O15" i="4"/>
  <c r="S15" i="4" s="1"/>
  <c r="O14" i="4"/>
  <c r="S14" i="4" s="1"/>
  <c r="O13" i="4"/>
  <c r="S13" i="4" s="1"/>
  <c r="O12" i="4"/>
  <c r="S12" i="4" s="1"/>
  <c r="O11" i="4"/>
  <c r="S11" i="4" s="1"/>
  <c r="O10" i="4"/>
  <c r="S10" i="4" s="1"/>
  <c r="O9" i="4"/>
  <c r="S9" i="4" s="1"/>
  <c r="O8" i="4"/>
  <c r="S8" i="4" s="1"/>
  <c r="O7" i="4"/>
  <c r="S7" i="4" s="1"/>
  <c r="O6" i="4"/>
  <c r="S6" i="4" s="1"/>
  <c r="O5" i="4"/>
  <c r="S5" i="4" l="1"/>
  <c r="AD5" i="4" s="1"/>
  <c r="AD6" i="4" s="1"/>
  <c r="AD7" i="4" s="1"/>
  <c r="AD8" i="4" s="1"/>
  <c r="AD9" i="4" s="1"/>
  <c r="AD10" i="4" s="1"/>
  <c r="AD11" i="4" s="1"/>
  <c r="AD12" i="4" s="1"/>
  <c r="AD13" i="4" s="1"/>
  <c r="AD14" i="4" s="1"/>
  <c r="AD15" i="4" s="1"/>
  <c r="AD16" i="4" s="1"/>
  <c r="AD17" i="4" s="1"/>
  <c r="AD18" i="4" s="1"/>
  <c r="AD19" i="4" s="1"/>
  <c r="AD20" i="4" s="1"/>
  <c r="AD21" i="4" s="1"/>
  <c r="AD22" i="4" s="1"/>
  <c r="AD23" i="4" s="1"/>
  <c r="AD24" i="4" s="1"/>
  <c r="AD25" i="4" s="1"/>
  <c r="AD26" i="4" s="1"/>
  <c r="AD27" i="4" s="1"/>
  <c r="AD28" i="4" s="1"/>
  <c r="AD29" i="4" s="1"/>
  <c r="AD30" i="4" s="1"/>
  <c r="AD31" i="4" s="1"/>
  <c r="AD32" i="4" s="1"/>
  <c r="AD33" i="4" s="1"/>
  <c r="AD34" i="4" s="1"/>
  <c r="AD35" i="4" s="1"/>
  <c r="AD36" i="4" s="1"/>
  <c r="AD37" i="4" s="1"/>
  <c r="AD38" i="4" s="1"/>
  <c r="AD39" i="4" s="1"/>
  <c r="AD40" i="4" s="1"/>
  <c r="AD41" i="4" s="1"/>
  <c r="AD42" i="4" s="1"/>
  <c r="AD43" i="4" s="1"/>
  <c r="AD44" i="4" s="1"/>
  <c r="AD45" i="4" s="1"/>
  <c r="AD46" i="4" s="1"/>
  <c r="AD47" i="4" s="1"/>
  <c r="AD48" i="4" s="1"/>
  <c r="AD49" i="4" s="1"/>
  <c r="AD50" i="4" s="1"/>
  <c r="AD51" i="4" s="1"/>
  <c r="AD52" i="4" s="1"/>
  <c r="AD53" i="4" s="1"/>
  <c r="AD54" i="4" s="1"/>
  <c r="AD55" i="4" s="1"/>
  <c r="AD56" i="4" s="1"/>
  <c r="AD57" i="4" s="1"/>
  <c r="AD58" i="4" s="1"/>
  <c r="AD59" i="4" s="1"/>
  <c r="AD60" i="4" s="1"/>
  <c r="AD61" i="4" s="1"/>
  <c r="AD62" i="4" s="1"/>
  <c r="AD63" i="4" s="1"/>
  <c r="AD64" i="4" s="1"/>
  <c r="AD65" i="4" s="1"/>
  <c r="AD66" i="4" s="1"/>
  <c r="AD67" i="4" s="1"/>
  <c r="AD68" i="4" s="1"/>
  <c r="AD69" i="4" s="1"/>
  <c r="AD70" i="4" s="1"/>
  <c r="AD71" i="4" s="1"/>
  <c r="AD72" i="4" s="1"/>
  <c r="AD73" i="4" s="1"/>
  <c r="AD74" i="4" s="1"/>
  <c r="AD75" i="4" s="1"/>
  <c r="AD76" i="4" s="1"/>
  <c r="AD77" i="4" s="1"/>
  <c r="AD78" i="4" s="1"/>
  <c r="AD79" i="4" s="1"/>
  <c r="AD80" i="4" s="1"/>
  <c r="AD81" i="4" s="1"/>
  <c r="AD82" i="4" s="1"/>
  <c r="AD83" i="4" s="1"/>
  <c r="AD84" i="4" s="1"/>
  <c r="AD85" i="4" s="1"/>
  <c r="AD86" i="4" s="1"/>
  <c r="AD87" i="4" s="1"/>
  <c r="AD88" i="4" s="1"/>
  <c r="AD89" i="4" s="1"/>
  <c r="AD90" i="4" s="1"/>
  <c r="AD91" i="4" s="1"/>
  <c r="AD92" i="4" s="1"/>
  <c r="AD93" i="4" s="1"/>
  <c r="AD94" i="4" s="1"/>
  <c r="AD95" i="4" s="1"/>
  <c r="AD96" i="4" s="1"/>
  <c r="AD97" i="4" s="1"/>
  <c r="AD98" i="4" s="1"/>
  <c r="AD99" i="4" s="1"/>
  <c r="AD100" i="4" s="1"/>
  <c r="AD101" i="4" s="1"/>
  <c r="AD102" i="4" s="1"/>
  <c r="AD103" i="4" s="1"/>
  <c r="AD104" i="4" s="1"/>
  <c r="AD105" i="4" s="1"/>
  <c r="AD106" i="4" s="1"/>
  <c r="AD107" i="4" s="1"/>
  <c r="AD108" i="4" s="1"/>
  <c r="AD109" i="4" s="1"/>
  <c r="AD110" i="4" s="1"/>
  <c r="AD111" i="4" s="1"/>
  <c r="AD112" i="4" s="1"/>
  <c r="AD113" i="4" s="1"/>
  <c r="AD114" i="4" s="1"/>
  <c r="AD115" i="4" s="1"/>
  <c r="AD116" i="4" s="1"/>
  <c r="AD117" i="4" s="1"/>
  <c r="AD118" i="4" s="1"/>
  <c r="AD119" i="4" s="1"/>
  <c r="AD120" i="4" s="1"/>
  <c r="AD121" i="4" s="1"/>
  <c r="AD122" i="4" s="1"/>
  <c r="AD123" i="4" s="1"/>
  <c r="AD124" i="4" s="1"/>
  <c r="AD125" i="4" s="1"/>
  <c r="AD126" i="4" s="1"/>
  <c r="AD127" i="4" s="1"/>
  <c r="AD128" i="4" s="1"/>
  <c r="AD129" i="4" s="1"/>
  <c r="AD130" i="4" s="1"/>
  <c r="AD131" i="4" s="1"/>
  <c r="AD132" i="4" s="1"/>
  <c r="AD133" i="4" s="1"/>
  <c r="AD134" i="4" s="1"/>
  <c r="AD135" i="4" s="1"/>
  <c r="AD136" i="4" s="1"/>
  <c r="AD137" i="4" s="1"/>
  <c r="AD138" i="4" s="1"/>
  <c r="AD139" i="4" s="1"/>
  <c r="AD140" i="4" s="1"/>
  <c r="AD141" i="4" s="1"/>
  <c r="AD142" i="4" s="1"/>
  <c r="AD143" i="4" s="1"/>
  <c r="AD144" i="4" s="1"/>
  <c r="AD145" i="4" s="1"/>
  <c r="AD146" i="4" s="1"/>
  <c r="AD147" i="4" s="1"/>
  <c r="AD148" i="4" s="1"/>
  <c r="AD149" i="4" s="1"/>
  <c r="AD150" i="4" s="1"/>
  <c r="AD151" i="4" s="1"/>
  <c r="AD152" i="4" s="1"/>
  <c r="AD153" i="4" s="1"/>
  <c r="AD154" i="4" s="1"/>
  <c r="AD155" i="4" s="1"/>
  <c r="AD156" i="4" s="1"/>
  <c r="AD157" i="4" s="1"/>
  <c r="AD158" i="4" s="1"/>
  <c r="AD159" i="4" s="1"/>
  <c r="AD160" i="4" s="1"/>
  <c r="AD161" i="4" s="1"/>
  <c r="AD162" i="4" s="1"/>
  <c r="AD163" i="4" s="1"/>
  <c r="AD164" i="4" s="1"/>
  <c r="AD165" i="4" s="1"/>
  <c r="AD166" i="4" s="1"/>
  <c r="AD167" i="4" s="1"/>
  <c r="AD168" i="4" s="1"/>
  <c r="AD169" i="4" s="1"/>
  <c r="AD170" i="4" s="1"/>
  <c r="AD171" i="4" s="1"/>
  <c r="AD172" i="4" s="1"/>
  <c r="AD173" i="4" s="1"/>
  <c r="AD174" i="4" s="1"/>
  <c r="AD175" i="4" s="1"/>
  <c r="AD176" i="4" s="1"/>
  <c r="AD177" i="4" s="1"/>
  <c r="AD178" i="4" s="1"/>
  <c r="AD179" i="4" s="1"/>
  <c r="AD180" i="4" s="1"/>
  <c r="AD181" i="4" s="1"/>
  <c r="AD182" i="4" s="1"/>
  <c r="AD183" i="4" s="1"/>
  <c r="AD184" i="4" s="1"/>
  <c r="G47" i="21"/>
  <c r="X5" i="4" l="1"/>
  <c r="AH5" i="4" s="1"/>
  <c r="AJ6" i="21" l="1"/>
  <c r="AI6" i="21"/>
  <c r="AJ5" i="21"/>
  <c r="AI5" i="21"/>
  <c r="AJ4" i="21"/>
  <c r="AI4" i="21"/>
  <c r="AJ3" i="21"/>
  <c r="AI3" i="21"/>
  <c r="AF5" i="4" l="1"/>
  <c r="AF6" i="4" s="1"/>
  <c r="AF7" i="4" s="1"/>
  <c r="AF8" i="4" s="1"/>
  <c r="AF9" i="4" s="1"/>
  <c r="AF10" i="4" s="1"/>
  <c r="AF11" i="4" s="1"/>
  <c r="AF12" i="4" s="1"/>
  <c r="AF13" i="4" s="1"/>
  <c r="AF14" i="4" s="1"/>
  <c r="AF15" i="4" s="1"/>
  <c r="AF16" i="4" s="1"/>
  <c r="AF17" i="4" s="1"/>
  <c r="AF18" i="4" l="1"/>
  <c r="R5" i="4"/>
  <c r="AE5" i="4" s="1"/>
  <c r="L5" i="4"/>
  <c r="AF19" i="4" l="1"/>
  <c r="C7" i="21"/>
  <c r="D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C8" i="21"/>
  <c r="D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C9" i="21"/>
  <c r="D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Y16" i="21"/>
  <c r="Z16" i="21"/>
  <c r="AA16" i="21"/>
  <c r="Z17" i="21"/>
  <c r="C18" i="21"/>
  <c r="D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C19" i="21"/>
  <c r="D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C20" i="21"/>
  <c r="D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AB20" i="21"/>
  <c r="X21" i="21"/>
  <c r="Y21" i="21"/>
  <c r="Z21" i="21"/>
  <c r="AA21" i="21"/>
  <c r="AC21" i="21"/>
  <c r="C22" i="21"/>
  <c r="G24" i="21"/>
  <c r="G25" i="21"/>
  <c r="G29" i="21" s="1"/>
  <c r="H25" i="21"/>
  <c r="AB25" i="21"/>
  <c r="X26" i="21" s="1"/>
  <c r="G26" i="21"/>
  <c r="H26" i="21"/>
  <c r="Y26" i="21"/>
  <c r="AI26" i="21" s="1"/>
  <c r="AI27" i="21" s="1"/>
  <c r="AA26" i="21"/>
  <c r="AK26" i="21" s="1"/>
  <c r="AK27" i="21" s="1"/>
  <c r="G27" i="21"/>
  <c r="G30" i="21" s="1"/>
  <c r="H27" i="21"/>
  <c r="AB27" i="21"/>
  <c r="Y28" i="21" s="1"/>
  <c r="G28" i="21"/>
  <c r="H28" i="21"/>
  <c r="X28" i="21"/>
  <c r="AE28" i="21" s="1"/>
  <c r="Z28" i="21"/>
  <c r="AJ28" i="21" s="1"/>
  <c r="AJ29" i="21" s="1"/>
  <c r="C29" i="21"/>
  <c r="D29" i="21"/>
  <c r="E29" i="21"/>
  <c r="F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C30" i="21"/>
  <c r="D30" i="21"/>
  <c r="E30" i="21"/>
  <c r="F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R31" i="21"/>
  <c r="S31" i="21"/>
  <c r="T31" i="21"/>
  <c r="U31" i="21"/>
  <c r="C40" i="21"/>
  <c r="D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C41" i="21"/>
  <c r="D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C42" i="21"/>
  <c r="D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C44" i="21"/>
  <c r="C46" i="21" s="1"/>
  <c r="AF20" i="4" l="1"/>
  <c r="C48" i="21"/>
  <c r="D48" i="21" s="1"/>
  <c r="G48" i="21" s="1"/>
  <c r="C47" i="21"/>
  <c r="D47" i="21" s="1"/>
  <c r="G51" i="21" s="1"/>
  <c r="C49" i="21"/>
  <c r="D49" i="21" s="1"/>
  <c r="G49" i="21" s="1"/>
  <c r="AE26" i="21"/>
  <c r="AH26" i="21"/>
  <c r="AH27" i="21" s="1"/>
  <c r="AI28" i="21"/>
  <c r="AI29" i="21" s="1"/>
  <c r="C50" i="21"/>
  <c r="D50" i="21" s="1"/>
  <c r="G50" i="21" s="1"/>
  <c r="AH28" i="21"/>
  <c r="AH29" i="21" s="1"/>
  <c r="AA28" i="21"/>
  <c r="Z26" i="21"/>
  <c r="AA184" i="4"/>
  <c r="Z184" i="4"/>
  <c r="Y184" i="4"/>
  <c r="X184" i="4"/>
  <c r="AA183" i="4"/>
  <c r="Z183" i="4"/>
  <c r="Y183" i="4"/>
  <c r="X183" i="4"/>
  <c r="AA182" i="4"/>
  <c r="Z182" i="4"/>
  <c r="Y182" i="4"/>
  <c r="X182" i="4"/>
  <c r="AA181" i="4"/>
  <c r="Z181" i="4"/>
  <c r="Y181" i="4"/>
  <c r="X181" i="4"/>
  <c r="AA180" i="4"/>
  <c r="Z180" i="4"/>
  <c r="Y180" i="4"/>
  <c r="X180" i="4"/>
  <c r="AA179" i="4"/>
  <c r="Z179" i="4"/>
  <c r="Y179" i="4"/>
  <c r="X179" i="4"/>
  <c r="AA178" i="4"/>
  <c r="Z178" i="4"/>
  <c r="Y178" i="4"/>
  <c r="X178" i="4"/>
  <c r="AA177" i="4"/>
  <c r="Z177" i="4"/>
  <c r="Y177" i="4"/>
  <c r="X177" i="4"/>
  <c r="AA176" i="4"/>
  <c r="Z176" i="4"/>
  <c r="Y176" i="4"/>
  <c r="X176" i="4"/>
  <c r="AA175" i="4"/>
  <c r="Z175" i="4"/>
  <c r="Y175" i="4"/>
  <c r="X175" i="4"/>
  <c r="AA174" i="4"/>
  <c r="Z174" i="4"/>
  <c r="Y174" i="4"/>
  <c r="X174" i="4"/>
  <c r="AA173" i="4"/>
  <c r="Z173" i="4"/>
  <c r="Y173" i="4"/>
  <c r="X173" i="4"/>
  <c r="AA172" i="4"/>
  <c r="Z172" i="4"/>
  <c r="Y172" i="4"/>
  <c r="X172" i="4"/>
  <c r="AA171" i="4"/>
  <c r="Z171" i="4"/>
  <c r="Y171" i="4"/>
  <c r="X171" i="4"/>
  <c r="AA170" i="4"/>
  <c r="Z170" i="4"/>
  <c r="Y170" i="4"/>
  <c r="X170" i="4"/>
  <c r="AA169" i="4"/>
  <c r="Z169" i="4"/>
  <c r="Y169" i="4"/>
  <c r="X169" i="4"/>
  <c r="AA168" i="4"/>
  <c r="Z168" i="4"/>
  <c r="Y168" i="4"/>
  <c r="X168" i="4"/>
  <c r="AA167" i="4"/>
  <c r="Z167" i="4"/>
  <c r="Y167" i="4"/>
  <c r="X167" i="4"/>
  <c r="AA166" i="4"/>
  <c r="Z166" i="4"/>
  <c r="Y166" i="4"/>
  <c r="X166" i="4"/>
  <c r="AA165" i="4"/>
  <c r="Z165" i="4"/>
  <c r="Y165" i="4"/>
  <c r="X165" i="4"/>
  <c r="AA164" i="4"/>
  <c r="Z164" i="4"/>
  <c r="Y164" i="4"/>
  <c r="X164" i="4"/>
  <c r="AA163" i="4"/>
  <c r="Z163" i="4"/>
  <c r="Y163" i="4"/>
  <c r="X163" i="4"/>
  <c r="AA162" i="4"/>
  <c r="Z162" i="4"/>
  <c r="Y162" i="4"/>
  <c r="X162" i="4"/>
  <c r="AA161" i="4"/>
  <c r="Z161" i="4"/>
  <c r="Y161" i="4"/>
  <c r="X161" i="4"/>
  <c r="AA160" i="4"/>
  <c r="Z160" i="4"/>
  <c r="Y160" i="4"/>
  <c r="X160" i="4"/>
  <c r="AA159" i="4"/>
  <c r="Z159" i="4"/>
  <c r="Y159" i="4"/>
  <c r="X159" i="4"/>
  <c r="AA158" i="4"/>
  <c r="Z158" i="4"/>
  <c r="Y158" i="4"/>
  <c r="X158" i="4"/>
  <c r="AA157" i="4"/>
  <c r="Z157" i="4"/>
  <c r="Y157" i="4"/>
  <c r="X157" i="4"/>
  <c r="AA156" i="4"/>
  <c r="Z156" i="4"/>
  <c r="Y156" i="4"/>
  <c r="X156" i="4"/>
  <c r="AA155" i="4"/>
  <c r="Z155" i="4"/>
  <c r="Y155" i="4"/>
  <c r="X155" i="4"/>
  <c r="AA154" i="4"/>
  <c r="Z154" i="4"/>
  <c r="Y154" i="4"/>
  <c r="X154" i="4"/>
  <c r="AA153" i="4"/>
  <c r="Z153" i="4"/>
  <c r="Y153" i="4"/>
  <c r="X153" i="4"/>
  <c r="AA152" i="4"/>
  <c r="Z152" i="4"/>
  <c r="Y152" i="4"/>
  <c r="X152" i="4"/>
  <c r="AA151" i="4"/>
  <c r="Z151" i="4"/>
  <c r="Y151" i="4"/>
  <c r="X151" i="4"/>
  <c r="AA150" i="4"/>
  <c r="Z150" i="4"/>
  <c r="Y150" i="4"/>
  <c r="X150" i="4"/>
  <c r="AA149" i="4"/>
  <c r="Z149" i="4"/>
  <c r="Y149" i="4"/>
  <c r="X149" i="4"/>
  <c r="AA148" i="4"/>
  <c r="Z148" i="4"/>
  <c r="Y148" i="4"/>
  <c r="X148" i="4"/>
  <c r="AA147" i="4"/>
  <c r="Z147" i="4"/>
  <c r="Y147" i="4"/>
  <c r="X147" i="4"/>
  <c r="AA146" i="4"/>
  <c r="Z146" i="4"/>
  <c r="Y146" i="4"/>
  <c r="X146" i="4"/>
  <c r="AA145" i="4"/>
  <c r="Z145" i="4"/>
  <c r="Y145" i="4"/>
  <c r="X145" i="4"/>
  <c r="AA144" i="4"/>
  <c r="Z144" i="4"/>
  <c r="Y144" i="4"/>
  <c r="X144" i="4"/>
  <c r="AA143" i="4"/>
  <c r="Z143" i="4"/>
  <c r="Y143" i="4"/>
  <c r="X143" i="4"/>
  <c r="AA142" i="4"/>
  <c r="Z142" i="4"/>
  <c r="Y142" i="4"/>
  <c r="X142" i="4"/>
  <c r="AA141" i="4"/>
  <c r="Z141" i="4"/>
  <c r="Y141" i="4"/>
  <c r="X141" i="4"/>
  <c r="AA140" i="4"/>
  <c r="Z140" i="4"/>
  <c r="Y140" i="4"/>
  <c r="X140" i="4"/>
  <c r="AA139" i="4"/>
  <c r="Z139" i="4"/>
  <c r="Y139" i="4"/>
  <c r="X139" i="4"/>
  <c r="AA138" i="4"/>
  <c r="Z138" i="4"/>
  <c r="Y138" i="4"/>
  <c r="X138" i="4"/>
  <c r="AA137" i="4"/>
  <c r="Z137" i="4"/>
  <c r="Y137" i="4"/>
  <c r="X137" i="4"/>
  <c r="AA136" i="4"/>
  <c r="Z136" i="4"/>
  <c r="Y136" i="4"/>
  <c r="X136" i="4"/>
  <c r="AA135" i="4"/>
  <c r="Z135" i="4"/>
  <c r="Y135" i="4"/>
  <c r="X135" i="4"/>
  <c r="AA134" i="4"/>
  <c r="Z134" i="4"/>
  <c r="Y134" i="4"/>
  <c r="X134" i="4"/>
  <c r="AA133" i="4"/>
  <c r="Z133" i="4"/>
  <c r="Y133" i="4"/>
  <c r="X133" i="4"/>
  <c r="AA132" i="4"/>
  <c r="Z132" i="4"/>
  <c r="Y132" i="4"/>
  <c r="X132" i="4"/>
  <c r="AA131" i="4"/>
  <c r="Z131" i="4"/>
  <c r="Y131" i="4"/>
  <c r="X131" i="4"/>
  <c r="AA130" i="4"/>
  <c r="Z130" i="4"/>
  <c r="Y130" i="4"/>
  <c r="X130" i="4"/>
  <c r="AA129" i="4"/>
  <c r="Z129" i="4"/>
  <c r="Y129" i="4"/>
  <c r="X129" i="4"/>
  <c r="AA128" i="4"/>
  <c r="Z128" i="4"/>
  <c r="Y128" i="4"/>
  <c r="X128" i="4"/>
  <c r="AA127" i="4"/>
  <c r="Z127" i="4"/>
  <c r="Y127" i="4"/>
  <c r="X127" i="4"/>
  <c r="AA126" i="4"/>
  <c r="Z126" i="4"/>
  <c r="Y126" i="4"/>
  <c r="X126" i="4"/>
  <c r="AA125" i="4"/>
  <c r="Z125" i="4"/>
  <c r="Y125" i="4"/>
  <c r="X125" i="4"/>
  <c r="AA124" i="4"/>
  <c r="Z124" i="4"/>
  <c r="Y124" i="4"/>
  <c r="X124" i="4"/>
  <c r="AA123" i="4"/>
  <c r="Z123" i="4"/>
  <c r="Y123" i="4"/>
  <c r="X123" i="4"/>
  <c r="AA122" i="4"/>
  <c r="Z122" i="4"/>
  <c r="Y122" i="4"/>
  <c r="X122" i="4"/>
  <c r="AA121" i="4"/>
  <c r="Z121" i="4"/>
  <c r="Y121" i="4"/>
  <c r="X121" i="4"/>
  <c r="AA120" i="4"/>
  <c r="Z120" i="4"/>
  <c r="Y120" i="4"/>
  <c r="X120" i="4"/>
  <c r="AA119" i="4"/>
  <c r="Z119" i="4"/>
  <c r="Y119" i="4"/>
  <c r="X119" i="4"/>
  <c r="AA118" i="4"/>
  <c r="Z118" i="4"/>
  <c r="Y118" i="4"/>
  <c r="X118" i="4"/>
  <c r="AA117" i="4"/>
  <c r="Z117" i="4"/>
  <c r="Y117" i="4"/>
  <c r="X117" i="4"/>
  <c r="AA116" i="4"/>
  <c r="Z116" i="4"/>
  <c r="Y116" i="4"/>
  <c r="X116" i="4"/>
  <c r="AA115" i="4"/>
  <c r="Z115" i="4"/>
  <c r="Y115" i="4"/>
  <c r="X115" i="4"/>
  <c r="AA114" i="4"/>
  <c r="Z114" i="4"/>
  <c r="Y114" i="4"/>
  <c r="X114" i="4"/>
  <c r="AA113" i="4"/>
  <c r="Z113" i="4"/>
  <c r="Y113" i="4"/>
  <c r="X113" i="4"/>
  <c r="AA112" i="4"/>
  <c r="Z112" i="4"/>
  <c r="Y112" i="4"/>
  <c r="X112" i="4"/>
  <c r="AA111" i="4"/>
  <c r="Z111" i="4"/>
  <c r="Y111" i="4"/>
  <c r="X111" i="4"/>
  <c r="AA110" i="4"/>
  <c r="Z110" i="4"/>
  <c r="Y110" i="4"/>
  <c r="X110" i="4"/>
  <c r="AA109" i="4"/>
  <c r="Z109" i="4"/>
  <c r="Y109" i="4"/>
  <c r="X109" i="4"/>
  <c r="AA108" i="4"/>
  <c r="Z108" i="4"/>
  <c r="Y108" i="4"/>
  <c r="X108" i="4"/>
  <c r="AA107" i="4"/>
  <c r="Z107" i="4"/>
  <c r="Y107" i="4"/>
  <c r="X107" i="4"/>
  <c r="AA106" i="4"/>
  <c r="Z106" i="4"/>
  <c r="Y106" i="4"/>
  <c r="X106" i="4"/>
  <c r="AA105" i="4"/>
  <c r="Z105" i="4"/>
  <c r="Y105" i="4"/>
  <c r="X105" i="4"/>
  <c r="AA104" i="4"/>
  <c r="Z104" i="4"/>
  <c r="Y104" i="4"/>
  <c r="X104" i="4"/>
  <c r="AA103" i="4"/>
  <c r="Z103" i="4"/>
  <c r="Y103" i="4"/>
  <c r="X103" i="4"/>
  <c r="AA102" i="4"/>
  <c r="Z102" i="4"/>
  <c r="Y102" i="4"/>
  <c r="X102" i="4"/>
  <c r="AA101" i="4"/>
  <c r="Z101" i="4"/>
  <c r="Y101" i="4"/>
  <c r="X101" i="4"/>
  <c r="AA100" i="4"/>
  <c r="Z100" i="4"/>
  <c r="Y100" i="4"/>
  <c r="X100" i="4"/>
  <c r="AA99" i="4"/>
  <c r="Z99" i="4"/>
  <c r="Y99" i="4"/>
  <c r="X99" i="4"/>
  <c r="AA98" i="4"/>
  <c r="Z98" i="4"/>
  <c r="Y98" i="4"/>
  <c r="X98" i="4"/>
  <c r="AA97" i="4"/>
  <c r="Z97" i="4"/>
  <c r="Y97" i="4"/>
  <c r="X97" i="4"/>
  <c r="AA96" i="4"/>
  <c r="Z96" i="4"/>
  <c r="Y96" i="4"/>
  <c r="X96" i="4"/>
  <c r="AA95" i="4"/>
  <c r="Z95" i="4"/>
  <c r="Y95" i="4"/>
  <c r="X95" i="4"/>
  <c r="AA94" i="4"/>
  <c r="Z94" i="4"/>
  <c r="Y94" i="4"/>
  <c r="X94" i="4"/>
  <c r="AA93" i="4"/>
  <c r="Z93" i="4"/>
  <c r="Y93" i="4"/>
  <c r="X93" i="4"/>
  <c r="AA92" i="4"/>
  <c r="Z92" i="4"/>
  <c r="Y92" i="4"/>
  <c r="X92" i="4"/>
  <c r="AA91" i="4"/>
  <c r="Z91" i="4"/>
  <c r="Y91" i="4"/>
  <c r="X91" i="4"/>
  <c r="AA90" i="4"/>
  <c r="Z90" i="4"/>
  <c r="Y90" i="4"/>
  <c r="X90" i="4"/>
  <c r="AA89" i="4"/>
  <c r="Z89" i="4"/>
  <c r="Y89" i="4"/>
  <c r="X89" i="4"/>
  <c r="AA88" i="4"/>
  <c r="Z88" i="4"/>
  <c r="Y88" i="4"/>
  <c r="X88" i="4"/>
  <c r="AA87" i="4"/>
  <c r="Z87" i="4"/>
  <c r="Y87" i="4"/>
  <c r="X87" i="4"/>
  <c r="AA86" i="4"/>
  <c r="Z86" i="4"/>
  <c r="Y86" i="4"/>
  <c r="X86" i="4"/>
  <c r="AA85" i="4"/>
  <c r="Z85" i="4"/>
  <c r="Y85" i="4"/>
  <c r="X85" i="4"/>
  <c r="AA84" i="4"/>
  <c r="Z84" i="4"/>
  <c r="Y84" i="4"/>
  <c r="X84" i="4"/>
  <c r="AA83" i="4"/>
  <c r="Z83" i="4"/>
  <c r="Y83" i="4"/>
  <c r="X83" i="4"/>
  <c r="AA82" i="4"/>
  <c r="Z82" i="4"/>
  <c r="Y82" i="4"/>
  <c r="X82" i="4"/>
  <c r="AA81" i="4"/>
  <c r="Z81" i="4"/>
  <c r="Y81" i="4"/>
  <c r="X81" i="4"/>
  <c r="AA80" i="4"/>
  <c r="Z80" i="4"/>
  <c r="Y80" i="4"/>
  <c r="X80" i="4"/>
  <c r="AA79" i="4"/>
  <c r="Z79" i="4"/>
  <c r="Y79" i="4"/>
  <c r="X79" i="4"/>
  <c r="AA78" i="4"/>
  <c r="Z78" i="4"/>
  <c r="Y78" i="4"/>
  <c r="X78" i="4"/>
  <c r="AA77" i="4"/>
  <c r="Z77" i="4"/>
  <c r="Y77" i="4"/>
  <c r="X77" i="4"/>
  <c r="AA76" i="4"/>
  <c r="Z76" i="4"/>
  <c r="Y76" i="4"/>
  <c r="X76" i="4"/>
  <c r="AA75" i="4"/>
  <c r="Z75" i="4"/>
  <c r="Y75" i="4"/>
  <c r="X75" i="4"/>
  <c r="AA74" i="4"/>
  <c r="Z74" i="4"/>
  <c r="Y74" i="4"/>
  <c r="X74" i="4"/>
  <c r="AA73" i="4"/>
  <c r="Z73" i="4"/>
  <c r="Y73" i="4"/>
  <c r="X73" i="4"/>
  <c r="AA72" i="4"/>
  <c r="Z72" i="4"/>
  <c r="Y72" i="4"/>
  <c r="X72" i="4"/>
  <c r="AA71" i="4"/>
  <c r="Z71" i="4"/>
  <c r="Y71" i="4"/>
  <c r="X71" i="4"/>
  <c r="AA70" i="4"/>
  <c r="Z70" i="4"/>
  <c r="Y70" i="4"/>
  <c r="X70" i="4"/>
  <c r="AA69" i="4"/>
  <c r="Z69" i="4"/>
  <c r="Y69" i="4"/>
  <c r="X69" i="4"/>
  <c r="AA68" i="4"/>
  <c r="Z68" i="4"/>
  <c r="Y68" i="4"/>
  <c r="X68" i="4"/>
  <c r="AA67" i="4"/>
  <c r="Z67" i="4"/>
  <c r="Y67" i="4"/>
  <c r="X67" i="4"/>
  <c r="AA66" i="4"/>
  <c r="Z66" i="4"/>
  <c r="Y66" i="4"/>
  <c r="X66" i="4"/>
  <c r="AA65" i="4"/>
  <c r="Z65" i="4"/>
  <c r="Y65" i="4"/>
  <c r="X65" i="4"/>
  <c r="AA64" i="4"/>
  <c r="Z64" i="4"/>
  <c r="Y64" i="4"/>
  <c r="X64" i="4"/>
  <c r="AA63" i="4"/>
  <c r="Z63" i="4"/>
  <c r="Y63" i="4"/>
  <c r="X63" i="4"/>
  <c r="AA62" i="4"/>
  <c r="Z62" i="4"/>
  <c r="Y62" i="4"/>
  <c r="X62" i="4"/>
  <c r="AA61" i="4"/>
  <c r="Z61" i="4"/>
  <c r="Y61" i="4"/>
  <c r="X61" i="4"/>
  <c r="AA60" i="4"/>
  <c r="Z60" i="4"/>
  <c r="Y60" i="4"/>
  <c r="X60" i="4"/>
  <c r="AA59" i="4"/>
  <c r="Z59" i="4"/>
  <c r="Y59" i="4"/>
  <c r="X59" i="4"/>
  <c r="AA58" i="4"/>
  <c r="Z58" i="4"/>
  <c r="Y58" i="4"/>
  <c r="X58" i="4"/>
  <c r="AA57" i="4"/>
  <c r="Z57" i="4"/>
  <c r="Y57" i="4"/>
  <c r="X57" i="4"/>
  <c r="AA56" i="4"/>
  <c r="Z56" i="4"/>
  <c r="Y56" i="4"/>
  <c r="X56" i="4"/>
  <c r="AA55" i="4"/>
  <c r="Z55" i="4"/>
  <c r="Y55" i="4"/>
  <c r="X55" i="4"/>
  <c r="AA54" i="4"/>
  <c r="Z54" i="4"/>
  <c r="Y54" i="4"/>
  <c r="X54" i="4"/>
  <c r="AA53" i="4"/>
  <c r="Z53" i="4"/>
  <c r="Y53" i="4"/>
  <c r="X53" i="4"/>
  <c r="AA52" i="4"/>
  <c r="Z52" i="4"/>
  <c r="Y52" i="4"/>
  <c r="X52" i="4"/>
  <c r="AA51" i="4"/>
  <c r="Z51" i="4"/>
  <c r="Y51" i="4"/>
  <c r="X51" i="4"/>
  <c r="AA50" i="4"/>
  <c r="Z50" i="4"/>
  <c r="Y50" i="4"/>
  <c r="X50" i="4"/>
  <c r="AA49" i="4"/>
  <c r="Z49" i="4"/>
  <c r="Y49" i="4"/>
  <c r="X49" i="4"/>
  <c r="AA48" i="4"/>
  <c r="Z48" i="4"/>
  <c r="Y48" i="4"/>
  <c r="X48" i="4"/>
  <c r="AA47" i="4"/>
  <c r="Z47" i="4"/>
  <c r="Y47" i="4"/>
  <c r="X47" i="4"/>
  <c r="AA46" i="4"/>
  <c r="Z46" i="4"/>
  <c r="Y46" i="4"/>
  <c r="X46" i="4"/>
  <c r="AA45" i="4"/>
  <c r="Z45" i="4"/>
  <c r="Y45" i="4"/>
  <c r="X45" i="4"/>
  <c r="AA44" i="4"/>
  <c r="Z44" i="4"/>
  <c r="Y44" i="4"/>
  <c r="X44" i="4"/>
  <c r="AA43" i="4"/>
  <c r="Z43" i="4"/>
  <c r="Y43" i="4"/>
  <c r="X43" i="4"/>
  <c r="AA42" i="4"/>
  <c r="Z42" i="4"/>
  <c r="Y42" i="4"/>
  <c r="X42" i="4"/>
  <c r="AA41" i="4"/>
  <c r="Z41" i="4"/>
  <c r="Y41" i="4"/>
  <c r="X41" i="4"/>
  <c r="AA40" i="4"/>
  <c r="Z40" i="4"/>
  <c r="Y40" i="4"/>
  <c r="X40" i="4"/>
  <c r="AA39" i="4"/>
  <c r="Z39" i="4"/>
  <c r="Y39" i="4"/>
  <c r="X39" i="4"/>
  <c r="AA38" i="4"/>
  <c r="Z38" i="4"/>
  <c r="Y38" i="4"/>
  <c r="X38" i="4"/>
  <c r="AA37" i="4"/>
  <c r="Z37" i="4"/>
  <c r="Y37" i="4"/>
  <c r="X37" i="4"/>
  <c r="AA36" i="4"/>
  <c r="Z36" i="4"/>
  <c r="Y36" i="4"/>
  <c r="X36" i="4"/>
  <c r="AA35" i="4"/>
  <c r="Z35" i="4"/>
  <c r="Y35" i="4"/>
  <c r="X35" i="4"/>
  <c r="AA34" i="4"/>
  <c r="Z34" i="4"/>
  <c r="Y34" i="4"/>
  <c r="X34" i="4"/>
  <c r="AA33" i="4"/>
  <c r="Z33" i="4"/>
  <c r="Y33" i="4"/>
  <c r="X33" i="4"/>
  <c r="AA32" i="4"/>
  <c r="Z32" i="4"/>
  <c r="Y32" i="4"/>
  <c r="X32" i="4"/>
  <c r="AA31" i="4"/>
  <c r="Z31" i="4"/>
  <c r="Y31" i="4"/>
  <c r="X31" i="4"/>
  <c r="AA30" i="4"/>
  <c r="Z30" i="4"/>
  <c r="Y30" i="4"/>
  <c r="X30" i="4"/>
  <c r="AA29" i="4"/>
  <c r="Z29" i="4"/>
  <c r="Y29" i="4"/>
  <c r="X29" i="4"/>
  <c r="AA28" i="4"/>
  <c r="Z28" i="4"/>
  <c r="Y28" i="4"/>
  <c r="X28" i="4"/>
  <c r="AA27" i="4"/>
  <c r="Z27" i="4"/>
  <c r="Y27" i="4"/>
  <c r="X27" i="4"/>
  <c r="AA26" i="4"/>
  <c r="Z26" i="4"/>
  <c r="Y26" i="4"/>
  <c r="X26" i="4"/>
  <c r="AA25" i="4"/>
  <c r="Z25" i="4"/>
  <c r="Y25" i="4"/>
  <c r="X25" i="4"/>
  <c r="AA24" i="4"/>
  <c r="Z24" i="4"/>
  <c r="Y24" i="4"/>
  <c r="X24" i="4"/>
  <c r="AA23" i="4"/>
  <c r="Z23" i="4"/>
  <c r="Y23" i="4"/>
  <c r="X23" i="4"/>
  <c r="AA22" i="4"/>
  <c r="Z22" i="4"/>
  <c r="Y22" i="4"/>
  <c r="X22" i="4"/>
  <c r="AA21" i="4"/>
  <c r="Z21" i="4"/>
  <c r="Y21" i="4"/>
  <c r="X21" i="4"/>
  <c r="AA20" i="4"/>
  <c r="Z20" i="4"/>
  <c r="Y20" i="4"/>
  <c r="X20" i="4"/>
  <c r="AA19" i="4"/>
  <c r="Z19" i="4"/>
  <c r="Y19" i="4"/>
  <c r="X19" i="4"/>
  <c r="AA18" i="4"/>
  <c r="Z18" i="4"/>
  <c r="Y18" i="4"/>
  <c r="X18" i="4"/>
  <c r="AA17" i="4"/>
  <c r="Z17" i="4"/>
  <c r="Y17" i="4"/>
  <c r="X17" i="4"/>
  <c r="AA16" i="4"/>
  <c r="Z16" i="4"/>
  <c r="Y16" i="4"/>
  <c r="X16" i="4"/>
  <c r="AA15" i="4"/>
  <c r="Z15" i="4"/>
  <c r="Y15" i="4"/>
  <c r="X15" i="4"/>
  <c r="AA14" i="4"/>
  <c r="Z14" i="4"/>
  <c r="Y14" i="4"/>
  <c r="X14" i="4"/>
  <c r="AA13" i="4"/>
  <c r="Z13" i="4"/>
  <c r="Y13" i="4"/>
  <c r="X13" i="4"/>
  <c r="AA12" i="4"/>
  <c r="Z12" i="4"/>
  <c r="Y12" i="4"/>
  <c r="X12" i="4"/>
  <c r="AA11" i="4"/>
  <c r="Z11" i="4"/>
  <c r="Y11" i="4"/>
  <c r="X11" i="4"/>
  <c r="AA10" i="4"/>
  <c r="Z10" i="4"/>
  <c r="Y10" i="4"/>
  <c r="X10" i="4"/>
  <c r="AA9" i="4"/>
  <c r="Z9" i="4"/>
  <c r="Y9" i="4"/>
  <c r="X9" i="4"/>
  <c r="AA8" i="4"/>
  <c r="Z8" i="4"/>
  <c r="Y8" i="4"/>
  <c r="X8" i="4"/>
  <c r="AA7" i="4"/>
  <c r="Z7" i="4"/>
  <c r="Y7" i="4"/>
  <c r="X7" i="4"/>
  <c r="AA6" i="4"/>
  <c r="Z6" i="4"/>
  <c r="Y6" i="4"/>
  <c r="X6" i="4"/>
  <c r="AA5" i="4"/>
  <c r="Z5" i="4"/>
  <c r="Y5" i="4"/>
  <c r="J2" i="4"/>
  <c r="I2" i="4"/>
  <c r="H2" i="4"/>
  <c r="G2" i="4"/>
  <c r="J3" i="4"/>
  <c r="I3" i="4"/>
  <c r="H3" i="4"/>
  <c r="G3" i="4"/>
  <c r="AF21" i="4" l="1"/>
  <c r="AB5" i="4"/>
  <c r="AG5" i="4" s="1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J5" i="4"/>
  <c r="AJ6" i="4" s="1"/>
  <c r="AJ7" i="4" s="1"/>
  <c r="AJ8" i="4" s="1"/>
  <c r="AJ9" i="4" s="1"/>
  <c r="AJ10" i="4" s="1"/>
  <c r="AJ11" i="4" s="1"/>
  <c r="AJ12" i="4" s="1"/>
  <c r="AJ13" i="4" s="1"/>
  <c r="AJ14" i="4" s="1"/>
  <c r="AJ15" i="4" s="1"/>
  <c r="AJ16" i="4" s="1"/>
  <c r="AJ17" i="4" s="1"/>
  <c r="AJ18" i="4" s="1"/>
  <c r="AJ19" i="4" s="1"/>
  <c r="AJ20" i="4" s="1"/>
  <c r="AJ21" i="4" s="1"/>
  <c r="AJ22" i="4" s="1"/>
  <c r="AJ23" i="4" s="1"/>
  <c r="AJ24" i="4" s="1"/>
  <c r="AJ25" i="4" s="1"/>
  <c r="AJ26" i="4" s="1"/>
  <c r="AJ27" i="4" s="1"/>
  <c r="AJ28" i="4" s="1"/>
  <c r="AJ29" i="4" s="1"/>
  <c r="AJ30" i="4" s="1"/>
  <c r="AJ31" i="4" s="1"/>
  <c r="AJ32" i="4" s="1"/>
  <c r="AJ33" i="4" s="1"/>
  <c r="AJ34" i="4" s="1"/>
  <c r="AJ35" i="4" s="1"/>
  <c r="AJ36" i="4" s="1"/>
  <c r="AJ37" i="4" s="1"/>
  <c r="AJ38" i="4" s="1"/>
  <c r="AJ39" i="4" s="1"/>
  <c r="AJ40" i="4" s="1"/>
  <c r="AJ41" i="4" s="1"/>
  <c r="AJ42" i="4" s="1"/>
  <c r="AJ43" i="4" s="1"/>
  <c r="AJ44" i="4" s="1"/>
  <c r="AJ45" i="4" s="1"/>
  <c r="AJ46" i="4" s="1"/>
  <c r="AJ47" i="4" s="1"/>
  <c r="AJ48" i="4" s="1"/>
  <c r="AJ49" i="4" s="1"/>
  <c r="AJ50" i="4" s="1"/>
  <c r="AJ51" i="4" s="1"/>
  <c r="AJ52" i="4" s="1"/>
  <c r="AJ53" i="4" s="1"/>
  <c r="AJ54" i="4" s="1"/>
  <c r="AJ55" i="4" s="1"/>
  <c r="AJ56" i="4" s="1"/>
  <c r="AJ57" i="4" s="1"/>
  <c r="AJ58" i="4" s="1"/>
  <c r="AJ59" i="4" s="1"/>
  <c r="AJ60" i="4" s="1"/>
  <c r="AJ61" i="4" s="1"/>
  <c r="AJ62" i="4" s="1"/>
  <c r="AJ63" i="4" s="1"/>
  <c r="AJ64" i="4" s="1"/>
  <c r="AJ65" i="4" s="1"/>
  <c r="AJ66" i="4" s="1"/>
  <c r="AJ67" i="4" s="1"/>
  <c r="AJ68" i="4" s="1"/>
  <c r="AJ69" i="4" s="1"/>
  <c r="AJ70" i="4" s="1"/>
  <c r="AJ71" i="4" s="1"/>
  <c r="AJ72" i="4" s="1"/>
  <c r="AJ73" i="4" s="1"/>
  <c r="AJ74" i="4" s="1"/>
  <c r="AJ75" i="4" s="1"/>
  <c r="AJ76" i="4" s="1"/>
  <c r="AJ77" i="4" s="1"/>
  <c r="AJ78" i="4" s="1"/>
  <c r="AJ79" i="4" s="1"/>
  <c r="AJ80" i="4" s="1"/>
  <c r="AJ81" i="4" s="1"/>
  <c r="AJ82" i="4" s="1"/>
  <c r="AJ83" i="4" s="1"/>
  <c r="AJ84" i="4" s="1"/>
  <c r="AJ85" i="4" s="1"/>
  <c r="AJ86" i="4" s="1"/>
  <c r="AJ87" i="4" s="1"/>
  <c r="AJ88" i="4" s="1"/>
  <c r="AJ89" i="4" s="1"/>
  <c r="AJ90" i="4" s="1"/>
  <c r="AJ91" i="4" s="1"/>
  <c r="AJ92" i="4" s="1"/>
  <c r="AJ93" i="4" s="1"/>
  <c r="AJ94" i="4" s="1"/>
  <c r="AJ95" i="4" s="1"/>
  <c r="AJ96" i="4" s="1"/>
  <c r="AJ97" i="4" s="1"/>
  <c r="AJ98" i="4" s="1"/>
  <c r="AJ99" i="4" s="1"/>
  <c r="AJ100" i="4" s="1"/>
  <c r="AJ101" i="4" s="1"/>
  <c r="AJ102" i="4" s="1"/>
  <c r="AJ103" i="4" s="1"/>
  <c r="AJ104" i="4" s="1"/>
  <c r="AJ105" i="4" s="1"/>
  <c r="AJ106" i="4" s="1"/>
  <c r="AJ107" i="4" s="1"/>
  <c r="AJ108" i="4" s="1"/>
  <c r="AJ109" i="4" s="1"/>
  <c r="AJ110" i="4" s="1"/>
  <c r="AJ111" i="4" s="1"/>
  <c r="AJ112" i="4" s="1"/>
  <c r="AJ113" i="4" s="1"/>
  <c r="AJ114" i="4" s="1"/>
  <c r="AJ115" i="4" s="1"/>
  <c r="AJ116" i="4" s="1"/>
  <c r="AJ117" i="4" s="1"/>
  <c r="AJ118" i="4" s="1"/>
  <c r="AJ119" i="4" s="1"/>
  <c r="AJ120" i="4" s="1"/>
  <c r="AJ121" i="4" s="1"/>
  <c r="AJ122" i="4" s="1"/>
  <c r="AJ123" i="4" s="1"/>
  <c r="AJ124" i="4" s="1"/>
  <c r="AJ125" i="4" s="1"/>
  <c r="AJ126" i="4" s="1"/>
  <c r="AJ127" i="4" s="1"/>
  <c r="AJ128" i="4" s="1"/>
  <c r="AJ129" i="4" s="1"/>
  <c r="AJ130" i="4" s="1"/>
  <c r="AJ131" i="4" s="1"/>
  <c r="AJ132" i="4" s="1"/>
  <c r="AJ133" i="4" s="1"/>
  <c r="AJ134" i="4" s="1"/>
  <c r="AJ135" i="4" s="1"/>
  <c r="AJ136" i="4" s="1"/>
  <c r="AJ137" i="4" s="1"/>
  <c r="AJ138" i="4" s="1"/>
  <c r="AJ139" i="4" s="1"/>
  <c r="AJ140" i="4" s="1"/>
  <c r="AJ141" i="4" s="1"/>
  <c r="AJ142" i="4" s="1"/>
  <c r="AJ143" i="4" s="1"/>
  <c r="AJ144" i="4" s="1"/>
  <c r="AJ145" i="4" s="1"/>
  <c r="AJ146" i="4" s="1"/>
  <c r="AJ147" i="4" s="1"/>
  <c r="AJ148" i="4" s="1"/>
  <c r="AJ149" i="4" s="1"/>
  <c r="AJ150" i="4" s="1"/>
  <c r="AJ151" i="4" s="1"/>
  <c r="AJ152" i="4" s="1"/>
  <c r="AJ153" i="4" s="1"/>
  <c r="AJ154" i="4" s="1"/>
  <c r="AJ155" i="4" s="1"/>
  <c r="AJ156" i="4" s="1"/>
  <c r="AJ157" i="4" s="1"/>
  <c r="AJ158" i="4" s="1"/>
  <c r="AJ159" i="4" s="1"/>
  <c r="AJ160" i="4" s="1"/>
  <c r="AJ161" i="4" s="1"/>
  <c r="AJ162" i="4" s="1"/>
  <c r="AJ163" i="4" s="1"/>
  <c r="AJ164" i="4" s="1"/>
  <c r="AJ165" i="4" s="1"/>
  <c r="AJ166" i="4" s="1"/>
  <c r="AJ167" i="4" s="1"/>
  <c r="AJ168" i="4" s="1"/>
  <c r="AJ169" i="4" s="1"/>
  <c r="AJ170" i="4" s="1"/>
  <c r="AJ171" i="4" s="1"/>
  <c r="AJ172" i="4" s="1"/>
  <c r="AJ173" i="4" s="1"/>
  <c r="AJ174" i="4" s="1"/>
  <c r="AJ175" i="4" s="1"/>
  <c r="AJ176" i="4" s="1"/>
  <c r="AJ177" i="4" s="1"/>
  <c r="AJ178" i="4" s="1"/>
  <c r="AJ179" i="4" s="1"/>
  <c r="AJ180" i="4" s="1"/>
  <c r="AJ181" i="4" s="1"/>
  <c r="AJ182" i="4" s="1"/>
  <c r="AJ183" i="4" s="1"/>
  <c r="AJ184" i="4" s="1"/>
  <c r="Z3" i="4"/>
  <c r="Z4" i="4"/>
  <c r="AB6" i="4"/>
  <c r="X4" i="4"/>
  <c r="X3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I5" i="4"/>
  <c r="Y4" i="4"/>
  <c r="Y3" i="4"/>
  <c r="AK5" i="4"/>
  <c r="AK6" i="4" s="1"/>
  <c r="AK7" i="4" s="1"/>
  <c r="AK8" i="4" s="1"/>
  <c r="AK9" i="4" s="1"/>
  <c r="AK10" i="4" s="1"/>
  <c r="AK11" i="4" s="1"/>
  <c r="AK12" i="4" s="1"/>
  <c r="AK13" i="4" s="1"/>
  <c r="AK14" i="4" s="1"/>
  <c r="AK15" i="4" s="1"/>
  <c r="AK16" i="4" s="1"/>
  <c r="AK17" i="4" s="1"/>
  <c r="AK18" i="4" s="1"/>
  <c r="AK19" i="4" s="1"/>
  <c r="AK20" i="4" s="1"/>
  <c r="AK21" i="4" s="1"/>
  <c r="AK22" i="4" s="1"/>
  <c r="AK23" i="4" s="1"/>
  <c r="AK24" i="4" s="1"/>
  <c r="AK25" i="4" s="1"/>
  <c r="AK26" i="4" s="1"/>
  <c r="AK27" i="4" s="1"/>
  <c r="AK28" i="4" s="1"/>
  <c r="AK29" i="4" s="1"/>
  <c r="AK30" i="4" s="1"/>
  <c r="AK31" i="4" s="1"/>
  <c r="AK32" i="4" s="1"/>
  <c r="AK33" i="4" s="1"/>
  <c r="AK34" i="4" s="1"/>
  <c r="AK35" i="4" s="1"/>
  <c r="AK36" i="4" s="1"/>
  <c r="AK37" i="4" s="1"/>
  <c r="AA4" i="4"/>
  <c r="AA3" i="4"/>
  <c r="AF26" i="21"/>
  <c r="AJ26" i="21"/>
  <c r="AJ27" i="21" s="1"/>
  <c r="AL27" i="21"/>
  <c r="AC26" i="21"/>
  <c r="AF28" i="21"/>
  <c r="AK28" i="21"/>
  <c r="AK29" i="21" s="1"/>
  <c r="AL29" i="21" s="1"/>
  <c r="AC28" i="21"/>
  <c r="AI6" i="4"/>
  <c r="AI7" i="4" s="1"/>
  <c r="AI8" i="4" s="1"/>
  <c r="AI9" i="4" s="1"/>
  <c r="AI10" i="4" s="1"/>
  <c r="AI11" i="4" s="1"/>
  <c r="AI12" i="4" s="1"/>
  <c r="AI13" i="4" s="1"/>
  <c r="AI14" i="4" s="1"/>
  <c r="AI15" i="4" s="1"/>
  <c r="AI16" i="4" s="1"/>
  <c r="AI17" i="4" s="1"/>
  <c r="AI18" i="4" s="1"/>
  <c r="AI19" i="4" s="1"/>
  <c r="AI20" i="4" s="1"/>
  <c r="AI21" i="4" s="1"/>
  <c r="AI22" i="4" s="1"/>
  <c r="AI23" i="4" s="1"/>
  <c r="AI24" i="4" s="1"/>
  <c r="AI25" i="4" s="1"/>
  <c r="AI26" i="4" s="1"/>
  <c r="AI27" i="4" s="1"/>
  <c r="AI28" i="4" s="1"/>
  <c r="AI29" i="4" s="1"/>
  <c r="AI30" i="4" s="1"/>
  <c r="AI31" i="4" s="1"/>
  <c r="AI32" i="4" s="1"/>
  <c r="AI33" i="4" s="1"/>
  <c r="AI34" i="4" s="1"/>
  <c r="AI35" i="4" s="1"/>
  <c r="AI36" i="4" s="1"/>
  <c r="AI37" i="4" s="1"/>
  <c r="AI38" i="4" s="1"/>
  <c r="AI39" i="4" s="1"/>
  <c r="AI40" i="4" s="1"/>
  <c r="AI41" i="4" s="1"/>
  <c r="AI42" i="4" s="1"/>
  <c r="AI43" i="4" s="1"/>
  <c r="AI44" i="4" s="1"/>
  <c r="AI45" i="4" s="1"/>
  <c r="AI46" i="4" s="1"/>
  <c r="AI47" i="4" s="1"/>
  <c r="AI48" i="4" s="1"/>
  <c r="AI49" i="4" s="1"/>
  <c r="AI50" i="4" s="1"/>
  <c r="AI51" i="4" s="1"/>
  <c r="AI52" i="4" s="1"/>
  <c r="AI53" i="4" s="1"/>
  <c r="AI54" i="4" s="1"/>
  <c r="AI55" i="4" s="1"/>
  <c r="AI56" i="4" s="1"/>
  <c r="AI57" i="4" s="1"/>
  <c r="AI58" i="4" s="1"/>
  <c r="AI59" i="4" s="1"/>
  <c r="AI60" i="4" s="1"/>
  <c r="AI61" i="4" s="1"/>
  <c r="AI62" i="4" s="1"/>
  <c r="AI63" i="4" s="1"/>
  <c r="AI64" i="4" s="1"/>
  <c r="AI65" i="4" s="1"/>
  <c r="AI66" i="4" s="1"/>
  <c r="AI67" i="4" s="1"/>
  <c r="AI68" i="4" s="1"/>
  <c r="AI69" i="4" s="1"/>
  <c r="AI70" i="4" s="1"/>
  <c r="AI71" i="4" s="1"/>
  <c r="AI72" i="4" s="1"/>
  <c r="AI73" i="4" s="1"/>
  <c r="AI74" i="4" s="1"/>
  <c r="AI75" i="4" s="1"/>
  <c r="AI76" i="4" s="1"/>
  <c r="AI77" i="4" s="1"/>
  <c r="AI78" i="4" s="1"/>
  <c r="AI79" i="4" s="1"/>
  <c r="AI80" i="4" s="1"/>
  <c r="AI81" i="4" s="1"/>
  <c r="AI82" i="4" s="1"/>
  <c r="AI83" i="4" s="1"/>
  <c r="AI84" i="4" s="1"/>
  <c r="AI85" i="4" s="1"/>
  <c r="AI86" i="4" s="1"/>
  <c r="AI87" i="4" s="1"/>
  <c r="AI88" i="4" s="1"/>
  <c r="AI89" i="4" s="1"/>
  <c r="AI90" i="4" s="1"/>
  <c r="AI91" i="4" s="1"/>
  <c r="AI92" i="4" s="1"/>
  <c r="AI93" i="4" s="1"/>
  <c r="AI94" i="4" s="1"/>
  <c r="AI95" i="4" s="1"/>
  <c r="AI96" i="4" s="1"/>
  <c r="AI97" i="4" s="1"/>
  <c r="AI98" i="4" s="1"/>
  <c r="AI99" i="4" s="1"/>
  <c r="AI100" i="4" s="1"/>
  <c r="AI101" i="4" s="1"/>
  <c r="AI102" i="4" s="1"/>
  <c r="AI103" i="4" s="1"/>
  <c r="AI104" i="4" s="1"/>
  <c r="AI105" i="4" s="1"/>
  <c r="AI106" i="4" s="1"/>
  <c r="AI107" i="4" s="1"/>
  <c r="AI108" i="4" s="1"/>
  <c r="AI109" i="4" s="1"/>
  <c r="AI110" i="4" s="1"/>
  <c r="AI111" i="4" s="1"/>
  <c r="AI112" i="4" s="1"/>
  <c r="AI113" i="4" s="1"/>
  <c r="AI114" i="4" s="1"/>
  <c r="AI115" i="4" s="1"/>
  <c r="AI116" i="4" s="1"/>
  <c r="AI117" i="4" s="1"/>
  <c r="AI118" i="4" s="1"/>
  <c r="AI119" i="4" s="1"/>
  <c r="AI120" i="4" s="1"/>
  <c r="AI121" i="4" s="1"/>
  <c r="AI122" i="4" s="1"/>
  <c r="AI123" i="4" s="1"/>
  <c r="AI124" i="4" s="1"/>
  <c r="AI125" i="4" s="1"/>
  <c r="AI126" i="4" s="1"/>
  <c r="AI127" i="4" s="1"/>
  <c r="AI128" i="4" s="1"/>
  <c r="AI129" i="4" s="1"/>
  <c r="AI130" i="4" s="1"/>
  <c r="AI131" i="4" s="1"/>
  <c r="AI132" i="4" s="1"/>
  <c r="AI133" i="4" s="1"/>
  <c r="AI134" i="4" s="1"/>
  <c r="AI135" i="4" s="1"/>
  <c r="AI136" i="4" s="1"/>
  <c r="AI137" i="4" s="1"/>
  <c r="AI138" i="4" s="1"/>
  <c r="AI139" i="4" s="1"/>
  <c r="AI140" i="4" s="1"/>
  <c r="AI141" i="4" s="1"/>
  <c r="AI142" i="4" s="1"/>
  <c r="AI143" i="4" s="1"/>
  <c r="AI144" i="4" s="1"/>
  <c r="AI145" i="4" s="1"/>
  <c r="AI146" i="4" s="1"/>
  <c r="AI147" i="4" s="1"/>
  <c r="AI148" i="4" s="1"/>
  <c r="AI149" i="4" s="1"/>
  <c r="AI150" i="4" s="1"/>
  <c r="AI151" i="4" s="1"/>
  <c r="AI152" i="4" s="1"/>
  <c r="AI153" i="4" s="1"/>
  <c r="AI154" i="4" s="1"/>
  <c r="AI155" i="4" s="1"/>
  <c r="AI156" i="4" s="1"/>
  <c r="AI157" i="4" s="1"/>
  <c r="AI158" i="4" s="1"/>
  <c r="AI159" i="4" s="1"/>
  <c r="AI160" i="4" s="1"/>
  <c r="AI161" i="4" s="1"/>
  <c r="AI162" i="4" s="1"/>
  <c r="AI163" i="4" s="1"/>
  <c r="AI164" i="4" s="1"/>
  <c r="AI165" i="4" s="1"/>
  <c r="AI166" i="4" s="1"/>
  <c r="AI167" i="4" s="1"/>
  <c r="AI168" i="4" s="1"/>
  <c r="AI169" i="4" s="1"/>
  <c r="AI170" i="4" s="1"/>
  <c r="AI171" i="4" s="1"/>
  <c r="AI172" i="4" s="1"/>
  <c r="AI173" i="4" s="1"/>
  <c r="AI174" i="4" s="1"/>
  <c r="AI175" i="4" s="1"/>
  <c r="AI176" i="4" s="1"/>
  <c r="AI177" i="4" s="1"/>
  <c r="AI178" i="4" s="1"/>
  <c r="AI179" i="4" s="1"/>
  <c r="AI180" i="4" s="1"/>
  <c r="AI181" i="4" s="1"/>
  <c r="AI182" i="4" s="1"/>
  <c r="AI183" i="4" s="1"/>
  <c r="AI184" i="4" s="1"/>
  <c r="AH6" i="4"/>
  <c r="AH7" i="4" s="1"/>
  <c r="AH8" i="4" s="1"/>
  <c r="AH9" i="4" s="1"/>
  <c r="AH10" i="4" s="1"/>
  <c r="AH11" i="4" s="1"/>
  <c r="AH12" i="4" s="1"/>
  <c r="AH13" i="4" s="1"/>
  <c r="AH14" i="4" s="1"/>
  <c r="AH15" i="4" s="1"/>
  <c r="AH16" i="4" s="1"/>
  <c r="AH17" i="4" s="1"/>
  <c r="AH18" i="4" s="1"/>
  <c r="AH19" i="4" s="1"/>
  <c r="AH20" i="4" s="1"/>
  <c r="AH21" i="4" s="1"/>
  <c r="AH22" i="4" s="1"/>
  <c r="AH23" i="4" s="1"/>
  <c r="AH24" i="4" s="1"/>
  <c r="AH25" i="4" s="1"/>
  <c r="AH26" i="4" s="1"/>
  <c r="AH27" i="4" s="1"/>
  <c r="AH28" i="4" s="1"/>
  <c r="AH29" i="4" s="1"/>
  <c r="AH30" i="4" s="1"/>
  <c r="AH31" i="4" s="1"/>
  <c r="AH32" i="4" s="1"/>
  <c r="AH33" i="4" s="1"/>
  <c r="AH34" i="4" s="1"/>
  <c r="AH35" i="4" s="1"/>
  <c r="AH36" i="4" s="1"/>
  <c r="AH37" i="4" s="1"/>
  <c r="AH38" i="4" s="1"/>
  <c r="AH39" i="4" s="1"/>
  <c r="AH40" i="4" s="1"/>
  <c r="AH41" i="4" s="1"/>
  <c r="AH42" i="4" s="1"/>
  <c r="AH43" i="4" s="1"/>
  <c r="AH44" i="4" s="1"/>
  <c r="AH45" i="4" s="1"/>
  <c r="AH46" i="4" s="1"/>
  <c r="AH47" i="4" s="1"/>
  <c r="AH48" i="4" s="1"/>
  <c r="AH49" i="4" s="1"/>
  <c r="AH50" i="4" s="1"/>
  <c r="AH51" i="4" s="1"/>
  <c r="AH52" i="4" s="1"/>
  <c r="AH53" i="4" s="1"/>
  <c r="AH54" i="4" s="1"/>
  <c r="AH55" i="4" s="1"/>
  <c r="AH56" i="4" s="1"/>
  <c r="AH57" i="4" s="1"/>
  <c r="AH58" i="4" s="1"/>
  <c r="AH59" i="4" s="1"/>
  <c r="AH60" i="4" s="1"/>
  <c r="AH61" i="4" s="1"/>
  <c r="AH62" i="4" s="1"/>
  <c r="AH63" i="4" s="1"/>
  <c r="AH64" i="4" s="1"/>
  <c r="AH65" i="4" s="1"/>
  <c r="AH66" i="4" s="1"/>
  <c r="AH67" i="4" s="1"/>
  <c r="AH68" i="4" s="1"/>
  <c r="AH69" i="4" s="1"/>
  <c r="AH70" i="4" s="1"/>
  <c r="AH71" i="4" s="1"/>
  <c r="AH72" i="4" s="1"/>
  <c r="AH73" i="4" s="1"/>
  <c r="AH74" i="4" s="1"/>
  <c r="AH75" i="4" s="1"/>
  <c r="AH76" i="4" s="1"/>
  <c r="AH77" i="4" s="1"/>
  <c r="AH78" i="4" s="1"/>
  <c r="AH79" i="4" s="1"/>
  <c r="AH80" i="4" s="1"/>
  <c r="AH81" i="4" s="1"/>
  <c r="AH82" i="4" s="1"/>
  <c r="AH83" i="4" s="1"/>
  <c r="AH84" i="4" s="1"/>
  <c r="AH85" i="4" s="1"/>
  <c r="AH86" i="4" s="1"/>
  <c r="AH87" i="4" s="1"/>
  <c r="AH88" i="4" s="1"/>
  <c r="AH89" i="4" s="1"/>
  <c r="AH90" i="4" s="1"/>
  <c r="AH91" i="4" s="1"/>
  <c r="AH92" i="4" s="1"/>
  <c r="AH93" i="4" s="1"/>
  <c r="AH94" i="4" s="1"/>
  <c r="AH95" i="4" s="1"/>
  <c r="AH96" i="4" s="1"/>
  <c r="AH97" i="4" s="1"/>
  <c r="AH98" i="4" s="1"/>
  <c r="AH99" i="4" s="1"/>
  <c r="AH100" i="4" s="1"/>
  <c r="AH101" i="4" s="1"/>
  <c r="AH102" i="4" s="1"/>
  <c r="AH103" i="4" s="1"/>
  <c r="AH104" i="4" s="1"/>
  <c r="AH105" i="4" s="1"/>
  <c r="AH106" i="4" s="1"/>
  <c r="AH107" i="4" s="1"/>
  <c r="AH108" i="4" s="1"/>
  <c r="AH109" i="4" s="1"/>
  <c r="AH110" i="4" s="1"/>
  <c r="AH111" i="4" s="1"/>
  <c r="AH112" i="4" s="1"/>
  <c r="AH113" i="4" s="1"/>
  <c r="AH114" i="4" s="1"/>
  <c r="AH115" i="4" s="1"/>
  <c r="AH116" i="4" s="1"/>
  <c r="AH117" i="4" s="1"/>
  <c r="AH118" i="4" s="1"/>
  <c r="AH119" i="4" s="1"/>
  <c r="AH120" i="4" s="1"/>
  <c r="AH121" i="4" s="1"/>
  <c r="AH122" i="4" s="1"/>
  <c r="AH123" i="4" s="1"/>
  <c r="AH124" i="4" s="1"/>
  <c r="AH125" i="4" s="1"/>
  <c r="AH126" i="4" s="1"/>
  <c r="AH127" i="4" s="1"/>
  <c r="AH128" i="4" s="1"/>
  <c r="AH129" i="4" s="1"/>
  <c r="AH130" i="4" s="1"/>
  <c r="AH131" i="4" s="1"/>
  <c r="AH132" i="4" s="1"/>
  <c r="AH133" i="4" s="1"/>
  <c r="AH134" i="4" s="1"/>
  <c r="AH135" i="4" s="1"/>
  <c r="AH136" i="4" s="1"/>
  <c r="AH137" i="4" s="1"/>
  <c r="AH138" i="4" s="1"/>
  <c r="AH139" i="4" s="1"/>
  <c r="AH140" i="4" s="1"/>
  <c r="AH141" i="4" s="1"/>
  <c r="AH142" i="4" s="1"/>
  <c r="AH143" i="4" s="1"/>
  <c r="AH144" i="4" s="1"/>
  <c r="AH145" i="4" s="1"/>
  <c r="AH146" i="4" s="1"/>
  <c r="AH147" i="4" s="1"/>
  <c r="AH148" i="4" s="1"/>
  <c r="AH149" i="4" s="1"/>
  <c r="AH150" i="4" s="1"/>
  <c r="AH151" i="4" s="1"/>
  <c r="AH152" i="4" s="1"/>
  <c r="AH153" i="4" s="1"/>
  <c r="AH154" i="4" s="1"/>
  <c r="AH155" i="4" s="1"/>
  <c r="AH156" i="4" s="1"/>
  <c r="AH157" i="4" s="1"/>
  <c r="AH158" i="4" s="1"/>
  <c r="AH159" i="4" s="1"/>
  <c r="AH160" i="4" s="1"/>
  <c r="AH161" i="4" s="1"/>
  <c r="AH162" i="4" s="1"/>
  <c r="AH163" i="4" s="1"/>
  <c r="AH164" i="4" s="1"/>
  <c r="AH165" i="4" s="1"/>
  <c r="AH166" i="4" s="1"/>
  <c r="AH167" i="4" s="1"/>
  <c r="AH168" i="4" s="1"/>
  <c r="AH169" i="4" s="1"/>
  <c r="AH170" i="4" s="1"/>
  <c r="AH171" i="4" s="1"/>
  <c r="AH172" i="4" s="1"/>
  <c r="AH173" i="4" s="1"/>
  <c r="AH174" i="4" s="1"/>
  <c r="AH175" i="4" s="1"/>
  <c r="AH176" i="4" s="1"/>
  <c r="AH177" i="4" s="1"/>
  <c r="AH178" i="4" s="1"/>
  <c r="AH179" i="4" s="1"/>
  <c r="AH180" i="4" s="1"/>
  <c r="AH181" i="4" s="1"/>
  <c r="AH182" i="4" s="1"/>
  <c r="AH183" i="4" s="1"/>
  <c r="AH184" i="4" s="1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AE6" i="4" s="1"/>
  <c r="AF22" i="4" l="1"/>
  <c r="AG6" i="4"/>
  <c r="AG7" i="4" s="1"/>
  <c r="AG8" i="4" s="1"/>
  <c r="AG9" i="4" s="1"/>
  <c r="AG10" i="4" s="1"/>
  <c r="AG11" i="4" s="1"/>
  <c r="AG12" i="4" s="1"/>
  <c r="AG13" i="4" s="1"/>
  <c r="AG14" i="4" s="1"/>
  <c r="AG15" i="4" s="1"/>
  <c r="AG16" i="4" s="1"/>
  <c r="AH3" i="4"/>
  <c r="AE7" i="4"/>
  <c r="AE8" i="4" s="1"/>
  <c r="AE9" i="4" s="1"/>
  <c r="AE10" i="4" s="1"/>
  <c r="AE11" i="4" s="1"/>
  <c r="AE12" i="4" s="1"/>
  <c r="AE13" i="4" s="1"/>
  <c r="AE14" i="4" s="1"/>
  <c r="AE15" i="4" s="1"/>
  <c r="AE16" i="4" s="1"/>
  <c r="AE17" i="4" s="1"/>
  <c r="AE18" i="4" s="1"/>
  <c r="AE19" i="4" s="1"/>
  <c r="AE20" i="4" s="1"/>
  <c r="AE21" i="4" s="1"/>
  <c r="AE22" i="4" s="1"/>
  <c r="AE23" i="4" s="1"/>
  <c r="AE24" i="4" s="1"/>
  <c r="AE25" i="4" s="1"/>
  <c r="AE26" i="4" s="1"/>
  <c r="AE27" i="4" s="1"/>
  <c r="AE28" i="4" s="1"/>
  <c r="AE29" i="4" s="1"/>
  <c r="AE30" i="4" s="1"/>
  <c r="AE31" i="4" s="1"/>
  <c r="AE32" i="4" s="1"/>
  <c r="AE33" i="4" s="1"/>
  <c r="AE34" i="4" s="1"/>
  <c r="AE35" i="4" s="1"/>
  <c r="AE36" i="4" s="1"/>
  <c r="AE37" i="4" s="1"/>
  <c r="AE38" i="4" s="1"/>
  <c r="AE39" i="4" s="1"/>
  <c r="AE40" i="4" s="1"/>
  <c r="AE41" i="4" s="1"/>
  <c r="AE42" i="4" s="1"/>
  <c r="AE43" i="4" s="1"/>
  <c r="AE44" i="4" s="1"/>
  <c r="AE45" i="4" s="1"/>
  <c r="AE46" i="4" s="1"/>
  <c r="AE47" i="4" s="1"/>
  <c r="AE48" i="4" s="1"/>
  <c r="AE49" i="4" s="1"/>
  <c r="AE50" i="4" s="1"/>
  <c r="AE51" i="4" s="1"/>
  <c r="AE52" i="4" s="1"/>
  <c r="AE53" i="4" s="1"/>
  <c r="AE54" i="4" s="1"/>
  <c r="AK38" i="4"/>
  <c r="AK39" i="4" s="1"/>
  <c r="AK40" i="4" s="1"/>
  <c r="AK41" i="4" s="1"/>
  <c r="AK42" i="4" s="1"/>
  <c r="AK43" i="4" s="1"/>
  <c r="AK44" i="4" s="1"/>
  <c r="AK45" i="4" s="1"/>
  <c r="AK46" i="4" s="1"/>
  <c r="AK47" i="4" s="1"/>
  <c r="AK48" i="4" s="1"/>
  <c r="AK49" i="4" s="1"/>
  <c r="AK50" i="4" s="1"/>
  <c r="AK51" i="4" s="1"/>
  <c r="AK52" i="4" s="1"/>
  <c r="AK53" i="4" s="1"/>
  <c r="AK54" i="4" s="1"/>
  <c r="AK55" i="4" s="1"/>
  <c r="AK56" i="4" s="1"/>
  <c r="AK57" i="4" s="1"/>
  <c r="AK58" i="4" s="1"/>
  <c r="AK59" i="4" s="1"/>
  <c r="AK60" i="4" s="1"/>
  <c r="AK61" i="4" s="1"/>
  <c r="AK62" i="4" s="1"/>
  <c r="AK63" i="4" s="1"/>
  <c r="AK64" i="4" s="1"/>
  <c r="AK65" i="4" s="1"/>
  <c r="AK66" i="4" s="1"/>
  <c r="AK67" i="4" s="1"/>
  <c r="AK68" i="4" s="1"/>
  <c r="AK69" i="4" s="1"/>
  <c r="AK70" i="4" s="1"/>
  <c r="AK71" i="4" s="1"/>
  <c r="AK72" i="4" s="1"/>
  <c r="AK73" i="4" s="1"/>
  <c r="AK74" i="4" s="1"/>
  <c r="AK75" i="4" s="1"/>
  <c r="AK76" i="4" s="1"/>
  <c r="AK77" i="4" s="1"/>
  <c r="AK78" i="4" s="1"/>
  <c r="AK79" i="4" s="1"/>
  <c r="AK80" i="4" s="1"/>
  <c r="AK81" i="4" s="1"/>
  <c r="AK82" i="4" s="1"/>
  <c r="AK83" i="4" s="1"/>
  <c r="AK84" i="4" s="1"/>
  <c r="AK85" i="4" s="1"/>
  <c r="AK86" i="4" s="1"/>
  <c r="AK87" i="4" s="1"/>
  <c r="AK88" i="4" s="1"/>
  <c r="AK89" i="4" s="1"/>
  <c r="AK90" i="4" s="1"/>
  <c r="AK91" i="4" s="1"/>
  <c r="AK92" i="4" s="1"/>
  <c r="AK93" i="4" s="1"/>
  <c r="AK94" i="4" s="1"/>
  <c r="AK95" i="4" s="1"/>
  <c r="AK96" i="4" s="1"/>
  <c r="AK97" i="4" s="1"/>
  <c r="AK98" i="4" s="1"/>
  <c r="AK99" i="4" s="1"/>
  <c r="AK100" i="4" s="1"/>
  <c r="AK101" i="4" s="1"/>
  <c r="AK102" i="4" s="1"/>
  <c r="AK103" i="4" s="1"/>
  <c r="AK104" i="4" s="1"/>
  <c r="AK105" i="4" s="1"/>
  <c r="AK106" i="4" s="1"/>
  <c r="AK107" i="4" s="1"/>
  <c r="AK108" i="4" s="1"/>
  <c r="AK109" i="4" s="1"/>
  <c r="AK110" i="4" s="1"/>
  <c r="AK111" i="4" s="1"/>
  <c r="AK112" i="4" s="1"/>
  <c r="AK113" i="4" s="1"/>
  <c r="AK114" i="4" s="1"/>
  <c r="AK115" i="4" s="1"/>
  <c r="AK116" i="4" s="1"/>
  <c r="AK117" i="4" s="1"/>
  <c r="AK118" i="4" s="1"/>
  <c r="AK119" i="4" s="1"/>
  <c r="AK120" i="4" s="1"/>
  <c r="AK121" i="4" s="1"/>
  <c r="AK122" i="4" s="1"/>
  <c r="AK123" i="4" s="1"/>
  <c r="AK124" i="4" s="1"/>
  <c r="AK125" i="4" s="1"/>
  <c r="AK126" i="4" s="1"/>
  <c r="AK127" i="4" s="1"/>
  <c r="AK128" i="4" s="1"/>
  <c r="AK129" i="4" s="1"/>
  <c r="AK130" i="4" s="1"/>
  <c r="AK131" i="4" s="1"/>
  <c r="AK132" i="4" s="1"/>
  <c r="AK133" i="4" s="1"/>
  <c r="AK134" i="4" s="1"/>
  <c r="AK135" i="4" s="1"/>
  <c r="AK136" i="4" s="1"/>
  <c r="AK137" i="4" s="1"/>
  <c r="AK138" i="4" s="1"/>
  <c r="AK139" i="4" s="1"/>
  <c r="AK140" i="4" s="1"/>
  <c r="AK141" i="4" s="1"/>
  <c r="AK142" i="4" s="1"/>
  <c r="AK143" i="4" s="1"/>
  <c r="AK144" i="4" s="1"/>
  <c r="AK145" i="4" s="1"/>
  <c r="AK146" i="4" s="1"/>
  <c r="AK147" i="4" s="1"/>
  <c r="AK148" i="4" s="1"/>
  <c r="AK149" i="4" s="1"/>
  <c r="AK150" i="4" s="1"/>
  <c r="AK151" i="4" s="1"/>
  <c r="AK152" i="4" s="1"/>
  <c r="AK153" i="4" s="1"/>
  <c r="AK154" i="4" s="1"/>
  <c r="AK155" i="4" s="1"/>
  <c r="AK156" i="4" s="1"/>
  <c r="AK157" i="4" s="1"/>
  <c r="AK158" i="4" s="1"/>
  <c r="AK159" i="4" s="1"/>
  <c r="AK160" i="4" s="1"/>
  <c r="AK161" i="4" s="1"/>
  <c r="AK162" i="4" s="1"/>
  <c r="AK163" i="4" s="1"/>
  <c r="AK164" i="4" s="1"/>
  <c r="AK165" i="4" s="1"/>
  <c r="AK166" i="4" s="1"/>
  <c r="AK167" i="4" s="1"/>
  <c r="AK168" i="4" s="1"/>
  <c r="AK169" i="4" s="1"/>
  <c r="AK170" i="4" s="1"/>
  <c r="AK171" i="4" s="1"/>
  <c r="AK172" i="4" s="1"/>
  <c r="AK173" i="4" s="1"/>
  <c r="AK174" i="4" s="1"/>
  <c r="AK175" i="4" s="1"/>
  <c r="AK176" i="4" s="1"/>
  <c r="AK177" i="4" s="1"/>
  <c r="AK178" i="4" s="1"/>
  <c r="AK179" i="4" s="1"/>
  <c r="AK180" i="4" s="1"/>
  <c r="AK181" i="4" s="1"/>
  <c r="AK182" i="4" s="1"/>
  <c r="AK183" i="4" s="1"/>
  <c r="AK184" i="4" s="1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L31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AF23" i="4" l="1"/>
  <c r="AG17" i="4"/>
  <c r="AG18" i="4" s="1"/>
  <c r="AG19" i="4" s="1"/>
  <c r="AG20" i="4" s="1"/>
  <c r="AG21" i="4" s="1"/>
  <c r="AG22" i="4" s="1"/>
  <c r="AG23" i="4" s="1"/>
  <c r="AG24" i="4" s="1"/>
  <c r="AG25" i="4" s="1"/>
  <c r="AG26" i="4" s="1"/>
  <c r="AG27" i="4" s="1"/>
  <c r="AG28" i="4" s="1"/>
  <c r="AG29" i="4" s="1"/>
  <c r="AG30" i="4" s="1"/>
  <c r="AG31" i="4" s="1"/>
  <c r="AG32" i="4" s="1"/>
  <c r="AG33" i="4" s="1"/>
  <c r="AG34" i="4" s="1"/>
  <c r="AG35" i="4" s="1"/>
  <c r="AG36" i="4" s="1"/>
  <c r="AG37" i="4" s="1"/>
  <c r="AG38" i="4" s="1"/>
  <c r="AG39" i="4" s="1"/>
  <c r="AG40" i="4" s="1"/>
  <c r="AG41" i="4" s="1"/>
  <c r="AG42" i="4" s="1"/>
  <c r="AG43" i="4" s="1"/>
  <c r="AG44" i="4" s="1"/>
  <c r="AG45" i="4" s="1"/>
  <c r="AG46" i="4" s="1"/>
  <c r="AG47" i="4" s="1"/>
  <c r="AG48" i="4" s="1"/>
  <c r="AG49" i="4" s="1"/>
  <c r="AG50" i="4" s="1"/>
  <c r="AG51" i="4" s="1"/>
  <c r="AG52" i="4" s="1"/>
  <c r="AG53" i="4" s="1"/>
  <c r="AG54" i="4" s="1"/>
  <c r="AG55" i="4" s="1"/>
  <c r="AG56" i="4" s="1"/>
  <c r="AG57" i="4" s="1"/>
  <c r="AG58" i="4" s="1"/>
  <c r="AG59" i="4" s="1"/>
  <c r="AG60" i="4" s="1"/>
  <c r="AG61" i="4" s="1"/>
  <c r="AG62" i="4" s="1"/>
  <c r="AG63" i="4" s="1"/>
  <c r="AG64" i="4" s="1"/>
  <c r="AG65" i="4" s="1"/>
  <c r="AG66" i="4" s="1"/>
  <c r="AG67" i="4" s="1"/>
  <c r="AG68" i="4" s="1"/>
  <c r="AG69" i="4" s="1"/>
  <c r="AG70" i="4" s="1"/>
  <c r="AG71" i="4" s="1"/>
  <c r="AG72" i="4" s="1"/>
  <c r="AG73" i="4" s="1"/>
  <c r="AG74" i="4" s="1"/>
  <c r="AG75" i="4" s="1"/>
  <c r="AG76" i="4" s="1"/>
  <c r="AG77" i="4" s="1"/>
  <c r="AG78" i="4" s="1"/>
  <c r="AG79" i="4" s="1"/>
  <c r="AG80" i="4" s="1"/>
  <c r="AG81" i="4" s="1"/>
  <c r="AG82" i="4" s="1"/>
  <c r="AG83" i="4" s="1"/>
  <c r="AG84" i="4" s="1"/>
  <c r="AG85" i="4" s="1"/>
  <c r="AG86" i="4" s="1"/>
  <c r="AG87" i="4" s="1"/>
  <c r="AG88" i="4" s="1"/>
  <c r="AG89" i="4" s="1"/>
  <c r="AG90" i="4" s="1"/>
  <c r="AG91" i="4" s="1"/>
  <c r="AG92" i="4" s="1"/>
  <c r="AG93" i="4" s="1"/>
  <c r="AG94" i="4" s="1"/>
  <c r="AG95" i="4" s="1"/>
  <c r="AG96" i="4" s="1"/>
  <c r="AG97" i="4" s="1"/>
  <c r="AG98" i="4" s="1"/>
  <c r="AG99" i="4" s="1"/>
  <c r="AG100" i="4" s="1"/>
  <c r="AG101" i="4" s="1"/>
  <c r="AG102" i="4" s="1"/>
  <c r="AG103" i="4" s="1"/>
  <c r="AG104" i="4" s="1"/>
  <c r="AG105" i="4" s="1"/>
  <c r="AG106" i="4" s="1"/>
  <c r="AG107" i="4" s="1"/>
  <c r="AG108" i="4" s="1"/>
  <c r="AG109" i="4" s="1"/>
  <c r="AG110" i="4" s="1"/>
  <c r="AG111" i="4" s="1"/>
  <c r="AG112" i="4" s="1"/>
  <c r="AG113" i="4" s="1"/>
  <c r="AG114" i="4" s="1"/>
  <c r="AG115" i="4" s="1"/>
  <c r="AG116" i="4" s="1"/>
  <c r="AG117" i="4" s="1"/>
  <c r="AG118" i="4" s="1"/>
  <c r="AG119" i="4" s="1"/>
  <c r="AG120" i="4" s="1"/>
  <c r="AG121" i="4" s="1"/>
  <c r="AG122" i="4" s="1"/>
  <c r="AG123" i="4" s="1"/>
  <c r="AG124" i="4" s="1"/>
  <c r="AG125" i="4" s="1"/>
  <c r="AG126" i="4" s="1"/>
  <c r="AG127" i="4" s="1"/>
  <c r="AG128" i="4" s="1"/>
  <c r="AG129" i="4" s="1"/>
  <c r="AG130" i="4" s="1"/>
  <c r="AG131" i="4" s="1"/>
  <c r="AG132" i="4" s="1"/>
  <c r="AG133" i="4" s="1"/>
  <c r="AG134" i="4" s="1"/>
  <c r="AG135" i="4" s="1"/>
  <c r="AG136" i="4" s="1"/>
  <c r="AG137" i="4" s="1"/>
  <c r="AG138" i="4" s="1"/>
  <c r="AG139" i="4" s="1"/>
  <c r="AG140" i="4" s="1"/>
  <c r="AG141" i="4" s="1"/>
  <c r="AG142" i="4" s="1"/>
  <c r="AG143" i="4" s="1"/>
  <c r="AG144" i="4" s="1"/>
  <c r="AG145" i="4" s="1"/>
  <c r="AG146" i="4" s="1"/>
  <c r="AG147" i="4" s="1"/>
  <c r="AG148" i="4" s="1"/>
  <c r="AG149" i="4" s="1"/>
  <c r="AG150" i="4" s="1"/>
  <c r="AG151" i="4" s="1"/>
  <c r="AG152" i="4" s="1"/>
  <c r="AG153" i="4" s="1"/>
  <c r="AG154" i="4" s="1"/>
  <c r="AG155" i="4" s="1"/>
  <c r="AG156" i="4" s="1"/>
  <c r="AG157" i="4" s="1"/>
  <c r="AG158" i="4" s="1"/>
  <c r="AG159" i="4" s="1"/>
  <c r="AG160" i="4" s="1"/>
  <c r="AG161" i="4" s="1"/>
  <c r="AG162" i="4" s="1"/>
  <c r="AG163" i="4" s="1"/>
  <c r="AG164" i="4" s="1"/>
  <c r="AG165" i="4" s="1"/>
  <c r="AG166" i="4" s="1"/>
  <c r="AG167" i="4" s="1"/>
  <c r="AG168" i="4" s="1"/>
  <c r="AG169" i="4" s="1"/>
  <c r="AG170" i="4" s="1"/>
  <c r="AG171" i="4" s="1"/>
  <c r="AG172" i="4" s="1"/>
  <c r="AG173" i="4" s="1"/>
  <c r="AG174" i="4" s="1"/>
  <c r="AG175" i="4" s="1"/>
  <c r="AG176" i="4" s="1"/>
  <c r="AG177" i="4" s="1"/>
  <c r="AG178" i="4" s="1"/>
  <c r="AG179" i="4" s="1"/>
  <c r="AG180" i="4" s="1"/>
  <c r="AG181" i="4" s="1"/>
  <c r="AG182" i="4" s="1"/>
  <c r="AG183" i="4" s="1"/>
  <c r="AG184" i="4" s="1"/>
  <c r="AE55" i="4"/>
  <c r="AE56" i="4" s="1"/>
  <c r="AE57" i="4" s="1"/>
  <c r="AE58" i="4" s="1"/>
  <c r="AE59" i="4" s="1"/>
  <c r="AE60" i="4" s="1"/>
  <c r="AE61" i="4" s="1"/>
  <c r="AE62" i="4" s="1"/>
  <c r="AE63" i="4" s="1"/>
  <c r="AE64" i="4" s="1"/>
  <c r="AE65" i="4" s="1"/>
  <c r="AE66" i="4" s="1"/>
  <c r="AE67" i="4" s="1"/>
  <c r="AE68" i="4" s="1"/>
  <c r="AE69" i="4" s="1"/>
  <c r="AE70" i="4" s="1"/>
  <c r="AE71" i="4" s="1"/>
  <c r="AE72" i="4" s="1"/>
  <c r="AE73" i="4" s="1"/>
  <c r="AE74" i="4" s="1"/>
  <c r="AE75" i="4" s="1"/>
  <c r="AE76" i="4" s="1"/>
  <c r="AE77" i="4" s="1"/>
  <c r="AE78" i="4" s="1"/>
  <c r="AE79" i="4" s="1"/>
  <c r="AE80" i="4" s="1"/>
  <c r="AE81" i="4" s="1"/>
  <c r="AE82" i="4" s="1"/>
  <c r="AE83" i="4" s="1"/>
  <c r="AE84" i="4" s="1"/>
  <c r="AE85" i="4" s="1"/>
  <c r="AE86" i="4" s="1"/>
  <c r="AE87" i="4" s="1"/>
  <c r="AE88" i="4" s="1"/>
  <c r="AE89" i="4" s="1"/>
  <c r="AE90" i="4" s="1"/>
  <c r="AE91" i="4" s="1"/>
  <c r="AE92" i="4" s="1"/>
  <c r="AE93" i="4" s="1"/>
  <c r="AE94" i="4" s="1"/>
  <c r="AE95" i="4" s="1"/>
  <c r="AE96" i="4" s="1"/>
  <c r="AE97" i="4" s="1"/>
  <c r="AE98" i="4" s="1"/>
  <c r="AE99" i="4" s="1"/>
  <c r="AE100" i="4" s="1"/>
  <c r="AE101" i="4" s="1"/>
  <c r="AE102" i="4" s="1"/>
  <c r="AE103" i="4" s="1"/>
  <c r="AE104" i="4" s="1"/>
  <c r="AE105" i="4" s="1"/>
  <c r="AE106" i="4" s="1"/>
  <c r="AE107" i="4" s="1"/>
  <c r="AE108" i="4" s="1"/>
  <c r="AE109" i="4" s="1"/>
  <c r="AE110" i="4" s="1"/>
  <c r="AE111" i="4" s="1"/>
  <c r="AE112" i="4" s="1"/>
  <c r="AE113" i="4" s="1"/>
  <c r="AE114" i="4" s="1"/>
  <c r="AE115" i="4" s="1"/>
  <c r="AE116" i="4" s="1"/>
  <c r="AE117" i="4" s="1"/>
  <c r="AE118" i="4" s="1"/>
  <c r="AE119" i="4" s="1"/>
  <c r="AE120" i="4" s="1"/>
  <c r="AE121" i="4" s="1"/>
  <c r="AE122" i="4" s="1"/>
  <c r="AE123" i="4" s="1"/>
  <c r="AE124" i="4" s="1"/>
  <c r="AE125" i="4" s="1"/>
  <c r="AE126" i="4" s="1"/>
  <c r="AE127" i="4" s="1"/>
  <c r="AE128" i="4" s="1"/>
  <c r="AE129" i="4" s="1"/>
  <c r="AE130" i="4" s="1"/>
  <c r="AE131" i="4" s="1"/>
  <c r="AE132" i="4" s="1"/>
  <c r="AE133" i="4" s="1"/>
  <c r="AE134" i="4" s="1"/>
  <c r="AE135" i="4" s="1"/>
  <c r="AE136" i="4" s="1"/>
  <c r="AE137" i="4" s="1"/>
  <c r="AE138" i="4" s="1"/>
  <c r="AE139" i="4" s="1"/>
  <c r="AE140" i="4" s="1"/>
  <c r="AE141" i="4" s="1"/>
  <c r="AE142" i="4" s="1"/>
  <c r="AE143" i="4" s="1"/>
  <c r="AE144" i="4" s="1"/>
  <c r="AE145" i="4" s="1"/>
  <c r="AE146" i="4" s="1"/>
  <c r="AE147" i="4" s="1"/>
  <c r="AE148" i="4" s="1"/>
  <c r="AE149" i="4" s="1"/>
  <c r="AE150" i="4" s="1"/>
  <c r="AE151" i="4" s="1"/>
  <c r="AE152" i="4" s="1"/>
  <c r="AE153" i="4" s="1"/>
  <c r="AE154" i="4" s="1"/>
  <c r="AE155" i="4" s="1"/>
  <c r="AE156" i="4" s="1"/>
  <c r="AE157" i="4" s="1"/>
  <c r="AE158" i="4" s="1"/>
  <c r="AE159" i="4" s="1"/>
  <c r="AE160" i="4" s="1"/>
  <c r="AE161" i="4" s="1"/>
  <c r="AE162" i="4" s="1"/>
  <c r="AE163" i="4" s="1"/>
  <c r="AE164" i="4" s="1"/>
  <c r="AE165" i="4" s="1"/>
  <c r="AE166" i="4" s="1"/>
  <c r="AE167" i="4" s="1"/>
  <c r="AE168" i="4" s="1"/>
  <c r="AE169" i="4" s="1"/>
  <c r="AE170" i="4" s="1"/>
  <c r="AE171" i="4" s="1"/>
  <c r="AE172" i="4" s="1"/>
  <c r="AE173" i="4" s="1"/>
  <c r="AE174" i="4" s="1"/>
  <c r="AE175" i="4" s="1"/>
  <c r="AE176" i="4" s="1"/>
  <c r="AE177" i="4" s="1"/>
  <c r="AE178" i="4" s="1"/>
  <c r="AE179" i="4" s="1"/>
  <c r="AE180" i="4" s="1"/>
  <c r="AE181" i="4" s="1"/>
  <c r="AE182" i="4" s="1"/>
  <c r="AE183" i="4" s="1"/>
  <c r="AE184" i="4" s="1"/>
  <c r="AF24" i="4" l="1"/>
  <c r="AF25" i="4" l="1"/>
  <c r="AF26" i="4" l="1"/>
  <c r="AF27" i="4" l="1"/>
  <c r="AF28" i="4" l="1"/>
  <c r="E175" i="4"/>
  <c r="B72" i="4"/>
  <c r="E16" i="4"/>
  <c r="B87" i="4"/>
  <c r="B76" i="4"/>
  <c r="E128" i="4"/>
  <c r="B97" i="4"/>
  <c r="D73" i="4"/>
  <c r="D148" i="4"/>
  <c r="E140" i="4"/>
  <c r="B106" i="4"/>
  <c r="D44" i="4"/>
  <c r="C148" i="4"/>
  <c r="E77" i="4"/>
  <c r="C24" i="4"/>
  <c r="B39" i="4"/>
  <c r="D183" i="4"/>
  <c r="D123" i="4"/>
  <c r="C58" i="4"/>
  <c r="E43" i="4"/>
  <c r="B98" i="4"/>
  <c r="B89" i="4"/>
  <c r="C131" i="4"/>
  <c r="C79" i="4"/>
  <c r="D35" i="4"/>
  <c r="B140" i="4"/>
  <c r="C182" i="4"/>
  <c r="D113" i="4"/>
  <c r="E143" i="4"/>
  <c r="C170" i="4"/>
  <c r="D61" i="4"/>
  <c r="D87" i="4"/>
  <c r="D180" i="4"/>
  <c r="C124" i="4"/>
  <c r="E49" i="4"/>
  <c r="C16" i="4"/>
  <c r="E75" i="4"/>
  <c r="D119" i="4"/>
  <c r="B180" i="4"/>
  <c r="B51" i="4"/>
  <c r="E21" i="4"/>
  <c r="D156" i="4"/>
  <c r="B120" i="4"/>
  <c r="E102" i="4"/>
  <c r="D150" i="4"/>
  <c r="D9" i="4"/>
  <c r="D159" i="4"/>
  <c r="D116" i="4"/>
  <c r="B177" i="4"/>
  <c r="D149" i="4"/>
  <c r="E133" i="4"/>
  <c r="C75" i="4"/>
  <c r="E50" i="4"/>
  <c r="D130" i="4"/>
  <c r="D98" i="4"/>
  <c r="D47" i="4"/>
  <c r="C85" i="4"/>
  <c r="D58" i="4"/>
  <c r="B58" i="4"/>
  <c r="B169" i="4"/>
  <c r="E35" i="4"/>
  <c r="D164" i="4"/>
  <c r="C167" i="4"/>
  <c r="B41" i="4"/>
  <c r="C18" i="4"/>
  <c r="C32" i="4"/>
  <c r="B118" i="4"/>
  <c r="C78" i="4"/>
  <c r="C51" i="4"/>
  <c r="E134" i="4"/>
  <c r="B5" i="4"/>
  <c r="E53" i="4"/>
  <c r="B166" i="4"/>
  <c r="B53" i="4"/>
  <c r="C61" i="4"/>
  <c r="D99" i="4"/>
  <c r="B37" i="4"/>
  <c r="E162" i="4"/>
  <c r="E23" i="4"/>
  <c r="E105" i="4"/>
  <c r="E132" i="4"/>
  <c r="C50" i="4"/>
  <c r="C8" i="4"/>
  <c r="D33" i="4"/>
  <c r="B96" i="4"/>
  <c r="D136" i="4"/>
  <c r="B105" i="4"/>
  <c r="C134" i="4"/>
  <c r="B141" i="4"/>
  <c r="E97" i="4"/>
  <c r="E125" i="4"/>
  <c r="E85" i="4"/>
  <c r="E81" i="4"/>
  <c r="E12" i="4"/>
  <c r="E117" i="4"/>
  <c r="C62" i="4"/>
  <c r="B49" i="4"/>
  <c r="E34" i="4"/>
  <c r="B43" i="4"/>
  <c r="C76" i="4"/>
  <c r="B17" i="4"/>
  <c r="C146" i="4"/>
  <c r="B7" i="4"/>
  <c r="B82" i="4"/>
  <c r="B34" i="4"/>
  <c r="B133" i="4"/>
  <c r="C22" i="4"/>
  <c r="D88" i="4"/>
  <c r="C132" i="4"/>
  <c r="E142" i="4"/>
  <c r="C31" i="4"/>
  <c r="E135" i="4"/>
  <c r="E177" i="4"/>
  <c r="B60" i="4"/>
  <c r="B163" i="4"/>
  <c r="C44" i="4"/>
  <c r="E154" i="4"/>
  <c r="C89" i="4"/>
  <c r="B54" i="4"/>
  <c r="B175" i="4"/>
  <c r="B135" i="4"/>
  <c r="C70" i="4"/>
  <c r="E5" i="4"/>
  <c r="D55" i="4"/>
  <c r="C164" i="4"/>
  <c r="D32" i="4"/>
  <c r="E161" i="4"/>
  <c r="C40" i="4"/>
  <c r="B14" i="4"/>
  <c r="D142" i="4"/>
  <c r="D43" i="4"/>
  <c r="C147" i="4"/>
  <c r="C11" i="4"/>
  <c r="E72" i="4"/>
  <c r="C169" i="4"/>
  <c r="D21" i="4"/>
  <c r="E118" i="4"/>
  <c r="C116" i="4"/>
  <c r="E33" i="4"/>
  <c r="E89" i="4"/>
  <c r="D133" i="4"/>
  <c r="D60" i="4"/>
  <c r="E48" i="4"/>
  <c r="B109" i="4"/>
  <c r="E58" i="4"/>
  <c r="E110" i="4"/>
  <c r="C92" i="4"/>
  <c r="B114" i="4"/>
  <c r="C13" i="4"/>
  <c r="E67" i="4"/>
  <c r="E183" i="4"/>
  <c r="E126" i="4"/>
  <c r="E86" i="4"/>
  <c r="C35" i="4"/>
  <c r="B57" i="4"/>
  <c r="C80" i="4"/>
  <c r="B173" i="4"/>
  <c r="B157" i="4"/>
  <c r="C59" i="4"/>
  <c r="C73" i="4"/>
  <c r="C33" i="4"/>
  <c r="B176" i="4"/>
  <c r="E36" i="4"/>
  <c r="D141" i="4"/>
  <c r="E179" i="4"/>
  <c r="D24" i="4"/>
  <c r="B129" i="4"/>
  <c r="E156" i="4"/>
  <c r="B86" i="4"/>
  <c r="E146" i="4"/>
  <c r="E148" i="4"/>
  <c r="E73" i="4"/>
  <c r="B150" i="4"/>
  <c r="D49" i="4"/>
  <c r="C81" i="4"/>
  <c r="D144" i="4"/>
  <c r="C160" i="4"/>
  <c r="D50" i="4"/>
  <c r="B59" i="4"/>
  <c r="E62" i="4"/>
  <c r="D169" i="4"/>
  <c r="D10" i="4"/>
  <c r="B22" i="4"/>
  <c r="B131" i="4"/>
  <c r="E139" i="4"/>
  <c r="E29" i="4"/>
  <c r="C48" i="4"/>
  <c r="E93" i="4"/>
  <c r="D120" i="4"/>
  <c r="D62" i="4"/>
  <c r="C110" i="4"/>
  <c r="D52" i="4"/>
  <c r="B107" i="4"/>
  <c r="D22" i="4"/>
  <c r="B70" i="4"/>
  <c r="B6" i="4"/>
  <c r="B146" i="4"/>
  <c r="D42" i="4"/>
  <c r="D107" i="4"/>
  <c r="B171" i="4"/>
  <c r="D117" i="4"/>
  <c r="D64" i="4"/>
  <c r="B155" i="4"/>
  <c r="C178" i="4"/>
  <c r="B144" i="4"/>
  <c r="B20" i="4"/>
  <c r="B47" i="4"/>
  <c r="C38" i="4"/>
  <c r="E157" i="4"/>
  <c r="D153" i="4"/>
  <c r="B110" i="4"/>
  <c r="D155" i="4"/>
  <c r="D177" i="4"/>
  <c r="B130" i="4"/>
  <c r="C162" i="4"/>
  <c r="D65" i="4"/>
  <c r="B127" i="4"/>
  <c r="B61" i="4"/>
  <c r="C106" i="4"/>
  <c r="D125" i="4"/>
  <c r="C127" i="4"/>
  <c r="C172" i="4"/>
  <c r="D76" i="4"/>
  <c r="B36" i="4"/>
  <c r="C17" i="4"/>
  <c r="B149" i="4"/>
  <c r="B117" i="4"/>
  <c r="E19" i="4"/>
  <c r="D121" i="4"/>
  <c r="E164" i="4"/>
  <c r="D56" i="4"/>
  <c r="C12" i="4"/>
  <c r="B132" i="4"/>
  <c r="D106" i="4"/>
  <c r="B74" i="4"/>
  <c r="D143" i="4"/>
  <c r="B102" i="4"/>
  <c r="B142" i="4"/>
  <c r="C52" i="4"/>
  <c r="D163" i="4"/>
  <c r="C180" i="4"/>
  <c r="B112" i="4"/>
  <c r="E8" i="4"/>
  <c r="E47" i="4"/>
  <c r="B75" i="4"/>
  <c r="B148" i="4"/>
  <c r="C112" i="4"/>
  <c r="C135" i="4"/>
  <c r="C66" i="4"/>
  <c r="B29" i="4"/>
  <c r="C102" i="4"/>
  <c r="C67" i="4"/>
  <c r="D53" i="4"/>
  <c r="B24" i="4"/>
  <c r="B116" i="4"/>
  <c r="B25" i="4"/>
  <c r="D68" i="4"/>
  <c r="D39" i="4"/>
  <c r="C69" i="4"/>
  <c r="C6" i="4"/>
  <c r="E181" i="4"/>
  <c r="C20" i="4"/>
  <c r="E127" i="4"/>
  <c r="D178" i="4"/>
  <c r="B33" i="4"/>
  <c r="B122" i="4"/>
  <c r="E153" i="4"/>
  <c r="C83" i="4"/>
  <c r="B38" i="4"/>
  <c r="E107" i="4"/>
  <c r="D145" i="4"/>
  <c r="B56" i="4"/>
  <c r="C37" i="4"/>
  <c r="D122" i="4"/>
  <c r="B64" i="4"/>
  <c r="E160" i="4"/>
  <c r="D179" i="4"/>
  <c r="D97" i="4"/>
  <c r="B100" i="4"/>
  <c r="B178" i="4"/>
  <c r="B83" i="4"/>
  <c r="E28" i="4"/>
  <c r="D71" i="4"/>
  <c r="C175" i="4"/>
  <c r="C71" i="4"/>
  <c r="D67" i="4"/>
  <c r="B170" i="4"/>
  <c r="C42" i="4"/>
  <c r="E163" i="4"/>
  <c r="C91" i="4"/>
  <c r="B10" i="4"/>
  <c r="D86" i="4"/>
  <c r="C128" i="4"/>
  <c r="C145" i="4"/>
  <c r="D8" i="4"/>
  <c r="E98" i="4"/>
  <c r="B35" i="4"/>
  <c r="C130" i="4"/>
  <c r="E37" i="4"/>
  <c r="D128" i="4"/>
  <c r="C14" i="4"/>
  <c r="C157" i="4"/>
  <c r="E87" i="4"/>
  <c r="C25" i="4"/>
  <c r="B126" i="4"/>
  <c r="D90" i="4"/>
  <c r="C90" i="4"/>
  <c r="B95" i="4"/>
  <c r="E100" i="4"/>
  <c r="D105" i="4"/>
  <c r="B168" i="4"/>
  <c r="C57" i="4"/>
  <c r="D28" i="4"/>
  <c r="D54" i="4"/>
  <c r="D48" i="4"/>
  <c r="C41" i="4"/>
  <c r="B147" i="4"/>
  <c r="B167" i="4"/>
  <c r="C176" i="4"/>
  <c r="E22" i="4"/>
  <c r="C168" i="4"/>
  <c r="D175" i="4"/>
  <c r="D182" i="4"/>
  <c r="E137" i="4"/>
  <c r="C47" i="4"/>
  <c r="D158" i="4"/>
  <c r="D140" i="4"/>
  <c r="B69" i="4"/>
  <c r="E124" i="4"/>
  <c r="B19" i="4"/>
  <c r="B103" i="4"/>
  <c r="D84" i="4"/>
  <c r="E76" i="4"/>
  <c r="B154" i="4"/>
  <c r="B80" i="4"/>
  <c r="C143" i="4"/>
  <c r="C144" i="4"/>
  <c r="D174" i="4"/>
  <c r="D171" i="4"/>
  <c r="B172" i="4"/>
  <c r="D103" i="4"/>
  <c r="C184" i="4"/>
  <c r="E108" i="4"/>
  <c r="C181" i="4"/>
  <c r="E166" i="4"/>
  <c r="D184" i="4"/>
  <c r="C19" i="4"/>
  <c r="C183" i="4"/>
  <c r="C161" i="4"/>
  <c r="E6" i="4"/>
  <c r="B12" i="4"/>
  <c r="D118" i="4"/>
  <c r="B174" i="4"/>
  <c r="D100" i="4"/>
  <c r="E10" i="4"/>
  <c r="D20" i="4"/>
  <c r="E70" i="4"/>
  <c r="E46" i="4"/>
  <c r="B104" i="4"/>
  <c r="B164" i="4"/>
  <c r="E115" i="4"/>
  <c r="E26" i="4"/>
  <c r="E59" i="4"/>
  <c r="E119" i="4"/>
  <c r="E13" i="4"/>
  <c r="C9" i="4"/>
  <c r="E114" i="4"/>
  <c r="B92" i="4"/>
  <c r="D34" i="4"/>
  <c r="C55" i="4"/>
  <c r="D15" i="4"/>
  <c r="D11" i="4"/>
  <c r="C5" i="4"/>
  <c r="C179" i="4"/>
  <c r="C129" i="4"/>
  <c r="D135" i="4"/>
  <c r="E116" i="4"/>
  <c r="B161" i="4"/>
  <c r="C109" i="4"/>
  <c r="E45" i="4"/>
  <c r="C141" i="4"/>
  <c r="B151" i="4"/>
  <c r="B137" i="4"/>
  <c r="E14" i="4"/>
  <c r="B179" i="4"/>
  <c r="E169" i="4"/>
  <c r="D70" i="4"/>
  <c r="E111" i="4"/>
  <c r="B78" i="4"/>
  <c r="E101" i="4"/>
  <c r="B27" i="4"/>
  <c r="E56" i="4"/>
  <c r="C60" i="4"/>
  <c r="C123" i="4"/>
  <c r="C23" i="4"/>
  <c r="D78" i="4"/>
  <c r="D38" i="4"/>
  <c r="E123" i="4"/>
  <c r="C28" i="4"/>
  <c r="C68" i="4"/>
  <c r="C88" i="4"/>
  <c r="B136" i="4"/>
  <c r="B31" i="4"/>
  <c r="C107" i="4"/>
  <c r="C63" i="4"/>
  <c r="B67" i="4"/>
  <c r="C74" i="4"/>
  <c r="C94" i="4"/>
  <c r="E149" i="4"/>
  <c r="D82" i="4"/>
  <c r="D89" i="4"/>
  <c r="B183" i="4"/>
  <c r="B134" i="4"/>
  <c r="C82" i="4"/>
  <c r="C104" i="4"/>
  <c r="C120" i="4"/>
  <c r="B111" i="4"/>
  <c r="B143" i="4"/>
  <c r="B16" i="4"/>
  <c r="C10" i="4"/>
  <c r="B21" i="4"/>
  <c r="E7" i="4"/>
  <c r="D131" i="4"/>
  <c r="E64" i="4"/>
  <c r="D93" i="4"/>
  <c r="B18" i="4"/>
  <c r="C46" i="4"/>
  <c r="B108" i="4"/>
  <c r="E167" i="4"/>
  <c r="D75" i="4"/>
  <c r="E79" i="4"/>
  <c r="D40" i="4"/>
  <c r="E39" i="4"/>
  <c r="E144" i="4"/>
  <c r="D167" i="4"/>
  <c r="C126" i="4"/>
  <c r="D162" i="4"/>
  <c r="D129" i="4"/>
  <c r="C113" i="4"/>
  <c r="D154" i="4"/>
  <c r="E25" i="4"/>
  <c r="E151" i="4"/>
  <c r="D138" i="4"/>
  <c r="E129" i="4"/>
  <c r="C29" i="4"/>
  <c r="C84" i="4"/>
  <c r="C97" i="4"/>
  <c r="B165" i="4"/>
  <c r="C34" i="4"/>
  <c r="C100" i="4"/>
  <c r="D134" i="4"/>
  <c r="C49" i="4"/>
  <c r="E106" i="4"/>
  <c r="D57" i="4"/>
  <c r="D19" i="4"/>
  <c r="D83" i="4"/>
  <c r="B11" i="4"/>
  <c r="B8" i="4"/>
  <c r="E173" i="4"/>
  <c r="C158" i="4"/>
  <c r="B101" i="4"/>
  <c r="D108" i="4"/>
  <c r="D85" i="4"/>
  <c r="B153" i="4"/>
  <c r="C111" i="4"/>
  <c r="D102" i="4"/>
  <c r="C39" i="4"/>
  <c r="D26" i="4"/>
  <c r="B81" i="4"/>
  <c r="E92" i="4"/>
  <c r="C165" i="4"/>
  <c r="E121" i="4"/>
  <c r="B115" i="4"/>
  <c r="D124" i="4"/>
  <c r="E113" i="4"/>
  <c r="B55" i="4"/>
  <c r="C137" i="4"/>
  <c r="E15" i="4"/>
  <c r="B65" i="4"/>
  <c r="D172" i="4"/>
  <c r="D69" i="4"/>
  <c r="E40" i="4"/>
  <c r="E170" i="4"/>
  <c r="C7" i="4"/>
  <c r="B158" i="4"/>
  <c r="B50" i="4"/>
  <c r="E65" i="4"/>
  <c r="E84" i="4"/>
  <c r="B145" i="4"/>
  <c r="C151" i="4"/>
  <c r="C139" i="4"/>
  <c r="B162" i="4"/>
  <c r="B79" i="4"/>
  <c r="E104" i="4"/>
  <c r="E71" i="4"/>
  <c r="B15" i="4"/>
  <c r="C154" i="4"/>
  <c r="E11" i="4"/>
  <c r="D126" i="4"/>
  <c r="B66" i="4"/>
  <c r="D114" i="4"/>
  <c r="D132" i="4"/>
  <c r="E9" i="4"/>
  <c r="E90" i="4"/>
  <c r="E94" i="4"/>
  <c r="D92" i="4"/>
  <c r="B125" i="4"/>
  <c r="D77" i="4"/>
  <c r="C64" i="4"/>
  <c r="C72" i="4"/>
  <c r="D110" i="4"/>
  <c r="E20" i="4"/>
  <c r="C54" i="4"/>
  <c r="D12" i="4"/>
  <c r="D147" i="4"/>
  <c r="B13" i="4"/>
  <c r="D37" i="4"/>
  <c r="B159" i="4"/>
  <c r="D104" i="4"/>
  <c r="E172" i="4"/>
  <c r="E66" i="4"/>
  <c r="D6" i="4"/>
  <c r="C21" i="4"/>
  <c r="E42" i="4"/>
  <c r="B9" i="4"/>
  <c r="C56" i="4"/>
  <c r="C77" i="4"/>
  <c r="B182" i="4"/>
  <c r="B77" i="4"/>
  <c r="D157" i="4"/>
  <c r="C98" i="4"/>
  <c r="C45" i="4"/>
  <c r="E122" i="4"/>
  <c r="D31" i="4"/>
  <c r="C118" i="4"/>
  <c r="E168" i="4"/>
  <c r="D16" i="4"/>
  <c r="E131" i="4"/>
  <c r="B152" i="4"/>
  <c r="E103" i="4"/>
  <c r="B40" i="4"/>
  <c r="B138" i="4"/>
  <c r="C177" i="4"/>
  <c r="D29" i="4"/>
  <c r="C153" i="4"/>
  <c r="E165" i="4"/>
  <c r="E112" i="4"/>
  <c r="D111" i="4"/>
  <c r="E182" i="4"/>
  <c r="D101" i="4"/>
  <c r="E27" i="4"/>
  <c r="B119" i="4"/>
  <c r="C122" i="4"/>
  <c r="C101" i="4"/>
  <c r="B85" i="4"/>
  <c r="B52" i="4"/>
  <c r="E24" i="4"/>
  <c r="E152" i="4"/>
  <c r="D18" i="4"/>
  <c r="E44" i="4"/>
  <c r="C103" i="4"/>
  <c r="E109" i="4"/>
  <c r="D91" i="4"/>
  <c r="B156" i="4"/>
  <c r="D36" i="4"/>
  <c r="E38" i="4"/>
  <c r="B113" i="4"/>
  <c r="B68" i="4"/>
  <c r="D72" i="4"/>
  <c r="C26" i="4"/>
  <c r="E32" i="4"/>
  <c r="E178" i="4"/>
  <c r="B73" i="4"/>
  <c r="C115" i="4"/>
  <c r="C53" i="4"/>
  <c r="E159" i="4"/>
  <c r="B23" i="4"/>
  <c r="D137" i="4"/>
  <c r="E145" i="4"/>
  <c r="C105" i="4"/>
  <c r="C87" i="4"/>
  <c r="B88" i="4"/>
  <c r="E60" i="4"/>
  <c r="B84" i="4"/>
  <c r="B94" i="4"/>
  <c r="C15" i="4"/>
  <c r="D14" i="4"/>
  <c r="E120" i="4"/>
  <c r="D160" i="4"/>
  <c r="B71" i="4"/>
  <c r="E52" i="4"/>
  <c r="C133" i="4"/>
  <c r="C65" i="4"/>
  <c r="B42" i="4"/>
  <c r="E51" i="4"/>
  <c r="E68" i="4"/>
  <c r="E158" i="4"/>
  <c r="E78" i="4"/>
  <c r="D51" i="4"/>
  <c r="E57" i="4"/>
  <c r="C171" i="4"/>
  <c r="D112" i="4"/>
  <c r="C159" i="4"/>
  <c r="D80" i="4"/>
  <c r="D25" i="4"/>
  <c r="E31" i="4"/>
  <c r="E95" i="4"/>
  <c r="C27" i="4"/>
  <c r="D96" i="4"/>
  <c r="B99" i="4"/>
  <c r="C96" i="4"/>
  <c r="D27" i="4"/>
  <c r="E54" i="4"/>
  <c r="C156" i="4"/>
  <c r="C174" i="4"/>
  <c r="D127" i="4"/>
  <c r="D59" i="4"/>
  <c r="B121" i="4"/>
  <c r="C140" i="4"/>
  <c r="C93" i="4"/>
  <c r="E99" i="4"/>
  <c r="B32" i="4"/>
  <c r="D23" i="4"/>
  <c r="D17" i="4"/>
  <c r="B48" i="4"/>
  <c r="B44" i="4"/>
  <c r="D66" i="4"/>
  <c r="B123" i="4"/>
  <c r="E174" i="4"/>
  <c r="C43" i="4"/>
  <c r="C30" i="4"/>
  <c r="E18" i="4"/>
  <c r="D63" i="4"/>
  <c r="E55" i="4"/>
  <c r="D173" i="4"/>
  <c r="C125" i="4"/>
  <c r="E180" i="4"/>
  <c r="B26" i="4"/>
  <c r="B93" i="4"/>
  <c r="E147" i="4"/>
  <c r="E155" i="4"/>
  <c r="C150" i="4"/>
  <c r="E141" i="4"/>
  <c r="E17" i="4"/>
  <c r="B28" i="4"/>
  <c r="C119" i="4"/>
  <c r="C149" i="4"/>
  <c r="D41" i="4"/>
  <c r="B124" i="4"/>
  <c r="E96" i="4"/>
  <c r="E63" i="4"/>
  <c r="D94" i="4"/>
  <c r="B139" i="4"/>
  <c r="B46" i="4"/>
  <c r="E41" i="4"/>
  <c r="D74" i="4"/>
  <c r="D30" i="4"/>
  <c r="D166" i="4"/>
  <c r="C36" i="4"/>
  <c r="D115" i="4"/>
  <c r="D181" i="4"/>
  <c r="B30" i="4"/>
  <c r="C155" i="4"/>
  <c r="E74" i="4"/>
  <c r="B45" i="4"/>
  <c r="C152" i="4"/>
  <c r="E150" i="4"/>
  <c r="B128" i="4"/>
  <c r="C117" i="4"/>
  <c r="E69" i="4"/>
  <c r="D152" i="4"/>
  <c r="B160" i="4"/>
  <c r="E83" i="4"/>
  <c r="C108" i="4"/>
  <c r="C86" i="4"/>
  <c r="E176" i="4"/>
  <c r="E30" i="4"/>
  <c r="C95" i="4"/>
  <c r="C121" i="4"/>
  <c r="D13" i="4"/>
  <c r="B90" i="4"/>
  <c r="C163" i="4"/>
  <c r="D146" i="4"/>
  <c r="C142" i="4"/>
  <c r="D151" i="4"/>
  <c r="D170" i="4"/>
  <c r="C166" i="4"/>
  <c r="E171" i="4"/>
  <c r="E82" i="4"/>
  <c r="D161" i="4"/>
  <c r="D81" i="4"/>
  <c r="E91" i="4"/>
  <c r="B181" i="4"/>
  <c r="E80" i="4"/>
  <c r="E184" i="4"/>
  <c r="C99" i="4"/>
  <c r="E88" i="4"/>
  <c r="D95" i="4"/>
  <c r="E130" i="4"/>
  <c r="D79" i="4"/>
  <c r="C138" i="4"/>
  <c r="E61" i="4"/>
  <c r="D45" i="4"/>
  <c r="B62" i="4"/>
  <c r="D165" i="4"/>
  <c r="C173" i="4"/>
  <c r="E136" i="4"/>
  <c r="D168" i="4"/>
  <c r="D7" i="4"/>
  <c r="D176" i="4"/>
  <c r="C114" i="4"/>
  <c r="E138" i="4"/>
  <c r="B63" i="4"/>
  <c r="D139" i="4"/>
  <c r="D5" i="4"/>
  <c r="B184" i="4"/>
  <c r="B91" i="4"/>
  <c r="D46" i="4"/>
  <c r="D109" i="4"/>
  <c r="C136" i="4"/>
  <c r="AF29" i="4" l="1"/>
  <c r="AF30" i="4" l="1"/>
  <c r="AF31" i="4" l="1"/>
  <c r="AF32" i="4" l="1"/>
  <c r="AF33" i="4" l="1"/>
  <c r="AF34" i="4" l="1"/>
  <c r="AF35" i="4" l="1"/>
  <c r="AF36" i="4" l="1"/>
  <c r="AF37" i="4" l="1"/>
  <c r="AF38" i="4" l="1"/>
  <c r="AF39" i="4" l="1"/>
  <c r="AF40" i="4" l="1"/>
  <c r="AF41" i="4" l="1"/>
  <c r="AF42" i="4" l="1"/>
  <c r="AF43" i="4" l="1"/>
  <c r="AF44" i="4" l="1"/>
  <c r="AF45" i="4" l="1"/>
  <c r="AF46" i="4" l="1"/>
  <c r="AF47" i="4" l="1"/>
  <c r="AF48" i="4" l="1"/>
  <c r="AF49" i="4" l="1"/>
  <c r="AF50" i="4" l="1"/>
  <c r="AF51" i="4" l="1"/>
  <c r="AF52" i="4" l="1"/>
  <c r="AF53" i="4" l="1"/>
  <c r="AF54" i="4" l="1"/>
  <c r="AF55" i="4" l="1"/>
  <c r="AF56" i="4" l="1"/>
  <c r="AF57" i="4" l="1"/>
  <c r="AF58" i="4" l="1"/>
  <c r="AF59" i="4" l="1"/>
  <c r="AF60" i="4" l="1"/>
  <c r="AF61" i="4" l="1"/>
  <c r="AF62" i="4" l="1"/>
  <c r="AF63" i="4" l="1"/>
  <c r="AF64" i="4" l="1"/>
  <c r="AF65" i="4" l="1"/>
  <c r="AF66" i="4" l="1"/>
  <c r="AF67" i="4" l="1"/>
  <c r="AF68" i="4" l="1"/>
  <c r="AF69" i="4" l="1"/>
  <c r="AF70" i="4" l="1"/>
  <c r="AF71" i="4" l="1"/>
  <c r="AF72" i="4" l="1"/>
  <c r="AF73" i="4" l="1"/>
  <c r="AF74" i="4" l="1"/>
  <c r="AF75" i="4" l="1"/>
  <c r="AF76" i="4" l="1"/>
  <c r="AF77" i="4" l="1"/>
  <c r="AF78" i="4" l="1"/>
  <c r="AF79" i="4" l="1"/>
  <c r="AF80" i="4" l="1"/>
  <c r="AF81" i="4" l="1"/>
  <c r="AF82" i="4" l="1"/>
  <c r="AF83" i="4" l="1"/>
  <c r="AF84" i="4" l="1"/>
  <c r="AF85" i="4" l="1"/>
  <c r="AF86" i="4" l="1"/>
  <c r="AF87" i="4" l="1"/>
  <c r="AF88" i="4" l="1"/>
  <c r="AF89" i="4" l="1"/>
  <c r="AF90" i="4" l="1"/>
  <c r="AF91" i="4" l="1"/>
  <c r="AF92" i="4" l="1"/>
  <c r="AF93" i="4" l="1"/>
  <c r="AF94" i="4" l="1"/>
  <c r="AF95" i="4" l="1"/>
  <c r="AF96" i="4" l="1"/>
  <c r="AF97" i="4" l="1"/>
  <c r="AF98" i="4" l="1"/>
  <c r="AF99" i="4" l="1"/>
  <c r="AF100" i="4" l="1"/>
  <c r="AF101" i="4" l="1"/>
  <c r="AF102" i="4" l="1"/>
  <c r="AF103" i="4" l="1"/>
  <c r="AF104" i="4" l="1"/>
  <c r="AF105" i="4" l="1"/>
  <c r="AF106" i="4" l="1"/>
  <c r="AF107" i="4" l="1"/>
  <c r="AF108" i="4" l="1"/>
  <c r="AF109" i="4" l="1"/>
  <c r="AF110" i="4" l="1"/>
  <c r="AF111" i="4" l="1"/>
  <c r="AF112" i="4" l="1"/>
  <c r="AF113" i="4" l="1"/>
  <c r="AF114" i="4" l="1"/>
  <c r="AF115" i="4" l="1"/>
  <c r="AF116" i="4" l="1"/>
  <c r="AF117" i="4" l="1"/>
  <c r="AF118" i="4" l="1"/>
  <c r="AF119" i="4" l="1"/>
  <c r="AF120" i="4" l="1"/>
  <c r="AF121" i="4" l="1"/>
  <c r="AF122" i="4" l="1"/>
  <c r="AF123" i="4" l="1"/>
  <c r="AF124" i="4" l="1"/>
  <c r="AF125" i="4" l="1"/>
  <c r="AF126" i="4" l="1"/>
  <c r="AF127" i="4" l="1"/>
  <c r="AF128" i="4" l="1"/>
  <c r="AF129" i="4" l="1"/>
  <c r="AF130" i="4" l="1"/>
  <c r="AF131" i="4" l="1"/>
  <c r="AF132" i="4" l="1"/>
  <c r="AF133" i="4" l="1"/>
  <c r="AF134" i="4" l="1"/>
  <c r="AF135" i="4" l="1"/>
  <c r="AF136" i="4" l="1"/>
  <c r="AF137" i="4" l="1"/>
  <c r="AF138" i="4" l="1"/>
  <c r="AF139" i="4" l="1"/>
  <c r="AF140" i="4" l="1"/>
  <c r="AF141" i="4" l="1"/>
  <c r="AF142" i="4" l="1"/>
  <c r="AF143" i="4" l="1"/>
  <c r="AF144" i="4" l="1"/>
  <c r="AF145" i="4" l="1"/>
  <c r="AF146" i="4" l="1"/>
  <c r="AF147" i="4" l="1"/>
  <c r="AF148" i="4" l="1"/>
  <c r="AF149" i="4" l="1"/>
  <c r="AF150" i="4" l="1"/>
  <c r="AF151" i="4" l="1"/>
  <c r="AF152" i="4" l="1"/>
  <c r="AF153" i="4" l="1"/>
  <c r="AF154" i="4" l="1"/>
  <c r="AF155" i="4" l="1"/>
  <c r="AF156" i="4" l="1"/>
  <c r="AF157" i="4" l="1"/>
  <c r="AF158" i="4" l="1"/>
  <c r="AF159" i="4" l="1"/>
  <c r="AF160" i="4" l="1"/>
  <c r="AF161" i="4" l="1"/>
  <c r="AF162" i="4" l="1"/>
  <c r="AF163" i="4" l="1"/>
  <c r="AF164" i="4" l="1"/>
  <c r="AF165" i="4" l="1"/>
  <c r="AF166" i="4" l="1"/>
  <c r="AF167" i="4" l="1"/>
  <c r="AF168" i="4" l="1"/>
  <c r="AF169" i="4" l="1"/>
  <c r="AF170" i="4" l="1"/>
  <c r="AF171" i="4" l="1"/>
  <c r="AF172" i="4" l="1"/>
  <c r="AF173" i="4" l="1"/>
  <c r="AF174" i="4" l="1"/>
  <c r="AF175" i="4" l="1"/>
  <c r="AF176" i="4" l="1"/>
  <c r="AF177" i="4" l="1"/>
  <c r="AF178" i="4" l="1"/>
  <c r="AF179" i="4" l="1"/>
  <c r="AF180" i="4" l="1"/>
  <c r="AF181" i="4" l="1"/>
  <c r="AF182" i="4" l="1"/>
  <c r="AF183" i="4" l="1"/>
  <c r="AF184" i="4" l="1"/>
</calcChain>
</file>

<file path=xl/sharedStrings.xml><?xml version="1.0" encoding="utf-8"?>
<sst xmlns="http://schemas.openxmlformats.org/spreadsheetml/2006/main" count="1065" uniqueCount="192">
  <si>
    <t>Date</t>
  </si>
  <si>
    <t>BA</t>
  </si>
  <si>
    <t>AIR.PA</t>
  </si>
  <si>
    <t>ERJ</t>
  </si>
  <si>
    <t>BBDB.TO</t>
  </si>
  <si>
    <t>Combined</t>
  </si>
  <si>
    <t>Aircraft industry</t>
  </si>
  <si>
    <t>SMB</t>
  </si>
  <si>
    <t>HML</t>
  </si>
  <si>
    <t>RF</t>
  </si>
  <si>
    <t>Aircraft less RF</t>
  </si>
  <si>
    <t>Global less RF</t>
  </si>
  <si>
    <t>&gt;Average</t>
  </si>
  <si>
    <t>&gt;Std Dev</t>
  </si>
  <si>
    <t>=TR(B$1,"TR.TotalReturn1Mo","SDate=#1 ",g2,$A2)</t>
  </si>
  <si>
    <t>=TR(C$1,"TR.TotalReturn1Mo","SDate=#1 ",h2,$A2)</t>
  </si>
  <si>
    <t>=TR(D$1,"TR.TotalReturn1Mo","SDate=#1 ",i2,$A2)</t>
  </si>
  <si>
    <t>=TR(E$1,"TR.TotalReturn1Mo","SDate=#1 ",j2,$A2)</t>
  </si>
  <si>
    <t>Boeing</t>
  </si>
  <si>
    <t>Airbus</t>
  </si>
  <si>
    <t>Bombardier</t>
  </si>
  <si>
    <t>Embraer</t>
  </si>
  <si>
    <t>less RF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</si>
  <si>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</si>
  <si>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</si>
  <si>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</si>
  <si>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</si>
  <si>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</si>
  <si>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</si>
  <si>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</si>
  <si>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</si>
  <si>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</si>
  <si>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</si>
  <si>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</si>
  <si>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</si>
  <si>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</si>
  <si>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</si>
  <si>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</si>
  <si>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</si>
  <si>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</si>
  <si>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</si>
  <si>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</si>
  <si>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</si>
  <si>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</si>
  <si>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</si>
  <si>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</si>
  <si>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</si>
  <si>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</si>
  <si>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Earnings Quality Score</t>
  </si>
  <si>
    <t>Profitability</t>
  </si>
  <si>
    <t>Gross Margin</t>
  </si>
  <si>
    <t>EBITDA Margin</t>
  </si>
  <si>
    <t>Operating Margin</t>
  </si>
  <si>
    <t>Pretax Margin</t>
  </si>
  <si>
    <t>Effective Tax Rate</t>
  </si>
  <si>
    <t>Net Margin</t>
  </si>
  <si>
    <t>DuPont/Earning Power</t>
  </si>
  <si>
    <t>Asset Turnover</t>
  </si>
  <si>
    <t>x Pretax Margin</t>
  </si>
  <si>
    <t>Pretax ROA</t>
  </si>
  <si>
    <t>x Leverage (Assets/Equity)</t>
  </si>
  <si>
    <t>-</t>
  </si>
  <si>
    <t>Pretax ROE</t>
  </si>
  <si>
    <t>x Tax Complement</t>
  </si>
  <si>
    <t>ROE</t>
  </si>
  <si>
    <t>x Earnings Retention</t>
  </si>
  <si>
    <t>Reinvestment Rate</t>
  </si>
  <si>
    <t>Liquidity</t>
  </si>
  <si>
    <t>Quick Ratio</t>
  </si>
  <si>
    <t>Current Ratio</t>
  </si>
  <si>
    <t>Times Interest Earned</t>
  </si>
  <si>
    <t>Cash Cycle (Days)</t>
  </si>
  <si>
    <t>Leverage</t>
  </si>
  <si>
    <t>Assets/Equity</t>
  </si>
  <si>
    <t>Debt/Equity</t>
  </si>
  <si>
    <t>% LT Debt to Total Capital</t>
  </si>
  <si>
    <t>(Total Debt - Cash) / EBITDA</t>
  </si>
  <si>
    <t>Operating</t>
  </si>
  <si>
    <t>A/R Turnover</t>
  </si>
  <si>
    <t>Avg. A/R Days</t>
  </si>
  <si>
    <t>Inv Turnover</t>
  </si>
  <si>
    <t>Avg. Inventory Days</t>
  </si>
  <si>
    <t>Avg. A/P Days</t>
  </si>
  <si>
    <t>Fixed Asset Turnover</t>
  </si>
  <si>
    <t>WC / Sales Growth</t>
  </si>
  <si>
    <t>Bad Debt Allowance (% of A/R)</t>
  </si>
  <si>
    <t>ROIC</t>
  </si>
  <si>
    <t>Revenue per Employee ($)</t>
  </si>
  <si>
    <t>Revenue per Employee (€)</t>
  </si>
  <si>
    <t>N/A</t>
  </si>
  <si>
    <t>Revenue per Employee (BRL)</t>
  </si>
  <si>
    <t>BRL674,863.8</t>
  </si>
  <si>
    <t>BRL605,196.0</t>
  </si>
  <si>
    <t>BRL953,021.2</t>
  </si>
  <si>
    <t>BRL647,958.9</t>
  </si>
  <si>
    <t>BRL500,118.5</t>
  </si>
  <si>
    <t>BRL501,764.9</t>
  </si>
  <si>
    <t>BRL497,291.2</t>
  </si>
  <si>
    <t>BRL515,996.6</t>
  </si>
  <si>
    <t>BRL500,140.0</t>
  </si>
  <si>
    <t>BRL544,297.4</t>
  </si>
  <si>
    <t>BRL690,169.9</t>
  </si>
  <si>
    <t>BRL730,948.6</t>
  </si>
  <si>
    <t>BRL777,001.4</t>
  </si>
  <si>
    <t>BRL1,053,542.9</t>
  </si>
  <si>
    <t>BRL1,131,798.4</t>
  </si>
  <si>
    <t>Backlog Years</t>
  </si>
  <si>
    <t>Total civil airplane revenue</t>
  </si>
  <si>
    <t>Civil airplane revenue</t>
  </si>
  <si>
    <t>Free Cash flow (in thousands reais)</t>
  </si>
  <si>
    <t>Sales per employee</t>
  </si>
  <si>
    <t>http://www.embraer.com/br</t>
  </si>
  <si>
    <t>Backlog years</t>
  </si>
  <si>
    <t>Profit %</t>
  </si>
  <si>
    <t>Employees</t>
  </si>
  <si>
    <t>Embraer Firm Backlog</t>
  </si>
  <si>
    <t>Embraer Total Assets</t>
  </si>
  <si>
    <t>Embraer Net Income</t>
  </si>
  <si>
    <t>Embraer Sales</t>
  </si>
  <si>
    <t>2002 bombardier transportation grew 18k employees</t>
  </si>
  <si>
    <t>Free Cash flow</t>
  </si>
  <si>
    <t>http://www.bombardier.com/en/home.html</t>
  </si>
  <si>
    <t>Bombadier Firm Backlog</t>
  </si>
  <si>
    <t>Bombadier Total Assets</t>
  </si>
  <si>
    <t>Bombadier Net Income</t>
  </si>
  <si>
    <t>HHI</t>
  </si>
  <si>
    <t>Bombadier Sales canadian dollars</t>
  </si>
  <si>
    <t>Revenue related to Commercial and Business Aircraft (in billions of USD)</t>
  </si>
  <si>
    <t>us</t>
  </si>
  <si>
    <t>cd</t>
  </si>
  <si>
    <t>cd 1.49</t>
  </si>
  <si>
    <t>HHI compute based on 2000 and 2016</t>
  </si>
  <si>
    <t>http://www.airbus.com/</t>
  </si>
  <si>
    <t>Airbus Firm Backlog</t>
  </si>
  <si>
    <t>Airbus Total Assets</t>
  </si>
  <si>
    <t>Airbus Net Income</t>
  </si>
  <si>
    <t>Airbus Sales</t>
  </si>
  <si>
    <t>eu</t>
  </si>
  <si>
    <t>http://www.boeing.com/</t>
  </si>
  <si>
    <t>Net Income / Total Assets (ROA)</t>
  </si>
  <si>
    <t>Sales backlog in years</t>
  </si>
  <si>
    <t>thousands</t>
  </si>
  <si>
    <t>Sales / Total Assets</t>
  </si>
  <si>
    <t>billions</t>
  </si>
  <si>
    <t>Boeing Firm Backlog</t>
  </si>
  <si>
    <t>Profit per employee</t>
  </si>
  <si>
    <t>Boeing Total Assets</t>
  </si>
  <si>
    <t>Boeing Net Income</t>
  </si>
  <si>
    <t>Net Income / Gross Revenue</t>
  </si>
  <si>
    <t>Boeing Sales</t>
  </si>
  <si>
    <t>Liquidity Ratios</t>
  </si>
  <si>
    <t>Boe</t>
  </si>
  <si>
    <t>Air</t>
  </si>
  <si>
    <t>Bom</t>
  </si>
  <si>
    <t>Emb</t>
  </si>
  <si>
    <t>% LT Debt/Total Capital</t>
  </si>
  <si>
    <t>Leverage Ratios</t>
  </si>
  <si>
    <t>Operating Ratios</t>
  </si>
  <si>
    <t>Inventory Turnover</t>
  </si>
  <si>
    <t>Profitability Ratios</t>
  </si>
  <si>
    <t>Return On Equity</t>
  </si>
  <si>
    <t>Return On Invested Capital</t>
  </si>
  <si>
    <t>Sustainability Ratios</t>
  </si>
  <si>
    <t>Table 2.</t>
  </si>
  <si>
    <t>Table 3.</t>
  </si>
  <si>
    <t>Table 4.</t>
  </si>
  <si>
    <t>Table 5.</t>
  </si>
  <si>
    <t>Table 1.</t>
  </si>
  <si>
    <t>Oil market less RF</t>
  </si>
  <si>
    <t>Global</t>
  </si>
  <si>
    <t>Oil</t>
  </si>
  <si>
    <t>Aircraft</t>
  </si>
  <si>
    <t>X Variable 2</t>
  </si>
  <si>
    <t>Firm Backlog (in billions)</t>
  </si>
  <si>
    <t>Backlog Orders</t>
  </si>
  <si>
    <t>Revenues (in billions)</t>
  </si>
  <si>
    <t>stdev&gt;</t>
  </si>
  <si>
    <t>avg&gt;</t>
  </si>
  <si>
    <t>Oil market values</t>
  </si>
  <si>
    <t>Oil market %</t>
  </si>
  <si>
    <t>Combined Portfolio</t>
  </si>
  <si>
    <t>7/30/2017 10:50:49 PM</t>
  </si>
  <si>
    <t>growth</t>
  </si>
  <si>
    <t>Case 1 Sep 1</t>
  </si>
  <si>
    <t>Case 3 Sep 1</t>
  </si>
  <si>
    <t>Case 2 Sep 1</t>
  </si>
  <si>
    <t>Case 4 Sep 1</t>
  </si>
  <si>
    <t>Case 5 Sep 1</t>
  </si>
  <si>
    <t>Case 6 Sep 1</t>
  </si>
  <si>
    <t>Case 7 Sep 1</t>
  </si>
  <si>
    <t>Case 8 Sep 1</t>
  </si>
  <si>
    <t>Case 9 Sep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</si>
</sst>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0.0%;[Red]\(0.0%\)"/>
    <numFmt numFmtId="165" formatCode="#,##0.0_);[Red]\(#,##0.0\)"/>
    <numFmt numFmtId="166" formatCode="[$€-2]\ #,##0;[Red]\-[$€-2]\ #,##0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0.0"/>
    <numFmt numFmtId="171" formatCode="0%;[Red]\(0%\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888888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indexed="1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color indexed="18"/>
      <name val="Arial"/>
      <family val="2"/>
    </font>
    <font>
      <b/>
      <i/>
      <sz val="12"/>
      <color indexed="10"/>
      <name val="Arial"/>
      <family val="2"/>
    </font>
    <font>
      <sz val="10"/>
      <color indexed="9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BC4EA"/>
        <bgColor indexed="64"/>
      </patternFill>
    </fill>
    <fill>
      <patternFill patternType="solid">
        <fgColor rgb="FFF5F6F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A2D09C"/>
        <bgColor indexed="64"/>
      </patternFill>
    </fill>
    <fill>
      <patternFill patternType="solid">
        <fgColor rgb="FF309724"/>
        <bgColor indexed="64"/>
      </patternFill>
    </fill>
    <fill>
      <patternFill patternType="solid">
        <fgColor rgb="FFF2F4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1312"/>
        <bgColor indexed="64"/>
      </patternFill>
    </fill>
    <fill>
      <patternFill patternType="solid">
        <fgColor rgb="FFE8A1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1E1E5"/>
      </left>
      <right style="thin">
        <color rgb="FFD1E1E5"/>
      </right>
      <top style="thin">
        <color rgb="FFD1E1E5"/>
      </top>
      <bottom style="thin">
        <color rgb="FFD1E1E5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CCCCCC"/>
      </right>
      <top style="medium">
        <color rgb="FFC1C1C1"/>
      </top>
      <bottom style="medium">
        <color rgb="FFC1C1C1"/>
      </bottom>
      <diagonal/>
    </border>
    <border>
      <left/>
      <right/>
      <top style="medium">
        <color rgb="FFC1C1C1"/>
      </top>
      <bottom style="medium">
        <color rgb="FFC1C1C1"/>
      </bottom>
      <diagonal/>
    </border>
    <border>
      <left/>
      <right style="medium">
        <color rgb="FFCCCCCC"/>
      </right>
      <top style="medium">
        <color rgb="FFE5EBF4"/>
      </top>
      <bottom/>
      <diagonal/>
    </border>
    <border>
      <left/>
      <right/>
      <top style="medium">
        <color rgb="FFE5EBF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0" fillId="0" borderId="0" xfId="0" applyAlignment="1">
      <alignment vertical="top"/>
    </xf>
    <xf numFmtId="15" fontId="18" fillId="0" borderId="10" xfId="0" applyNumberFormat="1" applyFont="1" applyBorder="1" applyAlignment="1">
      <alignment vertical="top" wrapText="1"/>
    </xf>
    <xf numFmtId="3" fontId="19" fillId="0" borderId="0" xfId="0" quotePrefix="1" applyNumberFormat="1" applyFont="1" applyFill="1" applyBorder="1"/>
    <xf numFmtId="43" fontId="18" fillId="0" borderId="0" xfId="1" quotePrefix="1" applyFont="1" applyFill="1" applyBorder="1"/>
    <xf numFmtId="0" fontId="18" fillId="0" borderId="10" xfId="0" applyFont="1" applyBorder="1" applyAlignment="1">
      <alignment horizontal="right" vertical="top" wrapText="1"/>
    </xf>
    <xf numFmtId="15" fontId="0" fillId="0" borderId="0" xfId="0" applyNumberFormat="1" applyAlignment="1">
      <alignment vertical="top"/>
    </xf>
    <xf numFmtId="43" fontId="0" fillId="0" borderId="0" xfId="1" applyFont="1" applyAlignment="1">
      <alignment vertical="top"/>
    </xf>
    <xf numFmtId="3" fontId="18" fillId="0" borderId="0" xfId="0" quotePrefix="1" applyNumberFormat="1" applyFont="1" applyFill="1" applyBorder="1" applyAlignment="1">
      <alignment horizontal="right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right" vertical="top"/>
    </xf>
    <xf numFmtId="0" fontId="18" fillId="33" borderId="0" xfId="0" applyFont="1" applyFill="1" applyAlignment="1">
      <alignment horizontal="right" vertical="top"/>
    </xf>
    <xf numFmtId="0" fontId="18" fillId="33" borderId="0" xfId="0" applyFont="1" applyFill="1" applyAlignment="1">
      <alignment vertical="top"/>
    </xf>
    <xf numFmtId="43" fontId="18" fillId="0" borderId="0" xfId="0" applyNumberFormat="1" applyFont="1" applyAlignment="1">
      <alignment vertical="top"/>
    </xf>
    <xf numFmtId="0" fontId="18" fillId="0" borderId="0" xfId="0" applyFont="1"/>
    <xf numFmtId="15" fontId="18" fillId="0" borderId="0" xfId="0" applyNumberFormat="1" applyFont="1" applyAlignment="1">
      <alignment vertical="top"/>
    </xf>
    <xf numFmtId="43" fontId="18" fillId="0" borderId="0" xfId="1" applyFont="1" applyAlignment="1">
      <alignment vertical="top"/>
    </xf>
    <xf numFmtId="0" fontId="18" fillId="0" borderId="0" xfId="0" applyFont="1" applyFill="1"/>
    <xf numFmtId="43" fontId="20" fillId="34" borderId="0" xfId="1" applyFont="1" applyFill="1"/>
    <xf numFmtId="43" fontId="0" fillId="0" borderId="0" xfId="1" applyFont="1" applyFill="1" applyBorder="1" applyAlignment="1"/>
    <xf numFmtId="43" fontId="0" fillId="0" borderId="0" xfId="1" applyFont="1"/>
    <xf numFmtId="43" fontId="0" fillId="0" borderId="11" xfId="1" applyFont="1" applyFill="1" applyBorder="1" applyAlignment="1"/>
    <xf numFmtId="43" fontId="21" fillId="0" borderId="12" xfId="1" applyFont="1" applyFill="1" applyBorder="1" applyAlignment="1">
      <alignment horizontal="center"/>
    </xf>
    <xf numFmtId="43" fontId="21" fillId="0" borderId="12" xfId="1" applyFont="1" applyFill="1" applyBorder="1" applyAlignment="1">
      <alignment horizontal="centerContinuous"/>
    </xf>
    <xf numFmtId="0" fontId="22" fillId="36" borderId="13" xfId="0" applyFont="1" applyFill="1" applyBorder="1" applyAlignment="1">
      <alignment horizontal="center"/>
    </xf>
    <xf numFmtId="0" fontId="22" fillId="36" borderId="13" xfId="0" applyFont="1" applyFill="1" applyBorder="1" applyAlignment="1">
      <alignment horizontal="right"/>
    </xf>
    <xf numFmtId="0" fontId="16" fillId="37" borderId="14" xfId="0" applyFont="1" applyFill="1" applyBorder="1" applyAlignment="1">
      <alignment horizontal="left"/>
    </xf>
    <xf numFmtId="0" fontId="16" fillId="37" borderId="15" xfId="0" applyFont="1" applyFill="1" applyBorder="1" applyAlignment="1">
      <alignment horizontal="left"/>
    </xf>
    <xf numFmtId="0" fontId="23" fillId="38" borderId="15" xfId="0" applyFont="1" applyFill="1" applyBorder="1" applyAlignment="1">
      <alignment horizontal="center" vertical="top"/>
    </xf>
    <xf numFmtId="0" fontId="24" fillId="39" borderId="15" xfId="0" applyFont="1" applyFill="1" applyBorder="1" applyAlignment="1">
      <alignment horizontal="center" vertical="top"/>
    </xf>
    <xf numFmtId="0" fontId="25" fillId="40" borderId="15" xfId="0" applyFont="1" applyFill="1" applyBorder="1" applyAlignment="1">
      <alignment horizontal="center" vertical="top"/>
    </xf>
    <xf numFmtId="0" fontId="18" fillId="41" borderId="16" xfId="0" applyFont="1" applyFill="1" applyBorder="1"/>
    <xf numFmtId="0" fontId="18" fillId="41" borderId="17" xfId="0" applyFont="1" applyFill="1" applyBorder="1"/>
    <xf numFmtId="0" fontId="18" fillId="41" borderId="17" xfId="0" applyFont="1" applyFill="1" applyBorder="1" applyAlignment="1">
      <alignment horizontal="right" wrapText="1"/>
    </xf>
    <xf numFmtId="0" fontId="18" fillId="42" borderId="16" xfId="0" applyFont="1" applyFill="1" applyBorder="1" applyAlignment="1">
      <alignment horizontal="left"/>
    </xf>
    <xf numFmtId="164" fontId="18" fillId="0" borderId="17" xfId="0" applyNumberFormat="1" applyFont="1" applyBorder="1" applyAlignment="1">
      <alignment horizontal="right"/>
    </xf>
    <xf numFmtId="40" fontId="18" fillId="0" borderId="17" xfId="0" applyNumberFormat="1" applyFont="1" applyBorder="1" applyAlignment="1">
      <alignment horizontal="right"/>
    </xf>
    <xf numFmtId="165" fontId="18" fillId="0" borderId="17" xfId="0" applyNumberFormat="1" applyFont="1" applyBorder="1" applyAlignment="1">
      <alignment horizontal="right"/>
    </xf>
    <xf numFmtId="6" fontId="18" fillId="0" borderId="0" xfId="0" applyNumberFormat="1" applyFont="1"/>
    <xf numFmtId="0" fontId="25" fillId="43" borderId="15" xfId="0" applyFont="1" applyFill="1" applyBorder="1" applyAlignment="1">
      <alignment horizontal="center" vertical="top"/>
    </xf>
    <xf numFmtId="0" fontId="24" fillId="44" borderId="15" xfId="0" applyFont="1" applyFill="1" applyBorder="1" applyAlignment="1">
      <alignment horizontal="center" vertical="top"/>
    </xf>
    <xf numFmtId="166" fontId="18" fillId="0" borderId="0" xfId="0" applyNumberFormat="1" applyFont="1"/>
    <xf numFmtId="0" fontId="26" fillId="42" borderId="15" xfId="0" applyFont="1" applyFill="1" applyBorder="1" applyAlignment="1">
      <alignment horizontal="center" vertical="top"/>
    </xf>
    <xf numFmtId="0" fontId="18" fillId="37" borderId="15" xfId="0" applyFont="1" applyFill="1" applyBorder="1" applyAlignment="1">
      <alignment horizontal="left"/>
    </xf>
    <xf numFmtId="165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9" fontId="0" fillId="0" borderId="0" xfId="43" applyFont="1"/>
    <xf numFmtId="168" fontId="0" fillId="0" borderId="0" xfId="0" applyNumberFormat="1"/>
    <xf numFmtId="9" fontId="0" fillId="0" borderId="0" xfId="0" applyNumberFormat="1"/>
    <xf numFmtId="1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169" fontId="0" fillId="0" borderId="19" xfId="43" applyNumberFormat="1" applyFont="1" applyBorder="1" applyAlignment="1">
      <alignment horizontal="center"/>
    </xf>
    <xf numFmtId="0" fontId="0" fillId="0" borderId="20" xfId="0" applyBorder="1"/>
    <xf numFmtId="0" fontId="0" fillId="0" borderId="0" xfId="0" applyFill="1"/>
    <xf numFmtId="168" fontId="0" fillId="0" borderId="21" xfId="0" applyNumberFormat="1" applyBorder="1" applyAlignment="1">
      <alignment horizontal="center"/>
    </xf>
    <xf numFmtId="170" fontId="0" fillId="0" borderId="22" xfId="0" applyNumberFormat="1" applyBorder="1" applyAlignment="1">
      <alignment horizontal="center"/>
    </xf>
    <xf numFmtId="0" fontId="0" fillId="0" borderId="23" xfId="0" applyBorder="1"/>
    <xf numFmtId="1" fontId="0" fillId="0" borderId="21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9" fontId="0" fillId="0" borderId="22" xfId="43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70" fontId="0" fillId="0" borderId="22" xfId="0" applyNumberFormat="1" applyFill="1" applyBorder="1" applyAlignment="1">
      <alignment horizontal="center"/>
    </xf>
    <xf numFmtId="0" fontId="0" fillId="35" borderId="0" xfId="0" applyFill="1"/>
    <xf numFmtId="168" fontId="0" fillId="0" borderId="21" xfId="1" applyNumberFormat="1" applyFont="1" applyBorder="1" applyAlignment="1">
      <alignment horizontal="center"/>
    </xf>
    <xf numFmtId="9" fontId="0" fillId="0" borderId="22" xfId="43" applyFon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33" borderId="0" xfId="0" applyFill="1"/>
    <xf numFmtId="0" fontId="27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right"/>
    </xf>
    <xf numFmtId="0" fontId="19" fillId="0" borderId="16" xfId="0" applyFont="1" applyFill="1" applyBorder="1" applyAlignment="1">
      <alignment horizontal="left"/>
    </xf>
    <xf numFmtId="0" fontId="19" fillId="0" borderId="17" xfId="0" applyFont="1" applyFill="1" applyBorder="1"/>
    <xf numFmtId="40" fontId="19" fillId="0" borderId="17" xfId="0" applyNumberFormat="1" applyFont="1" applyFill="1" applyBorder="1" applyAlignment="1">
      <alignment horizontal="right"/>
    </xf>
    <xf numFmtId="0" fontId="28" fillId="0" borderId="0" xfId="0" applyFont="1" applyFill="1"/>
    <xf numFmtId="0" fontId="19" fillId="0" borderId="15" xfId="0" applyFont="1" applyFill="1" applyBorder="1" applyAlignment="1">
      <alignment horizontal="left"/>
    </xf>
    <xf numFmtId="165" fontId="19" fillId="0" borderId="17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40" fontId="19" fillId="0" borderId="0" xfId="0" applyNumberFormat="1" applyFont="1" applyFill="1" applyBorder="1" applyAlignment="1">
      <alignment horizontal="right"/>
    </xf>
    <xf numFmtId="164" fontId="19" fillId="0" borderId="17" xfId="0" applyNumberFormat="1" applyFont="1" applyFill="1" applyBorder="1" applyAlignment="1">
      <alignment horizontal="right"/>
    </xf>
    <xf numFmtId="0" fontId="19" fillId="0" borderId="16" xfId="0" applyFont="1" applyFill="1" applyBorder="1"/>
    <xf numFmtId="0" fontId="19" fillId="0" borderId="0" xfId="0" applyFont="1" applyFill="1"/>
    <xf numFmtId="167" fontId="19" fillId="0" borderId="17" xfId="0" applyNumberFormat="1" applyFont="1" applyFill="1" applyBorder="1" applyAlignment="1">
      <alignment horizontal="right"/>
    </xf>
    <xf numFmtId="167" fontId="19" fillId="0" borderId="0" xfId="0" applyNumberFormat="1" applyFont="1" applyFill="1" applyAlignment="1">
      <alignment vertical="center"/>
    </xf>
    <xf numFmtId="167" fontId="19" fillId="0" borderId="0" xfId="0" applyNumberFormat="1" applyFont="1" applyFill="1"/>
    <xf numFmtId="165" fontId="19" fillId="0" borderId="0" xfId="0" applyNumberFormat="1" applyFont="1" applyFill="1" applyAlignment="1">
      <alignment vertical="center"/>
    </xf>
    <xf numFmtId="165" fontId="19" fillId="0" borderId="0" xfId="0" applyNumberFormat="1" applyFont="1" applyFill="1"/>
    <xf numFmtId="0" fontId="27" fillId="0" borderId="13" xfId="0" applyFont="1" applyFill="1" applyBorder="1" applyAlignment="1">
      <alignment horizontal="left"/>
    </xf>
    <xf numFmtId="0" fontId="29" fillId="0" borderId="13" xfId="0" applyFont="1" applyFill="1" applyBorder="1" applyAlignment="1">
      <alignment horizontal="center"/>
    </xf>
    <xf numFmtId="0" fontId="30" fillId="0" borderId="16" xfId="0" applyFont="1" applyFill="1" applyBorder="1" applyAlignment="1">
      <alignment horizontal="left"/>
    </xf>
    <xf numFmtId="0" fontId="30" fillId="0" borderId="17" xfId="0" applyFont="1" applyFill="1" applyBorder="1"/>
    <xf numFmtId="0" fontId="30" fillId="0" borderId="0" xfId="0" applyFont="1" applyFill="1"/>
    <xf numFmtId="0" fontId="30" fillId="0" borderId="15" xfId="0" applyFont="1" applyFill="1" applyBorder="1" applyAlignment="1">
      <alignment horizontal="left"/>
    </xf>
    <xf numFmtId="165" fontId="30" fillId="0" borderId="17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/>
    <xf numFmtId="0" fontId="30" fillId="0" borderId="16" xfId="0" applyFont="1" applyFill="1" applyBorder="1"/>
    <xf numFmtId="0" fontId="31" fillId="0" borderId="0" xfId="0" applyFont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9" fillId="0" borderId="26" xfId="0" applyFont="1" applyFill="1" applyBorder="1" applyAlignment="1">
      <alignment horizontal="left"/>
    </xf>
    <xf numFmtId="0" fontId="30" fillId="0" borderId="17" xfId="0" applyFont="1" applyFill="1" applyBorder="1" applyAlignment="1">
      <alignment horizontal="left"/>
    </xf>
    <xf numFmtId="0" fontId="30" fillId="45" borderId="22" xfId="0" applyFont="1" applyFill="1" applyBorder="1" applyAlignment="1">
      <alignment horizontal="left"/>
    </xf>
    <xf numFmtId="164" fontId="30" fillId="0" borderId="0" xfId="0" applyNumberFormat="1" applyFont="1" applyFill="1" applyBorder="1" applyAlignment="1">
      <alignment horizontal="right"/>
    </xf>
    <xf numFmtId="0" fontId="30" fillId="0" borderId="22" xfId="0" applyFont="1" applyFill="1" applyBorder="1" applyAlignment="1">
      <alignment horizontal="left"/>
    </xf>
    <xf numFmtId="0" fontId="0" fillId="0" borderId="0" xfId="0" applyFont="1"/>
    <xf numFmtId="43" fontId="18" fillId="0" borderId="0" xfId="1" applyFont="1"/>
    <xf numFmtId="0" fontId="29" fillId="45" borderId="22" xfId="0" applyFont="1" applyFill="1" applyBorder="1" applyAlignment="1">
      <alignment horizontal="center"/>
    </xf>
    <xf numFmtId="40" fontId="30" fillId="45" borderId="22" xfId="0" applyNumberFormat="1" applyFont="1" applyFill="1" applyBorder="1" applyAlignment="1">
      <alignment horizontal="center"/>
    </xf>
    <xf numFmtId="165" fontId="30" fillId="0" borderId="22" xfId="0" applyNumberFormat="1" applyFont="1" applyFill="1" applyBorder="1" applyAlignment="1">
      <alignment horizontal="center"/>
    </xf>
    <xf numFmtId="164" fontId="30" fillId="0" borderId="22" xfId="0" applyNumberFormat="1" applyFont="1" applyFill="1" applyBorder="1" applyAlignment="1">
      <alignment horizontal="center"/>
    </xf>
    <xf numFmtId="0" fontId="30" fillId="45" borderId="0" xfId="0" applyFont="1" applyFill="1" applyBorder="1" applyAlignment="1">
      <alignment horizontal="center"/>
    </xf>
    <xf numFmtId="40" fontId="30" fillId="45" borderId="0" xfId="0" applyNumberFormat="1" applyFont="1" applyFill="1" applyBorder="1" applyAlignment="1">
      <alignment horizontal="center"/>
    </xf>
    <xf numFmtId="171" fontId="30" fillId="0" borderId="2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8" fontId="30" fillId="0" borderId="22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165" fontId="30" fillId="0" borderId="0" xfId="0" applyNumberFormat="1" applyFont="1" applyFill="1" applyBorder="1" applyAlignment="1">
      <alignment horizontal="center"/>
    </xf>
    <xf numFmtId="164" fontId="30" fillId="0" borderId="0" xfId="0" applyNumberFormat="1" applyFont="1" applyFill="1" applyBorder="1" applyAlignment="1">
      <alignment horizontal="center"/>
    </xf>
    <xf numFmtId="164" fontId="30" fillId="0" borderId="17" xfId="0" applyNumberFormat="1" applyFont="1" applyFill="1" applyBorder="1" applyAlignment="1">
      <alignment horizontal="center"/>
    </xf>
    <xf numFmtId="167" fontId="30" fillId="0" borderId="22" xfId="0" applyNumberFormat="1" applyFont="1" applyFill="1" applyBorder="1" applyAlignment="1">
      <alignment horizontal="center"/>
    </xf>
    <xf numFmtId="167" fontId="30" fillId="0" borderId="22" xfId="0" applyNumberFormat="1" applyFont="1" applyFill="1" applyBorder="1" applyAlignment="1">
      <alignment horizontal="center" vertical="center"/>
    </xf>
    <xf numFmtId="165" fontId="30" fillId="0" borderId="22" xfId="0" applyNumberFormat="1" applyFont="1" applyFill="1" applyBorder="1" applyAlignment="1">
      <alignment horizontal="center" vertical="center"/>
    </xf>
    <xf numFmtId="168" fontId="0" fillId="0" borderId="0" xfId="1" applyNumberFormat="1" applyFont="1"/>
    <xf numFmtId="0" fontId="18" fillId="35" borderId="0" xfId="0" applyFont="1" applyFill="1" applyAlignment="1">
      <alignment vertical="top"/>
    </xf>
    <xf numFmtId="0" fontId="20" fillId="0" borderId="0" xfId="44"/>
    <xf numFmtId="43" fontId="18" fillId="46" borderId="0" xfId="0" applyNumberFormat="1" applyFont="1" applyFill="1" applyAlignment="1">
      <alignment vertical="top"/>
    </xf>
    <xf numFmtId="43" fontId="18" fillId="47" borderId="0" xfId="0" applyNumberFormat="1" applyFont="1" applyFill="1" applyAlignment="1">
      <alignment vertical="top"/>
    </xf>
    <xf numFmtId="43" fontId="20" fillId="47" borderId="0" xfId="1" applyFont="1" applyFill="1"/>
    <xf numFmtId="43" fontId="20" fillId="46" borderId="0" xfId="1" applyFont="1" applyFill="1"/>
    <xf numFmtId="0" fontId="32" fillId="0" borderId="0" xfId="45" quotePrefix="1" applyAlignment="1" applyProtection="1">
      <alignment horizontal="left"/>
    </xf>
    <xf numFmtId="0" fontId="33" fillId="0" borderId="0" xfId="0" applyFont="1"/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2" fillId="0" borderId="0" xfId="0" applyFont="1"/>
    <xf numFmtId="0" fontId="38" fillId="0" borderId="0" xfId="0" applyFont="1"/>
    <xf numFmtId="170" fontId="0" fillId="0" borderId="0" xfId="0" applyNumberFormat="1"/>
    <xf numFmtId="170" fontId="0" fillId="0" borderId="0" xfId="1" applyNumberFormat="1" applyFont="1"/>
    <xf numFmtId="43" fontId="0" fillId="0" borderId="0" xfId="1" applyFont="1" applyFill="1" applyAlignment="1">
      <alignment vertical="top"/>
    </xf>
    <xf numFmtId="0" fontId="18" fillId="48" borderId="0" xfId="0" applyFont="1" applyFill="1" applyAlignment="1">
      <alignment vertical="top"/>
    </xf>
    <xf numFmtId="0" fontId="29" fillId="0" borderId="27" xfId="0" applyFont="1" applyFill="1" applyBorder="1" applyAlignment="1">
      <alignment horizontal="left"/>
    </xf>
    <xf numFmtId="0" fontId="29" fillId="0" borderId="28" xfId="0" applyFont="1" applyFill="1" applyBorder="1" applyAlignment="1">
      <alignment horizontal="left"/>
    </xf>
    <xf numFmtId="0" fontId="29" fillId="0" borderId="29" xfId="0" applyFont="1" applyFill="1" applyBorder="1" applyAlignment="1">
      <alignment horizontal="left"/>
    </xf>
    <xf numFmtId="0" fontId="29" fillId="45" borderId="27" xfId="0" applyFont="1" applyFill="1" applyBorder="1" applyAlignment="1">
      <alignment horizontal="left"/>
    </xf>
    <xf numFmtId="0" fontId="29" fillId="45" borderId="28" xfId="0" applyFont="1" applyFill="1" applyBorder="1" applyAlignment="1">
      <alignment horizontal="left"/>
    </xf>
    <xf numFmtId="0" fontId="29" fillId="45" borderId="29" xfId="0" applyFont="1" applyFill="1" applyBorder="1" applyAlignment="1">
      <alignment horizontal="left"/>
    </xf>
    <xf numFmtId="0" fontId="30" fillId="45" borderId="27" xfId="0" applyFont="1" applyFill="1" applyBorder="1" applyAlignment="1">
      <alignment horizontal="center"/>
    </xf>
    <xf numFmtId="0" fontId="30" fillId="45" borderId="28" xfId="0" applyFont="1" applyFill="1" applyBorder="1" applyAlignment="1">
      <alignment horizontal="center"/>
    </xf>
    <xf numFmtId="0" fontId="30" fillId="45" borderId="29" xfId="0" applyFont="1" applyFill="1" applyBorder="1" applyAlignment="1">
      <alignment horizontal="center"/>
    </xf>
    <xf numFmtId="0" fontId="30" fillId="0" borderId="27" xfId="0" applyFont="1" applyFill="1" applyBorder="1" applyAlignment="1">
      <alignment horizontal="center"/>
    </xf>
    <xf numFmtId="0" fontId="30" fillId="0" borderId="28" xfId="0" applyFont="1" applyFill="1" applyBorder="1" applyAlignment="1">
      <alignment horizontal="center"/>
    </xf>
    <xf numFmtId="0" fontId="30" fillId="0" borderId="29" xfId="0" applyFont="1" applyFill="1" applyBorder="1" applyAlignment="1">
      <alignment horizontal="center"/>
    </xf>
    <xf numFmtId="0" fontId="29" fillId="45" borderId="27" xfId="0" applyFont="1" applyFill="1" applyBorder="1" applyAlignment="1">
      <alignment horizontal="center"/>
    </xf>
    <xf numFmtId="0" fontId="29" fillId="45" borderId="28" xfId="0" applyFont="1" applyFill="1" applyBorder="1" applyAlignment="1">
      <alignment horizontal="center"/>
    </xf>
    <xf numFmtId="0" fontId="29" fillId="45" borderId="29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Total Return for Airplane Manufacturers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Boeing</c:v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Data!$A$5:$A$184</c:f>
              <c:numCache>
                <c:formatCode>d\-mmm\-yy</c:formatCode>
                <c:ptCount val="18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38045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39506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40967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42428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42582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42735</c:v>
                </c:pt>
              </c:numCache>
            </c:numRef>
          </c:cat>
          <c:val>
            <c:numRef>
              <c:f>Data!$AH$5:$AH$184</c:f>
              <c:numCache>
                <c:formatCode>_(* #,##0.00_);_(* \(#,##0.00\);_(* "-"??_);_(@_)</c:formatCode>
                <c:ptCount val="180"/>
                <c:pt idx="0">
                  <c:v>5.4556678706209949E-2</c:v>
                </c:pt>
                <c:pt idx="1">
                  <c:v>0.18856759769967812</c:v>
                </c:pt>
                <c:pt idx="2">
                  <c:v>0.2462439524265827</c:v>
                </c:pt>
                <c:pt idx="3">
                  <c:v>0.15009913727124591</c:v>
                </c:pt>
                <c:pt idx="4">
                  <c:v>0.10240121807811797</c:v>
                </c:pt>
                <c:pt idx="5">
                  <c:v>0.13480267352339381</c:v>
                </c:pt>
                <c:pt idx="6">
                  <c:v>4.5342396070382929E-2</c:v>
                </c:pt>
                <c:pt idx="7">
                  <c:v>-6.3793181347217232E-2</c:v>
                </c:pt>
                <c:pt idx="8">
                  <c:v>-0.13935388564033735</c:v>
                </c:pt>
                <c:pt idx="9">
                  <c:v>-0.25100795458753078</c:v>
                </c:pt>
                <c:pt idx="10">
                  <c:v>-0.15185356549081008</c:v>
                </c:pt>
                <c:pt idx="11">
                  <c:v>-0.17918991045198462</c:v>
                </c:pt>
                <c:pt idx="12">
                  <c:v>-0.21484352215471059</c:v>
                </c:pt>
                <c:pt idx="13">
                  <c:v>-0.30885117711896215</c:v>
                </c:pt>
                <c:pt idx="14">
                  <c:v>-0.37223724818082315</c:v>
                </c:pt>
                <c:pt idx="15">
                  <c:v>-0.3444833999229806</c:v>
                </c:pt>
                <c:pt idx="16">
                  <c:v>-0.25936595573442578</c:v>
                </c:pt>
                <c:pt idx="17">
                  <c:v>-0.17196461840822197</c:v>
                </c:pt>
                <c:pt idx="18">
                  <c:v>-0.20149652924798156</c:v>
                </c:pt>
                <c:pt idx="19">
                  <c:v>-9.4375570297399625E-2</c:v>
                </c:pt>
                <c:pt idx="20">
                  <c:v>-0.16921643131113118</c:v>
                </c:pt>
                <c:pt idx="21">
                  <c:v>-6.9126274434740176E-2</c:v>
                </c:pt>
                <c:pt idx="22">
                  <c:v>-7.4891059739922494E-2</c:v>
                </c:pt>
                <c:pt idx="23">
                  <c:v>1.4735055934916641E-2</c:v>
                </c:pt>
                <c:pt idx="24">
                  <c:v>4.6335057179995864E-3</c:v>
                </c:pt>
                <c:pt idx="25">
                  <c:v>5.2296675757873334E-2</c:v>
                </c:pt>
                <c:pt idx="26">
                  <c:v>-4.4558409733229665E-3</c:v>
                </c:pt>
                <c:pt idx="27">
                  <c:v>5.3004213028956748E-2</c:v>
                </c:pt>
                <c:pt idx="28">
                  <c:v>0.13429306029869448</c:v>
                </c:pt>
                <c:pt idx="29">
                  <c:v>0.26439895092077759</c:v>
                </c:pt>
                <c:pt idx="30">
                  <c:v>0.25472007470542812</c:v>
                </c:pt>
                <c:pt idx="31">
                  <c:v>0.29488101746528539</c:v>
                </c:pt>
                <c:pt idx="32">
                  <c:v>0.2872156563652033</c:v>
                </c:pt>
                <c:pt idx="33">
                  <c:v>0.24290915484925568</c:v>
                </c:pt>
                <c:pt idx="34">
                  <c:v>0.33753930934411236</c:v>
                </c:pt>
                <c:pt idx="35">
                  <c:v>0.29045672718313087</c:v>
                </c:pt>
                <c:pt idx="36">
                  <c:v>0.25922772423575258</c:v>
                </c:pt>
                <c:pt idx="37">
                  <c:v>0.39100405051813758</c:v>
                </c:pt>
                <c:pt idx="38">
                  <c:v>0.47639664286063321</c:v>
                </c:pt>
                <c:pt idx="39">
                  <c:v>0.49162874179191185</c:v>
                </c:pt>
                <c:pt idx="40">
                  <c:v>0.60444416103708898</c:v>
                </c:pt>
                <c:pt idx="41">
                  <c:v>0.67662260968607768</c:v>
                </c:pt>
                <c:pt idx="42">
                  <c:v>0.67285274916726712</c:v>
                </c:pt>
                <c:pt idx="43">
                  <c:v>0.69986744794364109</c:v>
                </c:pt>
                <c:pt idx="44">
                  <c:v>0.72575652596014373</c:v>
                </c:pt>
                <c:pt idx="45">
                  <c:v>0.6370314336675218</c:v>
                </c:pt>
                <c:pt idx="46">
                  <c:v>0.70209233218298017</c:v>
                </c:pt>
                <c:pt idx="47">
                  <c:v>0.74781573911770427</c:v>
                </c:pt>
                <c:pt idx="48">
                  <c:v>0.69367326475481916</c:v>
                </c:pt>
                <c:pt idx="49">
                  <c:v>0.79744741127257135</c:v>
                </c:pt>
                <c:pt idx="50">
                  <c:v>0.92036934770739753</c:v>
                </c:pt>
                <c:pt idx="51">
                  <c:v>1.0366319657272305</c:v>
                </c:pt>
                <c:pt idx="52">
                  <c:v>1.0298465837184132</c:v>
                </c:pt>
                <c:pt idx="53">
                  <c:v>1.016289887637881</c:v>
                </c:pt>
                <c:pt idx="54">
                  <c:v>0.89769925386493532</c:v>
                </c:pt>
                <c:pt idx="55">
                  <c:v>0.8350974612365496</c:v>
                </c:pt>
                <c:pt idx="56">
                  <c:v>0.92126088873457057</c:v>
                </c:pt>
                <c:pt idx="57">
                  <c:v>0.93799340200992853</c:v>
                </c:pt>
                <c:pt idx="58">
                  <c:v>1.1381195910351019</c:v>
                </c:pt>
                <c:pt idx="59">
                  <c:v>1.1370540331919377</c:v>
                </c:pt>
                <c:pt idx="60">
                  <c:v>1.1449706589444171</c:v>
                </c:pt>
                <c:pt idx="61">
                  <c:v>1.1912545180293082</c:v>
                </c:pt>
                <c:pt idx="62">
                  <c:v>1.2232665718302913</c:v>
                </c:pt>
                <c:pt idx="63">
                  <c:v>1.3157579620308932</c:v>
                </c:pt>
                <c:pt idx="64">
                  <c:v>1.5045773649155532</c:v>
                </c:pt>
                <c:pt idx="65">
                  <c:v>1.3852095315314572</c:v>
                </c:pt>
                <c:pt idx="66">
                  <c:v>1.555998074569922</c:v>
                </c:pt>
                <c:pt idx="67">
                  <c:v>1.3870912059074354</c:v>
                </c:pt>
                <c:pt idx="68">
                  <c:v>1.5800815529258636</c:v>
                </c:pt>
                <c:pt idx="69">
                  <c:v>1.4145481994656706</c:v>
                </c:pt>
                <c:pt idx="70">
                  <c:v>1.2958020512613246</c:v>
                </c:pt>
                <c:pt idx="71">
                  <c:v>1.1635749178488393</c:v>
                </c:pt>
                <c:pt idx="72">
                  <c:v>1.0531532874312663</c:v>
                </c:pt>
                <c:pt idx="73">
                  <c:v>1.2522138418266056</c:v>
                </c:pt>
                <c:pt idx="74">
                  <c:v>1.0193279391955077</c:v>
                </c:pt>
                <c:pt idx="75">
                  <c:v>1.3287480723834562</c:v>
                </c:pt>
                <c:pt idx="76">
                  <c:v>1.2779478559980335</c:v>
                </c:pt>
                <c:pt idx="77">
                  <c:v>0.80483514962996461</c:v>
                </c:pt>
                <c:pt idx="78">
                  <c:v>0.67552579647039757</c:v>
                </c:pt>
                <c:pt idx="79">
                  <c:v>0.80635268200244892</c:v>
                </c:pt>
                <c:pt idx="80">
                  <c:v>0.57743577775328059</c:v>
                </c:pt>
                <c:pt idx="81">
                  <c:v>0.44057211362560555</c:v>
                </c:pt>
                <c:pt idx="82">
                  <c:v>0.22061997249918908</c:v>
                </c:pt>
                <c:pt idx="83">
                  <c:v>0.2217652879652936</c:v>
                </c:pt>
                <c:pt idx="84">
                  <c:v>0.21145744867869576</c:v>
                </c:pt>
                <c:pt idx="85">
                  <c:v>-0.11045008509383625</c:v>
                </c:pt>
                <c:pt idx="86">
                  <c:v>6.5073944949944895E-3</c:v>
                </c:pt>
                <c:pt idx="87">
                  <c:v>0.13477044017222117</c:v>
                </c:pt>
                <c:pt idx="88">
                  <c:v>0.28284810743990763</c:v>
                </c:pt>
                <c:pt idx="89">
                  <c:v>0.21550258621518981</c:v>
                </c:pt>
                <c:pt idx="90">
                  <c:v>0.2271070609019521</c:v>
                </c:pt>
                <c:pt idx="91">
                  <c:v>0.43385097027318276</c:v>
                </c:pt>
                <c:pt idx="92">
                  <c:v>0.52107585551218327</c:v>
                </c:pt>
                <c:pt idx="93">
                  <c:v>0.34270407928407054</c:v>
                </c:pt>
                <c:pt idx="94">
                  <c:v>0.48506216411989533</c:v>
                </c:pt>
                <c:pt idx="95">
                  <c:v>0.53365067226725471</c:v>
                </c:pt>
                <c:pt idx="96">
                  <c:v>0.71696343505542393</c:v>
                </c:pt>
                <c:pt idx="97">
                  <c:v>0.74527624204105281</c:v>
                </c:pt>
                <c:pt idx="98">
                  <c:v>1.0062299679217479</c:v>
                </c:pt>
                <c:pt idx="99">
                  <c:v>0.97601638472825614</c:v>
                </c:pt>
                <c:pt idx="100">
                  <c:v>0.76110211830903918</c:v>
                </c:pt>
                <c:pt idx="101">
                  <c:v>0.72168674308887537</c:v>
                </c:pt>
                <c:pt idx="102">
                  <c:v>0.86940129225202734</c:v>
                </c:pt>
                <c:pt idx="103">
                  <c:v>0.68706850322933444</c:v>
                </c:pt>
                <c:pt idx="104">
                  <c:v>0.80752111931272075</c:v>
                </c:pt>
                <c:pt idx="105">
                  <c:v>0.91871452690301059</c:v>
                </c:pt>
                <c:pt idx="106">
                  <c:v>0.7424730750429791</c:v>
                </c:pt>
                <c:pt idx="107">
                  <c:v>0.78301209231322977</c:v>
                </c:pt>
                <c:pt idx="108">
                  <c:v>0.89813123258039318</c:v>
                </c:pt>
                <c:pt idx="109">
                  <c:v>0.98557993722488679</c:v>
                </c:pt>
                <c:pt idx="110">
                  <c:v>1.0383228246275125</c:v>
                </c:pt>
                <c:pt idx="111">
                  <c:v>1.2034877363980754</c:v>
                </c:pt>
                <c:pt idx="112">
                  <c:v>1.1665997102156678</c:v>
                </c:pt>
                <c:pt idx="113">
                  <c:v>1.0804872915455386</c:v>
                </c:pt>
                <c:pt idx="114">
                  <c:v>0.98311834752034</c:v>
                </c:pt>
                <c:pt idx="115">
                  <c:v>0.89509477623793088</c:v>
                </c:pt>
                <c:pt idx="116">
                  <c:v>0.73666795255245265</c:v>
                </c:pt>
                <c:pt idx="117">
                  <c:v>0.88820665344413308</c:v>
                </c:pt>
                <c:pt idx="118">
                  <c:v>0.91459931236043701</c:v>
                </c:pt>
                <c:pt idx="119">
                  <c:v>1.0444876919747803</c:v>
                </c:pt>
                <c:pt idx="120">
                  <c:v>1.0676223175209083</c:v>
                </c:pt>
                <c:pt idx="121">
                  <c:v>1.0966952430399264</c:v>
                </c:pt>
                <c:pt idx="122">
                  <c:v>1.0804699830241429</c:v>
                </c:pt>
                <c:pt idx="123">
                  <c:v>1.148448227723474</c:v>
                </c:pt>
                <c:pt idx="124">
                  <c:v>0.95866689495384638</c:v>
                </c:pt>
                <c:pt idx="125">
                  <c:v>1.0972611369578376</c:v>
                </c:pt>
                <c:pt idx="126">
                  <c:v>1.0862526329693849</c:v>
                </c:pt>
                <c:pt idx="127">
                  <c:v>1.0273304028419612</c:v>
                </c:pt>
                <c:pt idx="128">
                  <c:v>0.99206017834722049</c:v>
                </c:pt>
                <c:pt idx="129">
                  <c:v>1.0160479232050745</c:v>
                </c:pt>
                <c:pt idx="130">
                  <c:v>1.1189358077365763</c:v>
                </c:pt>
                <c:pt idx="131">
                  <c:v>1.1495323507874997</c:v>
                </c:pt>
                <c:pt idx="132">
                  <c:v>1.1070323082841238</c:v>
                </c:pt>
                <c:pt idx="133">
                  <c:v>1.203806299523825</c:v>
                </c:pt>
                <c:pt idx="134">
                  <c:v>1.4602961093971079</c:v>
                </c:pt>
                <c:pt idx="135">
                  <c:v>1.619635030360703</c:v>
                </c:pt>
                <c:pt idx="136">
                  <c:v>1.8523582293946181</c:v>
                </c:pt>
                <c:pt idx="137">
                  <c:v>1.9062619556533882</c:v>
                </c:pt>
                <c:pt idx="138">
                  <c:v>1.9817271723041916</c:v>
                </c:pt>
                <c:pt idx="139">
                  <c:v>1.9616865176943095</c:v>
                </c:pt>
                <c:pt idx="140">
                  <c:v>2.3487121423288131</c:v>
                </c:pt>
                <c:pt idx="141">
                  <c:v>2.7192079538468277</c:v>
                </c:pt>
                <c:pt idx="142">
                  <c:v>2.8643060268721077</c:v>
                </c:pt>
                <c:pt idx="143">
                  <c:v>2.9287830883259018</c:v>
                </c:pt>
                <c:pt idx="144">
                  <c:v>2.6055342489844411</c:v>
                </c:pt>
                <c:pt idx="145">
                  <c:v>2.4099769750371682</c:v>
                </c:pt>
                <c:pt idx="146">
                  <c:v>2.3192523316805036</c:v>
                </c:pt>
                <c:pt idx="147">
                  <c:v>2.4408640192184214</c:v>
                </c:pt>
                <c:pt idx="148">
                  <c:v>2.6272137018411952</c:v>
                </c:pt>
                <c:pt idx="149">
                  <c:v>2.4121286453417992</c:v>
                </c:pt>
                <c:pt idx="150">
                  <c:v>2.2311031925613083</c:v>
                </c:pt>
                <c:pt idx="151">
                  <c:v>2.4215738003303411</c:v>
                </c:pt>
                <c:pt idx="152">
                  <c:v>2.4372245322692279</c:v>
                </c:pt>
                <c:pt idx="153">
                  <c:v>2.3705740016441439</c:v>
                </c:pt>
                <c:pt idx="154">
                  <c:v>2.6789831407093074</c:v>
                </c:pt>
                <c:pt idx="155">
                  <c:v>2.5590520141329436</c:v>
                </c:pt>
                <c:pt idx="156">
                  <c:v>2.9804538490600607</c:v>
                </c:pt>
                <c:pt idx="157">
                  <c:v>3.3264496201341895</c:v>
                </c:pt>
                <c:pt idx="158">
                  <c:v>3.3043656545525923</c:v>
                </c:pt>
                <c:pt idx="159">
                  <c:v>3.0405224160212319</c:v>
                </c:pt>
                <c:pt idx="160">
                  <c:v>2.9865880356012462</c:v>
                </c:pt>
                <c:pt idx="161">
                  <c:v>2.935521579100246</c:v>
                </c:pt>
                <c:pt idx="162">
                  <c:v>3.0901394611949566</c:v>
                </c:pt>
                <c:pt idx="163">
                  <c:v>2.7307000524108616</c:v>
                </c:pt>
                <c:pt idx="164">
                  <c:v>2.6665803952819664</c:v>
                </c:pt>
                <c:pt idx="165">
                  <c:v>3.14593783223523</c:v>
                </c:pt>
                <c:pt idx="166">
                  <c:v>3.0975869712266997</c:v>
                </c:pt>
                <c:pt idx="167">
                  <c:v>3.0729494724114268</c:v>
                </c:pt>
                <c:pt idx="168">
                  <c:v>2.3835294925715744</c:v>
                </c:pt>
                <c:pt idx="169">
                  <c:v>2.4188889516901049</c:v>
                </c:pt>
                <c:pt idx="170">
                  <c:v>2.6716276414271425</c:v>
                </c:pt>
                <c:pt idx="171">
                  <c:v>2.8488738239692095</c:v>
                </c:pt>
                <c:pt idx="172">
                  <c:v>2.6310293045303417</c:v>
                </c:pt>
                <c:pt idx="173">
                  <c:v>2.6485678335959575</c:v>
                </c:pt>
                <c:pt idx="174">
                  <c:v>2.7543143815186908</c:v>
                </c:pt>
                <c:pt idx="175">
                  <c:v>2.6652722608758448</c:v>
                </c:pt>
                <c:pt idx="176">
                  <c:v>2.69059763627431</c:v>
                </c:pt>
                <c:pt idx="177">
                  <c:v>2.9893318768592292</c:v>
                </c:pt>
                <c:pt idx="178">
                  <c:v>3.2317374335971127</c:v>
                </c:pt>
                <c:pt idx="179">
                  <c:v>3.3743739675191522</c:v>
                </c:pt>
              </c:numCache>
            </c:numRef>
          </c:val>
          <c:smooth val="0"/>
        </c:ser>
        <c:ser>
          <c:idx val="1"/>
          <c:order val="1"/>
          <c:tx>
            <c:v>Airbus</c:v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Data!$A$5:$A$184</c:f>
              <c:numCache>
                <c:formatCode>d\-mmm\-yy</c:formatCode>
                <c:ptCount val="18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38045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39506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40967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42428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42582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42735</c:v>
                </c:pt>
              </c:numCache>
            </c:numRef>
          </c:cat>
          <c:val>
            <c:numRef>
              <c:f>Data!$AI$5:$AI$184</c:f>
              <c:numCache>
                <c:formatCode>_(* #,##0.00_);_(* \(#,##0.00\);_(* "-"??_);_(@_)</c:formatCode>
                <c:ptCount val="180"/>
                <c:pt idx="0">
                  <c:v>-4.8320821102623368E-2</c:v>
                </c:pt>
                <c:pt idx="1">
                  <c:v>4.76255732284947E-2</c:v>
                </c:pt>
                <c:pt idx="2">
                  <c:v>0.16058930591846243</c:v>
                </c:pt>
                <c:pt idx="3">
                  <c:v>0.19188499872350384</c:v>
                </c:pt>
                <c:pt idx="4">
                  <c:v>0.28202950960065176</c:v>
                </c:pt>
                <c:pt idx="5">
                  <c:v>0.17114179079484604</c:v>
                </c:pt>
                <c:pt idx="6">
                  <c:v>0.20548964202364473</c:v>
                </c:pt>
                <c:pt idx="7">
                  <c:v>2.2039655353745857E-2</c:v>
                </c:pt>
                <c:pt idx="8">
                  <c:v>-0.19534675461499418</c:v>
                </c:pt>
                <c:pt idx="9">
                  <c:v>-0.16578416862691159</c:v>
                </c:pt>
                <c:pt idx="10">
                  <c:v>-1.3073236465444449E-2</c:v>
                </c:pt>
                <c:pt idx="11">
                  <c:v>-0.24102083282410536</c:v>
                </c:pt>
                <c:pt idx="12">
                  <c:v>-0.25333787038863842</c:v>
                </c:pt>
                <c:pt idx="13">
                  <c:v>-0.3596546144372631</c:v>
                </c:pt>
                <c:pt idx="14">
                  <c:v>-0.45313313840211766</c:v>
                </c:pt>
                <c:pt idx="15">
                  <c:v>-0.38495214292988111</c:v>
                </c:pt>
                <c:pt idx="16">
                  <c:v>-0.27587642875629537</c:v>
                </c:pt>
                <c:pt idx="17">
                  <c:v>-0.18407789961483079</c:v>
                </c:pt>
                <c:pt idx="18">
                  <c:v>8.19771843499153E-2</c:v>
                </c:pt>
                <c:pt idx="19">
                  <c:v>9.8781885882982312E-2</c:v>
                </c:pt>
                <c:pt idx="20">
                  <c:v>9.3898751201042518E-3</c:v>
                </c:pt>
                <c:pt idx="21">
                  <c:v>0.33345678165538395</c:v>
                </c:pt>
                <c:pt idx="22">
                  <c:v>0.36248868287985592</c:v>
                </c:pt>
                <c:pt idx="23">
                  <c:v>0.41005900206184642</c:v>
                </c:pt>
                <c:pt idx="24">
                  <c:v>0.30509413510263594</c:v>
                </c:pt>
                <c:pt idx="25">
                  <c:v>0.32859854474268069</c:v>
                </c:pt>
                <c:pt idx="26">
                  <c:v>0.25172766053143936</c:v>
                </c:pt>
                <c:pt idx="27">
                  <c:v>0.48278814805333381</c:v>
                </c:pt>
                <c:pt idx="28">
                  <c:v>0.45806870519769394</c:v>
                </c:pt>
                <c:pt idx="29">
                  <c:v>0.65198577369598687</c:v>
                </c:pt>
                <c:pt idx="30">
                  <c:v>0.65177783141846057</c:v>
                </c:pt>
                <c:pt idx="31">
                  <c:v>0.54753622426306348</c:v>
                </c:pt>
                <c:pt idx="32">
                  <c:v>0.5103887621194223</c:v>
                </c:pt>
                <c:pt idx="33">
                  <c:v>0.58095408258597936</c:v>
                </c:pt>
                <c:pt idx="34">
                  <c:v>0.60687713170229096</c:v>
                </c:pt>
                <c:pt idx="35">
                  <c:v>0.50824666019836773</c:v>
                </c:pt>
                <c:pt idx="36">
                  <c:v>0.65108770203522703</c:v>
                </c:pt>
                <c:pt idx="37">
                  <c:v>0.69345614143311285</c:v>
                </c:pt>
                <c:pt idx="38">
                  <c:v>0.64139313644266327</c:v>
                </c:pt>
                <c:pt idx="39">
                  <c:v>0.55626719282060511</c:v>
                </c:pt>
                <c:pt idx="40">
                  <c:v>0.73836008728047853</c:v>
                </c:pt>
                <c:pt idx="41">
                  <c:v>0.9303678318089259</c:v>
                </c:pt>
                <c:pt idx="42">
                  <c:v>1.0268320119295349</c:v>
                </c:pt>
                <c:pt idx="43">
                  <c:v>0.99370759793442565</c:v>
                </c:pt>
                <c:pt idx="44">
                  <c:v>1.1830673041079094</c:v>
                </c:pt>
                <c:pt idx="45">
                  <c:v>1.1327716534796388</c:v>
                </c:pt>
                <c:pt idx="46">
                  <c:v>1.3977289052849167</c:v>
                </c:pt>
                <c:pt idx="47">
                  <c:v>1.4259114888793878</c:v>
                </c:pt>
                <c:pt idx="48">
                  <c:v>1.4440373823629749</c:v>
                </c:pt>
                <c:pt idx="49">
                  <c:v>1.3483858805025779</c:v>
                </c:pt>
                <c:pt idx="50">
                  <c:v>1.6458420862423377</c:v>
                </c:pt>
                <c:pt idx="51">
                  <c:v>1.3700592254605639</c:v>
                </c:pt>
                <c:pt idx="52">
                  <c:v>1.1396839564023655</c:v>
                </c:pt>
                <c:pt idx="53">
                  <c:v>0.76608312756654806</c:v>
                </c:pt>
                <c:pt idx="54">
                  <c:v>0.76609570873898236</c:v>
                </c:pt>
                <c:pt idx="55">
                  <c:v>0.8362140159231668</c:v>
                </c:pt>
                <c:pt idx="56">
                  <c:v>0.76612288034112508</c:v>
                </c:pt>
                <c:pt idx="57">
                  <c:v>0.64752570426049516</c:v>
                </c:pt>
                <c:pt idx="58">
                  <c:v>0.69897996741443658</c:v>
                </c:pt>
                <c:pt idx="59">
                  <c:v>0.98975415440157488</c:v>
                </c:pt>
                <c:pt idx="60">
                  <c:v>0.93220832967434486</c:v>
                </c:pt>
                <c:pt idx="61">
                  <c:v>1.029415859779498</c:v>
                </c:pt>
                <c:pt idx="62">
                  <c:v>0.80999355287499331</c:v>
                </c:pt>
                <c:pt idx="63">
                  <c:v>0.84100446395688544</c:v>
                </c:pt>
                <c:pt idx="64">
                  <c:v>0.81565722087985115</c:v>
                </c:pt>
                <c:pt idx="65">
                  <c:v>0.90512392866796487</c:v>
                </c:pt>
                <c:pt idx="66">
                  <c:v>0.75138074358663709</c:v>
                </c:pt>
                <c:pt idx="67">
                  <c:v>0.70548984956111105</c:v>
                </c:pt>
                <c:pt idx="68">
                  <c:v>0.70320233751518235</c:v>
                </c:pt>
                <c:pt idx="69">
                  <c:v>0.84626880586499786</c:v>
                </c:pt>
                <c:pt idx="70">
                  <c:v>0.70000480907370655</c:v>
                </c:pt>
                <c:pt idx="71">
                  <c:v>0.68689152671438625</c:v>
                </c:pt>
                <c:pt idx="72">
                  <c:v>0.31320657108307048</c:v>
                </c:pt>
                <c:pt idx="73">
                  <c:v>0.38287766736491502</c:v>
                </c:pt>
                <c:pt idx="74">
                  <c:v>0.18852654839195448</c:v>
                </c:pt>
                <c:pt idx="75">
                  <c:v>0.29567699813264592</c:v>
                </c:pt>
                <c:pt idx="76">
                  <c:v>0.21231482486034126</c:v>
                </c:pt>
                <c:pt idx="77">
                  <c:v>-3.0271954419552882E-2</c:v>
                </c:pt>
                <c:pt idx="78">
                  <c:v>-1.9645217001503124E-2</c:v>
                </c:pt>
                <c:pt idx="79">
                  <c:v>0.23160813298462735</c:v>
                </c:pt>
                <c:pt idx="80">
                  <c:v>-3.7770595753310099E-2</c:v>
                </c:pt>
                <c:pt idx="81">
                  <c:v>3.6834257401108683E-2</c:v>
                </c:pt>
                <c:pt idx="82">
                  <c:v>-5.0140666666258493E-3</c:v>
                </c:pt>
                <c:pt idx="83">
                  <c:v>-3.935146244868537E-2</c:v>
                </c:pt>
                <c:pt idx="84">
                  <c:v>9.4404672247791588E-2</c:v>
                </c:pt>
                <c:pt idx="85">
                  <c:v>-7.7422637985277487E-2</c:v>
                </c:pt>
                <c:pt idx="86">
                  <c:v>-0.30706464488336305</c:v>
                </c:pt>
                <c:pt idx="87">
                  <c:v>-0.1001532479224595</c:v>
                </c:pt>
                <c:pt idx="88">
                  <c:v>-6.2932314085954566E-2</c:v>
                </c:pt>
                <c:pt idx="89">
                  <c:v>-4.2165937074804538E-2</c:v>
                </c:pt>
                <c:pt idx="90">
                  <c:v>0.11335510813763827</c:v>
                </c:pt>
                <c:pt idx="91">
                  <c:v>0.20311100109387814</c:v>
                </c:pt>
                <c:pt idx="92">
                  <c:v>0.25322241202782148</c:v>
                </c:pt>
                <c:pt idx="93">
                  <c:v>4.4147835636809907E-2</c:v>
                </c:pt>
                <c:pt idx="94">
                  <c:v>-2.6904852438518367E-2</c:v>
                </c:pt>
                <c:pt idx="95">
                  <c:v>0.15022120943993489</c:v>
                </c:pt>
                <c:pt idx="96">
                  <c:v>0.15961243693476312</c:v>
                </c:pt>
                <c:pt idx="97">
                  <c:v>0.27578413664016321</c:v>
                </c:pt>
                <c:pt idx="98">
                  <c:v>0.25376913653478916</c:v>
                </c:pt>
                <c:pt idx="99">
                  <c:v>0.18202388290383875</c:v>
                </c:pt>
                <c:pt idx="100">
                  <c:v>0.37231009784223157</c:v>
                </c:pt>
                <c:pt idx="101">
                  <c:v>0.43914603603514624</c:v>
                </c:pt>
                <c:pt idx="102">
                  <c:v>0.55075560735782725</c:v>
                </c:pt>
                <c:pt idx="103">
                  <c:v>0.48108095975951493</c:v>
                </c:pt>
                <c:pt idx="104">
                  <c:v>0.56475955344262641</c:v>
                </c:pt>
                <c:pt idx="105">
                  <c:v>0.61506539705201257</c:v>
                </c:pt>
                <c:pt idx="106">
                  <c:v>0.47593215260072919</c:v>
                </c:pt>
                <c:pt idx="107">
                  <c:v>0.49117666755799494</c:v>
                </c:pt>
                <c:pt idx="108">
                  <c:v>0.79969427978159979</c:v>
                </c:pt>
                <c:pt idx="109">
                  <c:v>0.74175455396772128</c:v>
                </c:pt>
                <c:pt idx="110">
                  <c:v>0.70667880823502194</c:v>
                </c:pt>
                <c:pt idx="111">
                  <c:v>0.71736610326051542</c:v>
                </c:pt>
                <c:pt idx="112">
                  <c:v>0.88096392735861162</c:v>
                </c:pt>
                <c:pt idx="113">
                  <c:v>0.95514932864142854</c:v>
                </c:pt>
                <c:pt idx="114">
                  <c:v>1.0500265924353416</c:v>
                </c:pt>
                <c:pt idx="115">
                  <c:v>0.87065604258004092</c:v>
                </c:pt>
                <c:pt idx="116">
                  <c:v>0.86669465332669127</c:v>
                </c:pt>
                <c:pt idx="117">
                  <c:v>0.8812197472842096</c:v>
                </c:pt>
                <c:pt idx="118">
                  <c:v>0.95567551714867527</c:v>
                </c:pt>
                <c:pt idx="119">
                  <c:v>1.1279370912641515</c:v>
                </c:pt>
                <c:pt idx="120">
                  <c:v>1.2627504970190784</c:v>
                </c:pt>
                <c:pt idx="121">
                  <c:v>1.4023500982203294</c:v>
                </c:pt>
                <c:pt idx="122">
                  <c:v>1.7054524029855678</c:v>
                </c:pt>
                <c:pt idx="123">
                  <c:v>1.6279146041351078</c:v>
                </c:pt>
                <c:pt idx="124">
                  <c:v>1.3849056354864131</c:v>
                </c:pt>
                <c:pt idx="125">
                  <c:v>1.5048149295065225</c:v>
                </c:pt>
                <c:pt idx="126">
                  <c:v>1.6231526427103335</c:v>
                </c:pt>
                <c:pt idx="127">
                  <c:v>1.7179190970935929</c:v>
                </c:pt>
                <c:pt idx="128">
                  <c:v>1.2209831626738912</c:v>
                </c:pt>
                <c:pt idx="129">
                  <c:v>1.4679371755615236</c:v>
                </c:pt>
                <c:pt idx="130">
                  <c:v>1.3312581679971585</c:v>
                </c:pt>
                <c:pt idx="131">
                  <c:v>1.6560865325764151</c:v>
                </c:pt>
                <c:pt idx="132">
                  <c:v>2.1157245579075208</c:v>
                </c:pt>
                <c:pt idx="133">
                  <c:v>2.416093134988381</c:v>
                </c:pt>
                <c:pt idx="134">
                  <c:v>2.4614317881484573</c:v>
                </c:pt>
                <c:pt idx="135">
                  <c:v>2.4967436238263558</c:v>
                </c:pt>
                <c:pt idx="136">
                  <c:v>2.9278967772470419</c:v>
                </c:pt>
                <c:pt idx="137">
                  <c:v>2.6947982052861814</c:v>
                </c:pt>
                <c:pt idx="138">
                  <c:v>3.0385003638766959</c:v>
                </c:pt>
                <c:pt idx="139">
                  <c:v>2.9233331484448528</c:v>
                </c:pt>
                <c:pt idx="140">
                  <c:v>3.2373437593659107</c:v>
                </c:pt>
                <c:pt idx="141">
                  <c:v>3.5536037298093923</c:v>
                </c:pt>
                <c:pt idx="142">
                  <c:v>3.7329222538122</c:v>
                </c:pt>
                <c:pt idx="143">
                  <c:v>4.0544276881148278</c:v>
                </c:pt>
                <c:pt idx="144">
                  <c:v>3.7646199726540432</c:v>
                </c:pt>
                <c:pt idx="145">
                  <c:v>3.639486783362746</c:v>
                </c:pt>
                <c:pt idx="146">
                  <c:v>3.5178295160359037</c:v>
                </c:pt>
                <c:pt idx="147">
                  <c:v>3.2507106988098018</c:v>
                </c:pt>
                <c:pt idx="148">
                  <c:v>3.5830572001052845</c:v>
                </c:pt>
                <c:pt idx="149">
                  <c:v>3.2633495412959181</c:v>
                </c:pt>
                <c:pt idx="150">
                  <c:v>2.7772545180093022</c:v>
                </c:pt>
                <c:pt idx="151">
                  <c:v>3.0773615710017337</c:v>
                </c:pt>
                <c:pt idx="152">
                  <c:v>3.3400096884482045</c:v>
                </c:pt>
                <c:pt idx="153">
                  <c:v>3.1466170447555468</c:v>
                </c:pt>
                <c:pt idx="154">
                  <c:v>3.4257379829479602</c:v>
                </c:pt>
                <c:pt idx="155">
                  <c:v>2.7351620695067327</c:v>
                </c:pt>
                <c:pt idx="156">
                  <c:v>3.263594913641878</c:v>
                </c:pt>
                <c:pt idx="157">
                  <c:v>3.818807201860781</c:v>
                </c:pt>
                <c:pt idx="158">
                  <c:v>4.2638479537403775</c:v>
                </c:pt>
                <c:pt idx="159">
                  <c:v>4.3335279152166244</c:v>
                </c:pt>
                <c:pt idx="160">
                  <c:v>4.333527915243252</c:v>
                </c:pt>
                <c:pt idx="161">
                  <c:v>4.1038190167555113</c:v>
                </c:pt>
                <c:pt idx="162">
                  <c:v>4.6650637195929479</c:v>
                </c:pt>
                <c:pt idx="163">
                  <c:v>4.0941726234290305</c:v>
                </c:pt>
                <c:pt idx="164">
                  <c:v>3.6247884953102343</c:v>
                </c:pt>
                <c:pt idx="165">
                  <c:v>4.5382082603642209</c:v>
                </c:pt>
                <c:pt idx="166">
                  <c:v>4.9822438974067529</c:v>
                </c:pt>
                <c:pt idx="167">
                  <c:v>4.4187343535840773</c:v>
                </c:pt>
                <c:pt idx="168">
                  <c:v>4.0528649059875672</c:v>
                </c:pt>
                <c:pt idx="169">
                  <c:v>4.280528153747122</c:v>
                </c:pt>
                <c:pt idx="170">
                  <c:v>4.1531563027176928</c:v>
                </c:pt>
                <c:pt idx="171">
                  <c:v>3.6928446858976507</c:v>
                </c:pt>
                <c:pt idx="172">
                  <c:v>3.9289008530862093</c:v>
                </c:pt>
                <c:pt idx="173">
                  <c:v>3.5278248970298334</c:v>
                </c:pt>
                <c:pt idx="174">
                  <c:v>3.6056945574417236</c:v>
                </c:pt>
                <c:pt idx="175">
                  <c:v>3.5750197390041363</c:v>
                </c:pt>
                <c:pt idx="176">
                  <c:v>3.7875582221567745</c:v>
                </c:pt>
                <c:pt idx="177">
                  <c:v>3.8141665175231534</c:v>
                </c:pt>
                <c:pt idx="178">
                  <c:v>4.2749697835817768</c:v>
                </c:pt>
                <c:pt idx="179">
                  <c:v>4.4983196362236182</c:v>
                </c:pt>
              </c:numCache>
            </c:numRef>
          </c:val>
          <c:smooth val="0"/>
        </c:ser>
        <c:ser>
          <c:idx val="2"/>
          <c:order val="2"/>
          <c:tx>
            <c:v>Bombardier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Data!$A$5:$A$184</c:f>
              <c:numCache>
                <c:formatCode>d\-mmm\-yy</c:formatCode>
                <c:ptCount val="18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38045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39506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40967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42428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42582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42735</c:v>
                </c:pt>
              </c:numCache>
            </c:numRef>
          </c:cat>
          <c:val>
            <c:numRef>
              <c:f>Data!$AJ$5:$AJ$184</c:f>
              <c:numCache>
                <c:formatCode>_(* #,##0.00_);_(* \(#,##0.00\);_(* "-"??_);_(@_)</c:formatCode>
                <c:ptCount val="180"/>
                <c:pt idx="0">
                  <c:v>-0.10777323521028603</c:v>
                </c:pt>
                <c:pt idx="1">
                  <c:v>-0.14522710009472761</c:v>
                </c:pt>
                <c:pt idx="2">
                  <c:v>-0.13425670910715115</c:v>
                </c:pt>
                <c:pt idx="3">
                  <c:v>-0.18683628551655307</c:v>
                </c:pt>
                <c:pt idx="4">
                  <c:v>-0.15706095179700919</c:v>
                </c:pt>
                <c:pt idx="5">
                  <c:v>-0.26043807965406218</c:v>
                </c:pt>
                <c:pt idx="6">
                  <c:v>-0.29515801235588124</c:v>
                </c:pt>
                <c:pt idx="7">
                  <c:v>-0.60679301272343067</c:v>
                </c:pt>
                <c:pt idx="8">
                  <c:v>-0.74467250999985013</c:v>
                </c:pt>
                <c:pt idx="9">
                  <c:v>-0.69280311539042305</c:v>
                </c:pt>
                <c:pt idx="10">
                  <c:v>-0.68362449929739322</c:v>
                </c:pt>
                <c:pt idx="11">
                  <c:v>-0.70192289537104058</c:v>
                </c:pt>
                <c:pt idx="12">
                  <c:v>-0.71144192675577034</c:v>
                </c:pt>
                <c:pt idx="13">
                  <c:v>-0.7496836788817518</c:v>
                </c:pt>
                <c:pt idx="14">
                  <c:v>-0.83688598043183204</c:v>
                </c:pt>
                <c:pt idx="15">
                  <c:v>-0.79130494136356666</c:v>
                </c:pt>
                <c:pt idx="16">
                  <c:v>-0.76845747177657175</c:v>
                </c:pt>
                <c:pt idx="17">
                  <c:v>-0.72395233783082968</c:v>
                </c:pt>
                <c:pt idx="18">
                  <c:v>-0.68779483598804314</c:v>
                </c:pt>
                <c:pt idx="19">
                  <c:v>-0.67831380169227917</c:v>
                </c:pt>
                <c:pt idx="20">
                  <c:v>-0.65676191686379526</c:v>
                </c:pt>
                <c:pt idx="21">
                  <c:v>-0.64054723873920849</c:v>
                </c:pt>
                <c:pt idx="22">
                  <c:v>-0.69102541995915678</c:v>
                </c:pt>
                <c:pt idx="23">
                  <c:v>-0.66950531022633142</c:v>
                </c:pt>
                <c:pt idx="24">
                  <c:v>-0.63669730048312645</c:v>
                </c:pt>
                <c:pt idx="25">
                  <c:v>-0.57766699239790875</c:v>
                </c:pt>
                <c:pt idx="26">
                  <c:v>-0.61839323458509909</c:v>
                </c:pt>
                <c:pt idx="27">
                  <c:v>-0.60630445410480749</c:v>
                </c:pt>
                <c:pt idx="28">
                  <c:v>-0.69333318768292629</c:v>
                </c:pt>
                <c:pt idx="29">
                  <c:v>-0.7304859055462628</c:v>
                </c:pt>
                <c:pt idx="30">
                  <c:v>-0.77500654743977071</c:v>
                </c:pt>
                <c:pt idx="31">
                  <c:v>-0.79613666607226574</c:v>
                </c:pt>
                <c:pt idx="32">
                  <c:v>-0.80181545310404934</c:v>
                </c:pt>
                <c:pt idx="33">
                  <c:v>-0.80797155964850398</c:v>
                </c:pt>
                <c:pt idx="34">
                  <c:v>-0.84255039522995234</c:v>
                </c:pt>
                <c:pt idx="35">
                  <c:v>-0.83732580660775424</c:v>
                </c:pt>
                <c:pt idx="36">
                  <c:v>-0.81937614556922811</c:v>
                </c:pt>
                <c:pt idx="37">
                  <c:v>-0.80882771247236329</c:v>
                </c:pt>
                <c:pt idx="38">
                  <c:v>-0.80562214998171089</c:v>
                </c:pt>
                <c:pt idx="39">
                  <c:v>-0.82251468410462325</c:v>
                </c:pt>
                <c:pt idx="40">
                  <c:v>-0.83527553567942903</c:v>
                </c:pt>
                <c:pt idx="41">
                  <c:v>-0.82977138536181771</c:v>
                </c:pt>
                <c:pt idx="42">
                  <c:v>-0.7877858346018074</c:v>
                </c:pt>
                <c:pt idx="43">
                  <c:v>-0.79558307777584891</c:v>
                </c:pt>
                <c:pt idx="44">
                  <c:v>-0.81134230366016302</c:v>
                </c:pt>
                <c:pt idx="45">
                  <c:v>-0.83683074724964923</c:v>
                </c:pt>
                <c:pt idx="46">
                  <c:v>-0.84321066503352382</c:v>
                </c:pt>
                <c:pt idx="47">
                  <c:v>-0.82094215553434724</c:v>
                </c:pt>
                <c:pt idx="48">
                  <c:v>-0.80729613125540256</c:v>
                </c:pt>
                <c:pt idx="49">
                  <c:v>-0.81736682288571194</c:v>
                </c:pt>
                <c:pt idx="50">
                  <c:v>-0.78802067350923533</c:v>
                </c:pt>
                <c:pt idx="51">
                  <c:v>-0.73578896746426936</c:v>
                </c:pt>
                <c:pt idx="52">
                  <c:v>-0.8075861649999122</c:v>
                </c:pt>
                <c:pt idx="53">
                  <c:v>-0.82267232591450878</c:v>
                </c:pt>
                <c:pt idx="54">
                  <c:v>-0.82965367653005329</c:v>
                </c:pt>
                <c:pt idx="55">
                  <c:v>-0.80992757227190371</c:v>
                </c:pt>
                <c:pt idx="56">
                  <c:v>-0.80157426008291399</c:v>
                </c:pt>
                <c:pt idx="57">
                  <c:v>-0.78078271072748762</c:v>
                </c:pt>
                <c:pt idx="58">
                  <c:v>-0.77758942595716085</c:v>
                </c:pt>
                <c:pt idx="59">
                  <c:v>-0.76969970348824068</c:v>
                </c:pt>
                <c:pt idx="60">
                  <c:v>-0.74156108852933378</c:v>
                </c:pt>
                <c:pt idx="61">
                  <c:v>-0.7163247160960633</c:v>
                </c:pt>
                <c:pt idx="62">
                  <c:v>-0.71132357060838003</c:v>
                </c:pt>
                <c:pt idx="63">
                  <c:v>-0.71816904273816462</c:v>
                </c:pt>
                <c:pt idx="64">
                  <c:v>-0.67307220437790727</c:v>
                </c:pt>
                <c:pt idx="65">
                  <c:v>-0.6194942272523416</c:v>
                </c:pt>
                <c:pt idx="66">
                  <c:v>-0.61804354899191338</c:v>
                </c:pt>
                <c:pt idx="67">
                  <c:v>-0.63445227969421081</c:v>
                </c:pt>
                <c:pt idx="68">
                  <c:v>-0.64289661389902564</c:v>
                </c:pt>
                <c:pt idx="69">
                  <c:v>-0.66277065601820739</c:v>
                </c:pt>
                <c:pt idx="70">
                  <c:v>-0.61400473326099525</c:v>
                </c:pt>
                <c:pt idx="71">
                  <c:v>-0.62078899882750371</c:v>
                </c:pt>
                <c:pt idx="72">
                  <c:v>-0.68584760890421459</c:v>
                </c:pt>
                <c:pt idx="73">
                  <c:v>-0.61533974994891527</c:v>
                </c:pt>
                <c:pt idx="74">
                  <c:v>-0.62692540239809436</c:v>
                </c:pt>
                <c:pt idx="75">
                  <c:v>-0.54637405379459669</c:v>
                </c:pt>
                <c:pt idx="76">
                  <c:v>-0.45784001534577923</c:v>
                </c:pt>
                <c:pt idx="77">
                  <c:v>-0.49238933194001144</c:v>
                </c:pt>
                <c:pt idx="78">
                  <c:v>-0.49609573167559051</c:v>
                </c:pt>
                <c:pt idx="79">
                  <c:v>-0.43427766223196274</c:v>
                </c:pt>
                <c:pt idx="80">
                  <c:v>-0.60450008504580799</c:v>
                </c:pt>
                <c:pt idx="81">
                  <c:v>-0.68213740260457134</c:v>
                </c:pt>
                <c:pt idx="82">
                  <c:v>-0.70844130535464811</c:v>
                </c:pt>
                <c:pt idx="83">
                  <c:v>-0.70105156885370579</c:v>
                </c:pt>
                <c:pt idx="84">
                  <c:v>-0.74327780290433698</c:v>
                </c:pt>
                <c:pt idx="85">
                  <c:v>-0.839370766638174</c:v>
                </c:pt>
                <c:pt idx="86">
                  <c:v>-0.8404882251466067</c:v>
                </c:pt>
                <c:pt idx="87">
                  <c:v>-0.79631510356296364</c:v>
                </c:pt>
                <c:pt idx="88">
                  <c:v>-0.8014093725703707</c:v>
                </c:pt>
                <c:pt idx="89">
                  <c:v>-0.81282377583042442</c:v>
                </c:pt>
                <c:pt idx="90">
                  <c:v>-0.79131084656434325</c:v>
                </c:pt>
                <c:pt idx="91">
                  <c:v>-0.78149819515853203</c:v>
                </c:pt>
                <c:pt idx="92">
                  <c:v>-0.73254550287234754</c:v>
                </c:pt>
                <c:pt idx="93">
                  <c:v>-0.76254815397527076</c:v>
                </c:pt>
                <c:pt idx="94">
                  <c:v>-0.75768012068452806</c:v>
                </c:pt>
                <c:pt idx="95">
                  <c:v>-0.74039578986506616</c:v>
                </c:pt>
                <c:pt idx="96">
                  <c:v>-0.72617078044207095</c:v>
                </c:pt>
                <c:pt idx="97">
                  <c:v>-0.69686998847159698</c:v>
                </c:pt>
                <c:pt idx="98">
                  <c:v>-0.66813225116795238</c:v>
                </c:pt>
                <c:pt idx="99">
                  <c:v>-0.71216099875727901</c:v>
                </c:pt>
                <c:pt idx="100">
                  <c:v>-0.7353950169364083</c:v>
                </c:pt>
                <c:pt idx="101">
                  <c:v>-0.73812704985774191</c:v>
                </c:pt>
                <c:pt idx="102">
                  <c:v>-0.74653022225023102</c:v>
                </c:pt>
                <c:pt idx="103">
                  <c:v>-0.75852195358486252</c:v>
                </c:pt>
                <c:pt idx="104">
                  <c:v>-0.73023119771677258</c:v>
                </c:pt>
                <c:pt idx="105">
                  <c:v>-0.72730455189177212</c:v>
                </c:pt>
                <c:pt idx="106">
                  <c:v>-0.74773029983688333</c:v>
                </c:pt>
                <c:pt idx="107">
                  <c:v>-0.7311164614738439</c:v>
                </c:pt>
                <c:pt idx="108">
                  <c:v>-0.69267041368638671</c:v>
                </c:pt>
                <c:pt idx="109">
                  <c:v>-0.66539485936178888</c:v>
                </c:pt>
                <c:pt idx="110">
                  <c:v>-0.61831591607525538</c:v>
                </c:pt>
                <c:pt idx="111">
                  <c:v>-0.57287733466316104</c:v>
                </c:pt>
                <c:pt idx="112">
                  <c:v>-0.58950068717078952</c:v>
                </c:pt>
                <c:pt idx="113">
                  <c:v>-0.56838574521405583</c:v>
                </c:pt>
                <c:pt idx="114">
                  <c:v>-0.63965239985453182</c:v>
                </c:pt>
                <c:pt idx="115">
                  <c:v>-0.70265574882316795</c:v>
                </c:pt>
                <c:pt idx="116">
                  <c:v>-0.78686456995925902</c:v>
                </c:pt>
                <c:pt idx="117">
                  <c:v>-0.75921578825485536</c:v>
                </c:pt>
                <c:pt idx="118">
                  <c:v>-0.79361353279439173</c:v>
                </c:pt>
                <c:pt idx="119">
                  <c:v>-0.77832564633527113</c:v>
                </c:pt>
                <c:pt idx="120">
                  <c:v>-0.74513719396468836</c:v>
                </c:pt>
                <c:pt idx="121">
                  <c:v>-0.72522603723867185</c:v>
                </c:pt>
                <c:pt idx="122">
                  <c:v>-0.75895762646592324</c:v>
                </c:pt>
                <c:pt idx="123">
                  <c:v>-0.75662871464545178</c:v>
                </c:pt>
                <c:pt idx="124">
                  <c:v>-0.77994216998846722</c:v>
                </c:pt>
                <c:pt idx="125">
                  <c:v>-0.7693208590078815</c:v>
                </c:pt>
                <c:pt idx="126">
                  <c:v>-0.79284783606896925</c:v>
                </c:pt>
                <c:pt idx="127">
                  <c:v>-0.79918066708589075</c:v>
                </c:pt>
                <c:pt idx="128">
                  <c:v>-0.78805742254937372</c:v>
                </c:pt>
                <c:pt idx="129">
                  <c:v>-0.78176054539622475</c:v>
                </c:pt>
                <c:pt idx="130">
                  <c:v>-0.79737090180954473</c:v>
                </c:pt>
                <c:pt idx="131">
                  <c:v>-0.78133313511880254</c:v>
                </c:pt>
                <c:pt idx="132">
                  <c:v>-0.77260972294936869</c:v>
                </c:pt>
                <c:pt idx="133">
                  <c:v>-0.76870841917542465</c:v>
                </c:pt>
                <c:pt idx="134">
                  <c:v>-0.77405136355274107</c:v>
                </c:pt>
                <c:pt idx="135">
                  <c:v>-0.77573336332915543</c:v>
                </c:pt>
                <c:pt idx="136">
                  <c:v>-0.73648670190935328</c:v>
                </c:pt>
                <c:pt idx="137">
                  <c:v>-0.74059679437253734</c:v>
                </c:pt>
                <c:pt idx="138">
                  <c:v>-0.72507694446616511</c:v>
                </c:pt>
                <c:pt idx="139">
                  <c:v>-0.73449971047918072</c:v>
                </c:pt>
                <c:pt idx="140">
                  <c:v>-0.73316745521265081</c:v>
                </c:pt>
                <c:pt idx="141">
                  <c:v>-0.73595276361553197</c:v>
                </c:pt>
                <c:pt idx="142">
                  <c:v>-0.76095723675623461</c:v>
                </c:pt>
                <c:pt idx="143">
                  <c:v>-0.76815796196095687</c:v>
                </c:pt>
                <c:pt idx="144">
                  <c:v>-0.79782971953728921</c:v>
                </c:pt>
                <c:pt idx="145">
                  <c:v>-0.8179963310521996</c:v>
                </c:pt>
                <c:pt idx="146">
                  <c:v>-0.79139620546097833</c:v>
                </c:pt>
                <c:pt idx="147">
                  <c:v>-0.77341311972596594</c:v>
                </c:pt>
                <c:pt idx="148">
                  <c:v>-0.81040689609603855</c:v>
                </c:pt>
                <c:pt idx="149">
                  <c:v>-0.80501233846215503</c:v>
                </c:pt>
                <c:pt idx="150">
                  <c:v>-0.80708117306885607</c:v>
                </c:pt>
                <c:pt idx="151">
                  <c:v>-0.81070163362905145</c:v>
                </c:pt>
                <c:pt idx="152">
                  <c:v>-0.80366333200360907</c:v>
                </c:pt>
                <c:pt idx="153">
                  <c:v>-0.8067880535089309</c:v>
                </c:pt>
                <c:pt idx="154">
                  <c:v>-0.77889656517941352</c:v>
                </c:pt>
                <c:pt idx="155">
                  <c:v>-0.78819666066203209</c:v>
                </c:pt>
                <c:pt idx="156">
                  <c:v>-0.85199284720860224</c:v>
                </c:pt>
                <c:pt idx="157">
                  <c:v>-0.86591686506808097</c:v>
                </c:pt>
                <c:pt idx="158">
                  <c:v>-0.8710739087192001</c:v>
                </c:pt>
                <c:pt idx="159">
                  <c:v>-0.86892514053192382</c:v>
                </c:pt>
                <c:pt idx="160">
                  <c:v>-0.86140445187310632</c:v>
                </c:pt>
                <c:pt idx="161">
                  <c:v>-0.8791317894268027</c:v>
                </c:pt>
                <c:pt idx="162">
                  <c:v>-0.91243769634053917</c:v>
                </c:pt>
                <c:pt idx="163">
                  <c:v>-0.93070222593725815</c:v>
                </c:pt>
                <c:pt idx="164">
                  <c:v>-0.90741817385227996</c:v>
                </c:pt>
                <c:pt idx="165">
                  <c:v>-0.92127772866451851</c:v>
                </c:pt>
                <c:pt idx="166">
                  <c:v>-0.92793031497372114</c:v>
                </c:pt>
                <c:pt idx="167">
                  <c:v>-0.92571999317242326</c:v>
                </c:pt>
                <c:pt idx="168">
                  <c:v>-0.945683243903778</c:v>
                </c:pt>
                <c:pt idx="169">
                  <c:v>-0.93531899653966022</c:v>
                </c:pt>
                <c:pt idx="170">
                  <c:v>-0.91946678094705658</c:v>
                </c:pt>
                <c:pt idx="171">
                  <c:v>-0.884699126041119</c:v>
                </c:pt>
                <c:pt idx="172">
                  <c:v>-0.87983019585454159</c:v>
                </c:pt>
                <c:pt idx="173">
                  <c:v>-0.8828735716272369</c:v>
                </c:pt>
                <c:pt idx="174">
                  <c:v>-0.88168950795980061</c:v>
                </c:pt>
                <c:pt idx="175">
                  <c:v>-0.8702442958308958</c:v>
                </c:pt>
                <c:pt idx="176">
                  <c:v>-0.8882746269779187</c:v>
                </c:pt>
                <c:pt idx="177">
                  <c:v>-0.88953836508724438</c:v>
                </c:pt>
                <c:pt idx="178">
                  <c:v>-0.88836165173580084</c:v>
                </c:pt>
                <c:pt idx="179">
                  <c:v>-0.87176815519994566</c:v>
                </c:pt>
              </c:numCache>
            </c:numRef>
          </c:val>
          <c:smooth val="0"/>
        </c:ser>
        <c:ser>
          <c:idx val="3"/>
          <c:order val="3"/>
          <c:tx>
            <c:v>Embraer</c:v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Data!$A$5:$A$184</c:f>
              <c:numCache>
                <c:formatCode>d\-mmm\-yy</c:formatCode>
                <c:ptCount val="18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38045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39506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40967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42428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42582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42735</c:v>
                </c:pt>
              </c:numCache>
            </c:numRef>
          </c:cat>
          <c:val>
            <c:numRef>
              <c:f>Data!$AK$5:$AK$184</c:f>
              <c:numCache>
                <c:formatCode>_(* #,##0.00_);_(* \(#,##0.00\);_(* "-"??_);_(@_)</c:formatCode>
                <c:ptCount val="180"/>
                <c:pt idx="0">
                  <c:v>-9.5337550534061455E-3</c:v>
                </c:pt>
                <c:pt idx="1">
                  <c:v>-5.8327491144306576E-3</c:v>
                </c:pt>
                <c:pt idx="2">
                  <c:v>4.9448159399048786E-2</c:v>
                </c:pt>
                <c:pt idx="3">
                  <c:v>0.19608643784262036</c:v>
                </c:pt>
                <c:pt idx="4">
                  <c:v>0.22401544570663967</c:v>
                </c:pt>
                <c:pt idx="5">
                  <c:v>0.10773444612418026</c:v>
                </c:pt>
                <c:pt idx="6">
                  <c:v>-0.11650931059948055</c:v>
                </c:pt>
                <c:pt idx="7">
                  <c:v>-9.8113071129431129E-2</c:v>
                </c:pt>
                <c:pt idx="8">
                  <c:v>-0.3150443262481688</c:v>
                </c:pt>
                <c:pt idx="9">
                  <c:v>-0.19343224888513433</c:v>
                </c:pt>
                <c:pt idx="10">
                  <c:v>-0.24506912993636387</c:v>
                </c:pt>
                <c:pt idx="11">
                  <c:v>-0.16814478212878881</c:v>
                </c:pt>
                <c:pt idx="12">
                  <c:v>-0.26314892617863039</c:v>
                </c:pt>
                <c:pt idx="13">
                  <c:v>-0.43372775021137711</c:v>
                </c:pt>
                <c:pt idx="14">
                  <c:v>-0.36399058117431882</c:v>
                </c:pt>
                <c:pt idx="15">
                  <c:v>-0.21300648808158684</c:v>
                </c:pt>
                <c:pt idx="16">
                  <c:v>-0.16378296605614895</c:v>
                </c:pt>
                <c:pt idx="17">
                  <c:v>9.0374583400525843E-2</c:v>
                </c:pt>
                <c:pt idx="18">
                  <c:v>3.9374167599055987E-2</c:v>
                </c:pt>
                <c:pt idx="19">
                  <c:v>0.16243595494875995</c:v>
                </c:pt>
                <c:pt idx="20">
                  <c:v>0.20198317774458818</c:v>
                </c:pt>
                <c:pt idx="21">
                  <c:v>0.47742702236950407</c:v>
                </c:pt>
                <c:pt idx="22">
                  <c:v>0.65040588461716475</c:v>
                </c:pt>
                <c:pt idx="23">
                  <c:v>0.96379585948041457</c:v>
                </c:pt>
                <c:pt idx="24">
                  <c:v>0.6507253708509424</c:v>
                </c:pt>
                <c:pt idx="25">
                  <c:v>0.65467065933612867</c:v>
                </c:pt>
                <c:pt idx="26">
                  <c:v>0.77019241306121899</c:v>
                </c:pt>
                <c:pt idx="27">
                  <c:v>0.43027551557067167</c:v>
                </c:pt>
                <c:pt idx="28">
                  <c:v>0.41056875821529837</c:v>
                </c:pt>
                <c:pt idx="29">
                  <c:v>0.60018706109813591</c:v>
                </c:pt>
                <c:pt idx="30">
                  <c:v>0.59914657573667807</c:v>
                </c:pt>
                <c:pt idx="31">
                  <c:v>0.48276337181002726</c:v>
                </c:pt>
                <c:pt idx="32">
                  <c:v>0.47635679801397135</c:v>
                </c:pt>
                <c:pt idx="33">
                  <c:v>0.48256197035630155</c:v>
                </c:pt>
                <c:pt idx="34">
                  <c:v>0.56021995168084904</c:v>
                </c:pt>
                <c:pt idx="35">
                  <c:v>0.89764381693777806</c:v>
                </c:pt>
                <c:pt idx="36">
                  <c:v>0.80437870918009335</c:v>
                </c:pt>
                <c:pt idx="37">
                  <c:v>0.9414419191368526</c:v>
                </c:pt>
                <c:pt idx="38">
                  <c:v>0.80957332021147432</c:v>
                </c:pt>
                <c:pt idx="39">
                  <c:v>0.70840772262259755</c:v>
                </c:pt>
                <c:pt idx="40">
                  <c:v>0.79079420409098011</c:v>
                </c:pt>
                <c:pt idx="41">
                  <c:v>0.9532479159943219</c:v>
                </c:pt>
                <c:pt idx="42">
                  <c:v>0.90544336933359792</c:v>
                </c:pt>
                <c:pt idx="43">
                  <c:v>1.107122235831008</c:v>
                </c:pt>
                <c:pt idx="44">
                  <c:v>1.3340879610720111</c:v>
                </c:pt>
                <c:pt idx="45">
                  <c:v>1.3392749575829335</c:v>
                </c:pt>
                <c:pt idx="46">
                  <c:v>1.3376195567986051</c:v>
                </c:pt>
                <c:pt idx="47">
                  <c:v>1.4333650583235658</c:v>
                </c:pt>
                <c:pt idx="48">
                  <c:v>1.5213116013477213</c:v>
                </c:pt>
                <c:pt idx="49">
                  <c:v>1.5553092533895909</c:v>
                </c:pt>
                <c:pt idx="50">
                  <c:v>1.359429531529905</c:v>
                </c:pt>
                <c:pt idx="51">
                  <c:v>1.449693569361246</c:v>
                </c:pt>
                <c:pt idx="52">
                  <c:v>1.0997483133804598</c:v>
                </c:pt>
                <c:pt idx="53">
                  <c:v>1.2850656277014858</c:v>
                </c:pt>
                <c:pt idx="54">
                  <c:v>1.1543726556365597</c:v>
                </c:pt>
                <c:pt idx="55">
                  <c:v>1.3992570072132726</c:v>
                </c:pt>
                <c:pt idx="56">
                  <c:v>1.4514443600290514</c:v>
                </c:pt>
                <c:pt idx="57">
                  <c:v>1.5887173161860857</c:v>
                </c:pt>
                <c:pt idx="58">
                  <c:v>1.5884567589768195</c:v>
                </c:pt>
                <c:pt idx="59">
                  <c:v>1.5780796959813954</c:v>
                </c:pt>
                <c:pt idx="60">
                  <c:v>1.5119760648812073</c:v>
                </c:pt>
                <c:pt idx="61">
                  <c:v>1.8249435315671887</c:v>
                </c:pt>
                <c:pt idx="62">
                  <c:v>1.8518833934971219</c:v>
                </c:pt>
                <c:pt idx="63">
                  <c:v>1.9046311720256082</c:v>
                </c:pt>
                <c:pt idx="64">
                  <c:v>1.9899353784570484</c:v>
                </c:pt>
                <c:pt idx="65">
                  <c:v>1.9620860756800091</c:v>
                </c:pt>
                <c:pt idx="66">
                  <c:v>1.6442599537788687</c:v>
                </c:pt>
                <c:pt idx="67">
                  <c:v>1.751206842661404</c:v>
                </c:pt>
                <c:pt idx="68">
                  <c:v>1.765599716074385</c:v>
                </c:pt>
                <c:pt idx="69">
                  <c:v>2.0621495834765056</c:v>
                </c:pt>
                <c:pt idx="70">
                  <c:v>1.7496399602558226</c:v>
                </c:pt>
                <c:pt idx="71">
                  <c:v>1.8852453665957642</c:v>
                </c:pt>
                <c:pt idx="72">
                  <c:v>1.7405882519271922</c:v>
                </c:pt>
                <c:pt idx="73">
                  <c:v>1.980850064860082</c:v>
                </c:pt>
                <c:pt idx="74">
                  <c:v>1.6920704021519297</c:v>
                </c:pt>
                <c:pt idx="75">
                  <c:v>1.8524370428643158</c:v>
                </c:pt>
                <c:pt idx="76">
                  <c:v>1.5626064445642225</c:v>
                </c:pt>
                <c:pt idx="77">
                  <c:v>0.81964680253711397</c:v>
                </c:pt>
                <c:pt idx="78">
                  <c:v>1.0957009557104218</c:v>
                </c:pt>
                <c:pt idx="79">
                  <c:v>1.3254512251237811</c:v>
                </c:pt>
                <c:pt idx="80">
                  <c:v>0.86112971724232912</c:v>
                </c:pt>
                <c:pt idx="81">
                  <c:v>0.44000808567000282</c:v>
                </c:pt>
                <c:pt idx="82">
                  <c:v>2.4077092415140111E-3</c:v>
                </c:pt>
                <c:pt idx="83">
                  <c:v>4.6299353931173126E-2</c:v>
                </c:pt>
                <c:pt idx="84">
                  <c:v>-2.7283697473159951E-2</c:v>
                </c:pt>
                <c:pt idx="85">
                  <c:v>-0.35261800867980708</c:v>
                </c:pt>
                <c:pt idx="86">
                  <c:v>-0.20542466374821788</c:v>
                </c:pt>
                <c:pt idx="87">
                  <c:v>-7.9307312716367928E-3</c:v>
                </c:pt>
                <c:pt idx="88">
                  <c:v>0.17311273577333908</c:v>
                </c:pt>
                <c:pt idx="89">
                  <c:v>1.27474908066878E-2</c:v>
                </c:pt>
                <c:pt idx="90">
                  <c:v>0.19183402695995744</c:v>
                </c:pt>
                <c:pt idx="91">
                  <c:v>0.29872918668603621</c:v>
                </c:pt>
                <c:pt idx="92">
                  <c:v>0.36651450977517519</c:v>
                </c:pt>
                <c:pt idx="93">
                  <c:v>0.20627370631246622</c:v>
                </c:pt>
                <c:pt idx="94">
                  <c:v>0.2110392320320571</c:v>
                </c:pt>
                <c:pt idx="95">
                  <c:v>0.33399423862983357</c:v>
                </c:pt>
                <c:pt idx="96">
                  <c:v>0.28089994054867384</c:v>
                </c:pt>
                <c:pt idx="97">
                  <c:v>0.31380488996627709</c:v>
                </c:pt>
                <c:pt idx="98">
                  <c:v>0.43332787107095783</c:v>
                </c:pt>
                <c:pt idx="99">
                  <c:v>0.44635636212480212</c:v>
                </c:pt>
                <c:pt idx="100">
                  <c:v>0.30806307066131944</c:v>
                </c:pt>
                <c:pt idx="101">
                  <c:v>0.26435655899007182</c:v>
                </c:pt>
                <c:pt idx="102">
                  <c:v>0.59133334766614665</c:v>
                </c:pt>
                <c:pt idx="103">
                  <c:v>0.4958269754448017</c:v>
                </c:pt>
                <c:pt idx="104">
                  <c:v>0.73041608490389764</c:v>
                </c:pt>
                <c:pt idx="105">
                  <c:v>0.75828078187233872</c:v>
                </c:pt>
                <c:pt idx="106">
                  <c:v>0.77456026787673715</c:v>
                </c:pt>
                <c:pt idx="107">
                  <c:v>0.82044982743657391</c:v>
                </c:pt>
                <c:pt idx="108">
                  <c:v>1.0431800062413026</c:v>
                </c:pt>
                <c:pt idx="109">
                  <c:v>1.124054259881937</c:v>
                </c:pt>
                <c:pt idx="110">
                  <c:v>1.1110713617716486</c:v>
                </c:pt>
                <c:pt idx="111">
                  <c:v>1.0590870219321964</c:v>
                </c:pt>
                <c:pt idx="112">
                  <c:v>1.0470418700198376</c:v>
                </c:pt>
                <c:pt idx="113">
                  <c:v>0.98806381186587777</c:v>
                </c:pt>
                <c:pt idx="114">
                  <c:v>0.9066810827295595</c:v>
                </c:pt>
                <c:pt idx="115">
                  <c:v>0.64619486034981777</c:v>
                </c:pt>
                <c:pt idx="116">
                  <c:v>0.67731349155421183</c:v>
                </c:pt>
                <c:pt idx="117">
                  <c:v>0.83929291818151253</c:v>
                </c:pt>
                <c:pt idx="118">
                  <c:v>0.60804231831429179</c:v>
                </c:pt>
                <c:pt idx="119">
                  <c:v>0.58913899954722448</c:v>
                </c:pt>
                <c:pt idx="120">
                  <c:v>0.72776333734889143</c:v>
                </c:pt>
                <c:pt idx="121">
                  <c:v>0.88580582920209872</c:v>
                </c:pt>
                <c:pt idx="122">
                  <c:v>1.0062565009720976</c:v>
                </c:pt>
                <c:pt idx="123">
                  <c:v>1.1731308691026507</c:v>
                </c:pt>
                <c:pt idx="124">
                  <c:v>0.76890192788611156</c:v>
                </c:pt>
                <c:pt idx="125">
                  <c:v>0.66064645237935959</c:v>
                </c:pt>
                <c:pt idx="126">
                  <c:v>0.58866215460481075</c:v>
                </c:pt>
                <c:pt idx="127">
                  <c:v>0.68677750362034384</c:v>
                </c:pt>
                <c:pt idx="128">
                  <c:v>0.72463556070831192</c:v>
                </c:pt>
                <c:pt idx="129">
                  <c:v>0.80803859948515311</c:v>
                </c:pt>
                <c:pt idx="130">
                  <c:v>0.62353685770454792</c:v>
                </c:pt>
                <c:pt idx="131">
                  <c:v>0.86332884943971044</c:v>
                </c:pt>
                <c:pt idx="132">
                  <c:v>1.1548211913938964</c:v>
                </c:pt>
                <c:pt idx="133">
                  <c:v>1.2698519936757928</c:v>
                </c:pt>
                <c:pt idx="134">
                  <c:v>1.3910990839943138</c:v>
                </c:pt>
                <c:pt idx="135">
                  <c:v>1.3414940006371499</c:v>
                </c:pt>
                <c:pt idx="136">
                  <c:v>1.4369093854823958</c:v>
                </c:pt>
                <c:pt idx="137">
                  <c:v>1.4848939321779016</c:v>
                </c:pt>
                <c:pt idx="138">
                  <c:v>1.2882040356620839</c:v>
                </c:pt>
                <c:pt idx="139">
                  <c:v>1.2194972910031536</c:v>
                </c:pt>
                <c:pt idx="140">
                  <c:v>1.1920373434070339</c:v>
                </c:pt>
                <c:pt idx="141">
                  <c:v>0.98410771549236298</c:v>
                </c:pt>
                <c:pt idx="142">
                  <c:v>1.0386739647510965</c:v>
                </c:pt>
                <c:pt idx="143">
                  <c:v>1.1255522585661102</c:v>
                </c:pt>
                <c:pt idx="144">
                  <c:v>1.0271348295139209</c:v>
                </c:pt>
                <c:pt idx="145">
                  <c:v>1.280606091423381</c:v>
                </c:pt>
                <c:pt idx="146">
                  <c:v>1.2604525028009039</c:v>
                </c:pt>
                <c:pt idx="147">
                  <c:v>1.1968429635734585</c:v>
                </c:pt>
                <c:pt idx="148">
                  <c:v>1.3143485174388321</c:v>
                </c:pt>
                <c:pt idx="149">
                  <c:v>1.3322386267737816</c:v>
                </c:pt>
                <c:pt idx="150">
                  <c:v>1.4353103860533927</c:v>
                </c:pt>
                <c:pt idx="151">
                  <c:v>1.4807643916365878</c:v>
                </c:pt>
                <c:pt idx="152">
                  <c:v>1.5162445329348908</c:v>
                </c:pt>
                <c:pt idx="153">
                  <c:v>1.4790333694759776</c:v>
                </c:pt>
                <c:pt idx="154">
                  <c:v>1.4124032235680839</c:v>
                </c:pt>
                <c:pt idx="155">
                  <c:v>1.4203617845286836</c:v>
                </c:pt>
                <c:pt idx="156">
                  <c:v>1.3152999599720263</c:v>
                </c:pt>
                <c:pt idx="157">
                  <c:v>1.3186132111803817</c:v>
                </c:pt>
                <c:pt idx="158">
                  <c:v>1.0410467319941765</c:v>
                </c:pt>
                <c:pt idx="159">
                  <c:v>1.0628796468102926</c:v>
                </c:pt>
                <c:pt idx="160">
                  <c:v>0.99274967807848791</c:v>
                </c:pt>
                <c:pt idx="161">
                  <c:v>1.0072573930136715</c:v>
                </c:pt>
                <c:pt idx="162">
                  <c:v>0.8455634993381036</c:v>
                </c:pt>
                <c:pt idx="163">
                  <c:v>0.67783663030402441</c:v>
                </c:pt>
                <c:pt idx="164">
                  <c:v>0.68178138731741478</c:v>
                </c:pt>
                <c:pt idx="165">
                  <c:v>0.9309585357886303</c:v>
                </c:pt>
                <c:pt idx="166">
                  <c:v>1.0571907587688565</c:v>
                </c:pt>
                <c:pt idx="167">
                  <c:v>0.94459191097990236</c:v>
                </c:pt>
                <c:pt idx="168">
                  <c:v>0.89436732817832088</c:v>
                </c:pt>
                <c:pt idx="169">
                  <c:v>1.1335723211170561</c:v>
                </c:pt>
                <c:pt idx="170">
                  <c:v>0.87946929518170291</c:v>
                </c:pt>
                <c:pt idx="171">
                  <c:v>0.64185973536342167</c:v>
                </c:pt>
                <c:pt idx="172">
                  <c:v>0.4796418612307165</c:v>
                </c:pt>
                <c:pt idx="173">
                  <c:v>0.5277399622030734</c:v>
                </c:pt>
                <c:pt idx="174">
                  <c:v>0.28476853626549703</c:v>
                </c:pt>
                <c:pt idx="175">
                  <c:v>0.23809958288809963</c:v>
                </c:pt>
                <c:pt idx="176">
                  <c:v>0.21358197044009142</c:v>
                </c:pt>
                <c:pt idx="177">
                  <c:v>0.50372706040154647</c:v>
                </c:pt>
                <c:pt idx="178">
                  <c:v>0.47275028296102883</c:v>
                </c:pt>
                <c:pt idx="179">
                  <c:v>0.44674770769601535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293976"/>
        <c:axId val="481295544"/>
      </c:lineChart>
      <c:dateAx>
        <c:axId val="481293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295544"/>
        <c:crosses val="autoZero"/>
        <c:auto val="1"/>
        <c:lblOffset val="100"/>
        <c:baseTimeUnit val="months"/>
        <c:majorUnit val="2"/>
        <c:majorTimeUnit val="years"/>
      </c:dateAx>
      <c:valAx>
        <c:axId val="481295544"/>
        <c:scaling>
          <c:orientation val="minMax"/>
          <c:max val="5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293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Fixed Assets Turnover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Ratios!$C$37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Ratios!$D$37:$R$37</c:f>
              <c:numCache>
                <c:formatCode>#,##0.00_);[Red]\(#,##0.00\)</c:formatCode>
                <c:ptCount val="15"/>
                <c:pt idx="0">
                  <c:v>6.25</c:v>
                </c:pt>
                <c:pt idx="1">
                  <c:v>5.79</c:v>
                </c:pt>
                <c:pt idx="2">
                  <c:v>6.03</c:v>
                </c:pt>
                <c:pt idx="3">
                  <c:v>6.36</c:v>
                </c:pt>
                <c:pt idx="4">
                  <c:v>7.65</c:v>
                </c:pt>
                <c:pt idx="5">
                  <c:v>8.33</c:v>
                </c:pt>
                <c:pt idx="6">
                  <c:v>7.15</c:v>
                </c:pt>
                <c:pt idx="7">
                  <c:v>7.78</c:v>
                </c:pt>
                <c:pt idx="8">
                  <c:v>7.26</c:v>
                </c:pt>
                <c:pt idx="9">
                  <c:v>7.54</c:v>
                </c:pt>
                <c:pt idx="10">
                  <c:v>8.61</c:v>
                </c:pt>
                <c:pt idx="11">
                  <c:v>8.7100000000000009</c:v>
                </c:pt>
                <c:pt idx="12">
                  <c:v>8.5500000000000007</c:v>
                </c:pt>
                <c:pt idx="13">
                  <c:v>8.33</c:v>
                </c:pt>
                <c:pt idx="14">
                  <c:v>7.6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Ratios!$C$38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Ratios!$D$38:$R$38</c:f>
              <c:numCache>
                <c:formatCode>#,##0.00_);[Red]\(#,##0.00\)</c:formatCode>
                <c:ptCount val="15"/>
                <c:pt idx="0">
                  <c:v>2.91</c:v>
                </c:pt>
                <c:pt idx="1">
                  <c:v>2.74</c:v>
                </c:pt>
                <c:pt idx="2">
                  <c:v>2.62</c:v>
                </c:pt>
                <c:pt idx="3">
                  <c:v>2.57</c:v>
                </c:pt>
                <c:pt idx="4">
                  <c:v>2.82</c:v>
                </c:pt>
                <c:pt idx="5">
                  <c:v>2.84</c:v>
                </c:pt>
                <c:pt idx="6">
                  <c:v>3.39</c:v>
                </c:pt>
                <c:pt idx="7">
                  <c:v>3.47</c:v>
                </c:pt>
                <c:pt idx="8">
                  <c:v>3.53</c:v>
                </c:pt>
                <c:pt idx="9">
                  <c:v>3.56</c:v>
                </c:pt>
                <c:pt idx="10">
                  <c:v>3.85</c:v>
                </c:pt>
                <c:pt idx="11">
                  <c:v>3.74</c:v>
                </c:pt>
                <c:pt idx="12">
                  <c:v>3.81</c:v>
                </c:pt>
                <c:pt idx="13">
                  <c:v>3.85</c:v>
                </c:pt>
                <c:pt idx="14">
                  <c:v>3.91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Ratios!$C$39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Ratios!$D$39:$R$39</c:f>
              <c:numCache>
                <c:formatCode>#,##0.00_);[Red]\(#,##0.00\)</c:formatCode>
                <c:ptCount val="15"/>
                <c:pt idx="0">
                  <c:v>5.68</c:v>
                </c:pt>
                <c:pt idx="1">
                  <c:v>3.82</c:v>
                </c:pt>
                <c:pt idx="2">
                  <c:v>4.37</c:v>
                </c:pt>
                <c:pt idx="3">
                  <c:v>4.4800000000000004</c:v>
                </c:pt>
                <c:pt idx="4">
                  <c:v>4.53</c:v>
                </c:pt>
                <c:pt idx="5">
                  <c:v>4.9400000000000004</c:v>
                </c:pt>
                <c:pt idx="6">
                  <c:v>7.5</c:v>
                </c:pt>
                <c:pt idx="7">
                  <c:v>11.95</c:v>
                </c:pt>
                <c:pt idx="8">
                  <c:v>12.06</c:v>
                </c:pt>
                <c:pt idx="9">
                  <c:v>9.81</c:v>
                </c:pt>
                <c:pt idx="10">
                  <c:v>8.65</c:v>
                </c:pt>
                <c:pt idx="11">
                  <c:v>9.08</c:v>
                </c:pt>
                <c:pt idx="12">
                  <c:v>9.67</c:v>
                </c:pt>
                <c:pt idx="13">
                  <c:v>8.75</c:v>
                </c:pt>
                <c:pt idx="14">
                  <c:v>8.15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Ratios!$C$40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Ratios!$D$40:$R$40</c:f>
              <c:numCache>
                <c:formatCode>#,##0.00_);[Red]\(#,##0.00\)</c:formatCode>
                <c:ptCount val="15"/>
                <c:pt idx="0">
                  <c:v>9.4</c:v>
                </c:pt>
                <c:pt idx="1">
                  <c:v>6.24</c:v>
                </c:pt>
                <c:pt idx="2">
                  <c:v>9</c:v>
                </c:pt>
                <c:pt idx="3">
                  <c:v>8.2200000000000006</c:v>
                </c:pt>
                <c:pt idx="4">
                  <c:v>6.63</c:v>
                </c:pt>
                <c:pt idx="5">
                  <c:v>7.23</c:v>
                </c:pt>
                <c:pt idx="6">
                  <c:v>6.35</c:v>
                </c:pt>
                <c:pt idx="7">
                  <c:v>5.15</c:v>
                </c:pt>
                <c:pt idx="8">
                  <c:v>4.79</c:v>
                </c:pt>
                <c:pt idx="9">
                  <c:v>4.17</c:v>
                </c:pt>
                <c:pt idx="10">
                  <c:v>3.88</c:v>
                </c:pt>
                <c:pt idx="11">
                  <c:v>3.32</c:v>
                </c:pt>
                <c:pt idx="12">
                  <c:v>2.97</c:v>
                </c:pt>
                <c:pt idx="13">
                  <c:v>3.05</c:v>
                </c:pt>
                <c:pt idx="14">
                  <c:v>2.87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40840"/>
        <c:axId val="285341232"/>
      </c:lineChart>
      <c:catAx>
        <c:axId val="285340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1232"/>
        <c:crosses val="autoZero"/>
        <c:auto val="1"/>
        <c:lblAlgn val="ctr"/>
        <c:lblOffset val="100"/>
        <c:tickLblSkip val="2"/>
        <c:noMultiLvlLbl val="0"/>
      </c:catAx>
      <c:valAx>
        <c:axId val="28534123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0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Asset Turnover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Ratios!$C$42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Ratios!$D$42:$R$42</c:f>
              <c:numCache>
                <c:formatCode>#,##0.00_);[Red]\(#,##0.00\)</c:formatCode>
                <c:ptCount val="15"/>
                <c:pt idx="0">
                  <c:v>1.06</c:v>
                </c:pt>
                <c:pt idx="1">
                  <c:v>0.95</c:v>
                </c:pt>
                <c:pt idx="2">
                  <c:v>0.94</c:v>
                </c:pt>
                <c:pt idx="3">
                  <c:v>0.92</c:v>
                </c:pt>
                <c:pt idx="4">
                  <c:v>1.1000000000000001</c:v>
                </c:pt>
                <c:pt idx="5">
                  <c:v>1.2</c:v>
                </c:pt>
                <c:pt idx="6">
                  <c:v>1.08</c:v>
                </c:pt>
                <c:pt idx="7">
                  <c:v>1.18</c:v>
                </c:pt>
                <c:pt idx="8">
                  <c:v>0.98</c:v>
                </c:pt>
                <c:pt idx="9">
                  <c:v>0.93</c:v>
                </c:pt>
                <c:pt idx="10">
                  <c:v>0.97</c:v>
                </c:pt>
                <c:pt idx="11">
                  <c:v>0.95</c:v>
                </c:pt>
                <c:pt idx="12">
                  <c:v>0.98</c:v>
                </c:pt>
                <c:pt idx="13">
                  <c:v>1.03</c:v>
                </c:pt>
                <c:pt idx="14">
                  <c:v>1.03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Ratios!$C$43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Ratios!$D$43:$R$43</c:f>
              <c:numCache>
                <c:formatCode>#,##0.00_);[Red]\(#,##0.00\)</c:formatCode>
                <c:ptCount val="15"/>
                <c:pt idx="0">
                  <c:v>0.63</c:v>
                </c:pt>
                <c:pt idx="1">
                  <c:v>0.6</c:v>
                </c:pt>
                <c:pt idx="2">
                  <c:v>0.52</c:v>
                </c:pt>
                <c:pt idx="3">
                  <c:v>0.49</c:v>
                </c:pt>
                <c:pt idx="4">
                  <c:v>0.55000000000000004</c:v>
                </c:pt>
                <c:pt idx="5">
                  <c:v>0.53</c:v>
                </c:pt>
                <c:pt idx="6">
                  <c:v>0.56999999999999995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0.56999999999999995</c:v>
                </c:pt>
                <c:pt idx="10">
                  <c:v>0.63</c:v>
                </c:pt>
                <c:pt idx="11">
                  <c:v>0.63</c:v>
                </c:pt>
                <c:pt idx="12">
                  <c:v>0.65</c:v>
                </c:pt>
                <c:pt idx="13">
                  <c:v>0.64</c:v>
                </c:pt>
                <c:pt idx="14">
                  <c:v>0.61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Ratios!$C$44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Ratios!$D$44:$R$44</c:f>
              <c:numCache>
                <c:formatCode>#,##0.00_);[Red]\(#,##0.00\)</c:formatCode>
                <c:ptCount val="15"/>
                <c:pt idx="0">
                  <c:v>0.91</c:v>
                </c:pt>
                <c:pt idx="1">
                  <c:v>0.75</c:v>
                </c:pt>
                <c:pt idx="2">
                  <c:v>0.8</c:v>
                </c:pt>
                <c:pt idx="3">
                  <c:v>0.79</c:v>
                </c:pt>
                <c:pt idx="4">
                  <c:v>0.78</c:v>
                </c:pt>
                <c:pt idx="5">
                  <c:v>0.83</c:v>
                </c:pt>
                <c:pt idx="6">
                  <c:v>0.86</c:v>
                </c:pt>
                <c:pt idx="7">
                  <c:v>0.91</c:v>
                </c:pt>
                <c:pt idx="8">
                  <c:v>0.91</c:v>
                </c:pt>
                <c:pt idx="9">
                  <c:v>0.77</c:v>
                </c:pt>
                <c:pt idx="10">
                  <c:v>0.67</c:v>
                </c:pt>
                <c:pt idx="11">
                  <c:v>0.67</c:v>
                </c:pt>
                <c:pt idx="12">
                  <c:v>0.71</c:v>
                </c:pt>
                <c:pt idx="13">
                  <c:v>0.72</c:v>
                </c:pt>
                <c:pt idx="14">
                  <c:v>0.71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Ratios!$C$45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Ratios!$D$45:$R$45</c:f>
              <c:numCache>
                <c:formatCode>#,##0.00_);[Red]\(#,##0.00\)</c:formatCode>
                <c:ptCount val="15"/>
                <c:pt idx="0">
                  <c:v>0.82</c:v>
                </c:pt>
                <c:pt idx="1">
                  <c:v>0.55000000000000004</c:v>
                </c:pt>
                <c:pt idx="2">
                  <c:v>0.76</c:v>
                </c:pt>
                <c:pt idx="3">
                  <c:v>0.59</c:v>
                </c:pt>
                <c:pt idx="4">
                  <c:v>0.5</c:v>
                </c:pt>
                <c:pt idx="5">
                  <c:v>0.63</c:v>
                </c:pt>
                <c:pt idx="6">
                  <c:v>0.64</c:v>
                </c:pt>
                <c:pt idx="7">
                  <c:v>0.59</c:v>
                </c:pt>
                <c:pt idx="8">
                  <c:v>0.64</c:v>
                </c:pt>
                <c:pt idx="9">
                  <c:v>0.64</c:v>
                </c:pt>
                <c:pt idx="10">
                  <c:v>0.68</c:v>
                </c:pt>
                <c:pt idx="11">
                  <c:v>0.63</c:v>
                </c:pt>
                <c:pt idx="12">
                  <c:v>0.57999999999999996</c:v>
                </c:pt>
                <c:pt idx="13">
                  <c:v>0.55000000000000004</c:v>
                </c:pt>
                <c:pt idx="14">
                  <c:v>0.51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42016"/>
        <c:axId val="285344368"/>
      </c:lineChart>
      <c:catAx>
        <c:axId val="28534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4368"/>
        <c:crosses val="autoZero"/>
        <c:auto val="1"/>
        <c:lblAlgn val="ctr"/>
        <c:lblOffset val="100"/>
        <c:tickLblSkip val="2"/>
        <c:noMultiLvlLbl val="0"/>
      </c:catAx>
      <c:valAx>
        <c:axId val="285344368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201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Gross Margin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Ratios!$C$47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Ratios!$D$47:$R$47</c:f>
              <c:numCache>
                <c:formatCode>0.0%;[Red]\(0.0%\)</c:formatCode>
                <c:ptCount val="15"/>
                <c:pt idx="0">
                  <c:v>0.14899999999999999</c:v>
                </c:pt>
                <c:pt idx="1">
                  <c:v>0.121</c:v>
                </c:pt>
                <c:pt idx="2">
                  <c:v>0.14499999999999999</c:v>
                </c:pt>
                <c:pt idx="3">
                  <c:v>0.161</c:v>
                </c:pt>
                <c:pt idx="4">
                  <c:v>0.18</c:v>
                </c:pt>
                <c:pt idx="5">
                  <c:v>0.19600000000000001</c:v>
                </c:pt>
                <c:pt idx="6">
                  <c:v>0.17299999999999999</c:v>
                </c:pt>
                <c:pt idx="7">
                  <c:v>0.17199999999999999</c:v>
                </c:pt>
                <c:pt idx="8">
                  <c:v>0.19400000000000001</c:v>
                </c:pt>
                <c:pt idx="9">
                  <c:v>0.187</c:v>
                </c:pt>
                <c:pt idx="10">
                  <c:v>0.16</c:v>
                </c:pt>
                <c:pt idx="11">
                  <c:v>0.154</c:v>
                </c:pt>
                <c:pt idx="12">
                  <c:v>0.154</c:v>
                </c:pt>
                <c:pt idx="13">
                  <c:v>0.14599999999999999</c:v>
                </c:pt>
                <c:pt idx="14">
                  <c:v>0.14599999999999999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Ratios!$C$48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Ratios!$D$48:$R$48</c:f>
              <c:numCache>
                <c:formatCode>0.0%;[Red]\(0.0%\)</c:formatCode>
                <c:ptCount val="15"/>
                <c:pt idx="0">
                  <c:v>0.182</c:v>
                </c:pt>
                <c:pt idx="1">
                  <c:v>0.184</c:v>
                </c:pt>
                <c:pt idx="2">
                  <c:v>0.19600000000000001</c:v>
                </c:pt>
                <c:pt idx="3">
                  <c:v>0.19500000000000001</c:v>
                </c:pt>
                <c:pt idx="4">
                  <c:v>0.11899999999999999</c:v>
                </c:pt>
                <c:pt idx="5">
                  <c:v>0.11</c:v>
                </c:pt>
                <c:pt idx="6">
                  <c:v>0.17</c:v>
                </c:pt>
                <c:pt idx="7">
                  <c:v>0.104</c:v>
                </c:pt>
                <c:pt idx="8">
                  <c:v>0.13600000000000001</c:v>
                </c:pt>
                <c:pt idx="9">
                  <c:v>0.13900000000000001</c:v>
                </c:pt>
                <c:pt idx="10">
                  <c:v>0.14000000000000001</c:v>
                </c:pt>
                <c:pt idx="11">
                  <c:v>0.13800000000000001</c:v>
                </c:pt>
                <c:pt idx="12">
                  <c:v>0.14699999999999999</c:v>
                </c:pt>
                <c:pt idx="13">
                  <c:v>0.13700000000000001</c:v>
                </c:pt>
                <c:pt idx="14">
                  <c:v>7.9000000000000001E-2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Ratios!$C$49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Ratios!$D$49:$R$49</c:f>
              <c:numCache>
                <c:formatCode>0.0%;[Red]\(0.0%\)</c:formatCode>
                <c:ptCount val="15"/>
                <c:pt idx="0">
                  <c:v>8.7999999999999995E-2</c:v>
                </c:pt>
                <c:pt idx="1">
                  <c:v>0.14599999999999999</c:v>
                </c:pt>
                <c:pt idx="2">
                  <c:v>0.14199999999999999</c:v>
                </c:pt>
                <c:pt idx="3">
                  <c:v>0.115</c:v>
                </c:pt>
                <c:pt idx="4">
                  <c:v>0.13600000000000001</c:v>
                </c:pt>
                <c:pt idx="5">
                  <c:v>0.14899999999999999</c:v>
                </c:pt>
                <c:pt idx="6">
                  <c:v>0.16600000000000001</c:v>
                </c:pt>
                <c:pt idx="7">
                  <c:v>0.186</c:v>
                </c:pt>
                <c:pt idx="8">
                  <c:v>0.16300000000000001</c:v>
                </c:pt>
                <c:pt idx="9">
                  <c:v>0.158</c:v>
                </c:pt>
                <c:pt idx="10">
                  <c:v>0.14399999999999999</c:v>
                </c:pt>
                <c:pt idx="11">
                  <c:v>0.13700000000000001</c:v>
                </c:pt>
                <c:pt idx="12">
                  <c:v>0.128</c:v>
                </c:pt>
                <c:pt idx="13">
                  <c:v>0.109</c:v>
                </c:pt>
                <c:pt idx="14">
                  <c:v>0.105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Ratios!$C$50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Ratios!$D$50:$R$50</c:f>
              <c:numCache>
                <c:formatCode>0.0%;[Red]\(0.0%\)</c:formatCode>
                <c:ptCount val="15"/>
                <c:pt idx="0">
                  <c:v>0.44600000000000001</c:v>
                </c:pt>
                <c:pt idx="1">
                  <c:v>0.35799999999999998</c:v>
                </c:pt>
                <c:pt idx="2">
                  <c:v>0.33300000000000002</c:v>
                </c:pt>
                <c:pt idx="3">
                  <c:v>0.23699999999999999</c:v>
                </c:pt>
                <c:pt idx="4">
                  <c:v>0.216</c:v>
                </c:pt>
                <c:pt idx="5">
                  <c:v>0.20499999999999999</c:v>
                </c:pt>
                <c:pt idx="6">
                  <c:v>0.20499999999999999</c:v>
                </c:pt>
                <c:pt idx="7">
                  <c:v>0.19400000000000001</c:v>
                </c:pt>
                <c:pt idx="8">
                  <c:v>0.192</c:v>
                </c:pt>
                <c:pt idx="9">
                  <c:v>0.22500000000000001</c:v>
                </c:pt>
                <c:pt idx="10">
                  <c:v>0.24199999999999999</c:v>
                </c:pt>
                <c:pt idx="11">
                  <c:v>0.22700000000000001</c:v>
                </c:pt>
                <c:pt idx="12">
                  <c:v>0.19800000000000001</c:v>
                </c:pt>
                <c:pt idx="13">
                  <c:v>0.185</c:v>
                </c:pt>
                <c:pt idx="14">
                  <c:v>0.19900000000000001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42800"/>
        <c:axId val="285341624"/>
      </c:lineChart>
      <c:catAx>
        <c:axId val="28534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1624"/>
        <c:crosses val="autoZero"/>
        <c:auto val="1"/>
        <c:lblAlgn val="ctr"/>
        <c:lblOffset val="100"/>
        <c:tickLblSkip val="2"/>
        <c:noMultiLvlLbl val="0"/>
      </c:catAx>
      <c:valAx>
        <c:axId val="285341624"/>
        <c:scaling>
          <c:orientation val="minMax"/>
          <c:max val="0.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2800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Operating Margin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Ratios!$C$52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Ratios!$D$52:$R$52</c:f>
              <c:numCache>
                <c:formatCode>0.0%;[Red]\(0.0%\)</c:formatCode>
                <c:ptCount val="15"/>
                <c:pt idx="0">
                  <c:v>6.4000000000000001E-2</c:v>
                </c:pt>
                <c:pt idx="1">
                  <c:v>8.0000000000000002E-3</c:v>
                </c:pt>
                <c:pt idx="2">
                  <c:v>3.9E-2</c:v>
                </c:pt>
                <c:pt idx="3">
                  <c:v>5.1999999999999998E-2</c:v>
                </c:pt>
                <c:pt idx="4">
                  <c:v>4.9000000000000002E-2</c:v>
                </c:pt>
                <c:pt idx="5">
                  <c:v>8.7999999999999995E-2</c:v>
                </c:pt>
                <c:pt idx="6">
                  <c:v>6.5000000000000002E-2</c:v>
                </c:pt>
                <c:pt idx="7">
                  <c:v>3.1E-2</c:v>
                </c:pt>
                <c:pt idx="8">
                  <c:v>7.6999999999999999E-2</c:v>
                </c:pt>
                <c:pt idx="9">
                  <c:v>8.5000000000000006E-2</c:v>
                </c:pt>
                <c:pt idx="10">
                  <c:v>7.6999999999999999E-2</c:v>
                </c:pt>
                <c:pt idx="11">
                  <c:v>7.5999999999999998E-2</c:v>
                </c:pt>
                <c:pt idx="12">
                  <c:v>8.2000000000000003E-2</c:v>
                </c:pt>
                <c:pt idx="13">
                  <c:v>7.6999999999999999E-2</c:v>
                </c:pt>
                <c:pt idx="14">
                  <c:v>6.2E-2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Ratios!$C$53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Ratios!$D$53:$R$53</c:f>
              <c:numCache>
                <c:formatCode>0.0%;[Red]\(0.0%\)</c:formatCode>
                <c:ptCount val="15"/>
                <c:pt idx="0">
                  <c:v>8.0000000000000002E-3</c:v>
                </c:pt>
                <c:pt idx="1">
                  <c:v>2.5000000000000001E-2</c:v>
                </c:pt>
                <c:pt idx="2">
                  <c:v>7.0000000000000007E-2</c:v>
                </c:pt>
                <c:pt idx="3">
                  <c:v>7.9000000000000001E-2</c:v>
                </c:pt>
                <c:pt idx="4">
                  <c:v>7.0000000000000001E-3</c:v>
                </c:pt>
                <c:pt idx="5">
                  <c:v>-1E-3</c:v>
                </c:pt>
                <c:pt idx="6">
                  <c:v>6.4000000000000001E-2</c:v>
                </c:pt>
                <c:pt idx="7">
                  <c:v>-8.9999999999999993E-3</c:v>
                </c:pt>
                <c:pt idx="8">
                  <c:v>2.5999999999999999E-2</c:v>
                </c:pt>
                <c:pt idx="9">
                  <c:v>3.3000000000000002E-2</c:v>
                </c:pt>
                <c:pt idx="10">
                  <c:v>3.6999999999999998E-2</c:v>
                </c:pt>
                <c:pt idx="11">
                  <c:v>4.4999999999999998E-2</c:v>
                </c:pt>
                <c:pt idx="12">
                  <c:v>6.6000000000000003E-2</c:v>
                </c:pt>
                <c:pt idx="13">
                  <c:v>6.3E-2</c:v>
                </c:pt>
                <c:pt idx="14">
                  <c:v>3.4000000000000002E-2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Ratios!$C$54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Ratios!$D$54:$R$54</c:f>
              <c:numCache>
                <c:formatCode>0.0%;[Red]\(0.0%\)</c:formatCode>
                <c:ptCount val="15"/>
                <c:pt idx="0">
                  <c:v>0.01</c:v>
                </c:pt>
                <c:pt idx="1">
                  <c:v>-3.4000000000000002E-2</c:v>
                </c:pt>
                <c:pt idx="2">
                  <c:v>1.2E-2</c:v>
                </c:pt>
                <c:pt idx="3">
                  <c:v>4.0000000000000001E-3</c:v>
                </c:pt>
                <c:pt idx="4">
                  <c:v>2.4E-2</c:v>
                </c:pt>
                <c:pt idx="5">
                  <c:v>3.6999999999999998E-2</c:v>
                </c:pt>
                <c:pt idx="6">
                  <c:v>4.2000000000000003E-2</c:v>
                </c:pt>
                <c:pt idx="7">
                  <c:v>7.3999999999999996E-2</c:v>
                </c:pt>
                <c:pt idx="8">
                  <c:v>5.7000000000000002E-2</c:v>
                </c:pt>
                <c:pt idx="9">
                  <c:v>6.6000000000000003E-2</c:v>
                </c:pt>
                <c:pt idx="10">
                  <c:v>4.1000000000000002E-2</c:v>
                </c:pt>
                <c:pt idx="11">
                  <c:v>5.0999999999999997E-2</c:v>
                </c:pt>
                <c:pt idx="12">
                  <c:v>-0.03</c:v>
                </c:pt>
                <c:pt idx="13">
                  <c:v>-0.26700000000000002</c:v>
                </c:pt>
                <c:pt idx="14">
                  <c:v>-1.0999999999999999E-2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Ratios!$C$55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Ratios!$D$55:$R$55</c:f>
              <c:numCache>
                <c:formatCode>0.0%;[Red]\(0.0%\)</c:formatCode>
                <c:ptCount val="15"/>
                <c:pt idx="0">
                  <c:v>0.16700000000000001</c:v>
                </c:pt>
                <c:pt idx="1">
                  <c:v>0.105</c:v>
                </c:pt>
                <c:pt idx="2">
                  <c:v>9.9000000000000005E-2</c:v>
                </c:pt>
                <c:pt idx="3">
                  <c:v>0.05</c:v>
                </c:pt>
                <c:pt idx="4">
                  <c:v>6.3E-2</c:v>
                </c:pt>
                <c:pt idx="5">
                  <c:v>0.11899999999999999</c:v>
                </c:pt>
                <c:pt idx="6">
                  <c:v>7.4999999999999997E-2</c:v>
                </c:pt>
                <c:pt idx="7">
                  <c:v>7.0999999999999994E-2</c:v>
                </c:pt>
                <c:pt idx="8">
                  <c:v>7.2999999999999995E-2</c:v>
                </c:pt>
                <c:pt idx="9">
                  <c:v>5.2999999999999999E-2</c:v>
                </c:pt>
                <c:pt idx="10">
                  <c:v>0.1</c:v>
                </c:pt>
                <c:pt idx="11">
                  <c:v>0.11799999999999999</c:v>
                </c:pt>
                <c:pt idx="12">
                  <c:v>8.6999999999999994E-2</c:v>
                </c:pt>
                <c:pt idx="13">
                  <c:v>5.3999999999999999E-2</c:v>
                </c:pt>
                <c:pt idx="14">
                  <c:v>3.3000000000000002E-2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45544"/>
        <c:axId val="285343976"/>
      </c:lineChart>
      <c:catAx>
        <c:axId val="285345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3976"/>
        <c:crosses val="autoZero"/>
        <c:auto val="1"/>
        <c:lblAlgn val="ctr"/>
        <c:lblOffset val="100"/>
        <c:tickLblSkip val="2"/>
        <c:noMultiLvlLbl val="0"/>
      </c:catAx>
      <c:valAx>
        <c:axId val="285343976"/>
        <c:scaling>
          <c:orientation val="minMax"/>
          <c:max val="0.17"/>
          <c:min val="-0.340000000000000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5544"/>
        <c:crosses val="autoZero"/>
        <c:crossBetween val="between"/>
        <c:majorUnit val="0.17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Net Margin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Ratios!$C$57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Ratios!$D$57:$R$57</c:f>
              <c:numCache>
                <c:formatCode>0.0%;[Red]\(0.0%\)</c:formatCode>
                <c:ptCount val="15"/>
                <c:pt idx="0">
                  <c:v>4.2999999999999997E-2</c:v>
                </c:pt>
                <c:pt idx="1">
                  <c:v>1.4E-2</c:v>
                </c:pt>
                <c:pt idx="2">
                  <c:v>3.5000000000000003E-2</c:v>
                </c:pt>
                <c:pt idx="3">
                  <c:v>4.8000000000000001E-2</c:v>
                </c:pt>
                <c:pt idx="4">
                  <c:v>3.5999999999999997E-2</c:v>
                </c:pt>
                <c:pt idx="5">
                  <c:v>6.0999999999999999E-2</c:v>
                </c:pt>
                <c:pt idx="6">
                  <c:v>4.3999999999999997E-2</c:v>
                </c:pt>
                <c:pt idx="7">
                  <c:v>0.02</c:v>
                </c:pt>
                <c:pt idx="8">
                  <c:v>5.0999999999999997E-2</c:v>
                </c:pt>
                <c:pt idx="9">
                  <c:v>5.8000000000000003E-2</c:v>
                </c:pt>
                <c:pt idx="10">
                  <c:v>4.8000000000000001E-2</c:v>
                </c:pt>
                <c:pt idx="11">
                  <c:v>5.2999999999999999E-2</c:v>
                </c:pt>
                <c:pt idx="12">
                  <c:v>0.06</c:v>
                </c:pt>
                <c:pt idx="13">
                  <c:v>5.3999999999999999E-2</c:v>
                </c:pt>
                <c:pt idx="14">
                  <c:v>5.1999999999999998E-2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Ratios!$C$58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Ratios!$D$58:$R$58</c:f>
              <c:numCache>
                <c:formatCode>0.0%;[Red]\(0.0%\)</c:formatCode>
                <c:ptCount val="15"/>
                <c:pt idx="0">
                  <c:v>-8.9999999999999993E-3</c:v>
                </c:pt>
                <c:pt idx="1">
                  <c:v>7.0000000000000001E-3</c:v>
                </c:pt>
                <c:pt idx="2">
                  <c:v>3.7999999999999999E-2</c:v>
                </c:pt>
                <c:pt idx="3">
                  <c:v>0.05</c:v>
                </c:pt>
                <c:pt idx="4">
                  <c:v>3.0000000000000001E-3</c:v>
                </c:pt>
                <c:pt idx="5">
                  <c:v>-1.0999999999999999E-2</c:v>
                </c:pt>
                <c:pt idx="6">
                  <c:v>3.6999999999999998E-2</c:v>
                </c:pt>
                <c:pt idx="7">
                  <c:v>-1.7999999999999999E-2</c:v>
                </c:pt>
                <c:pt idx="8">
                  <c:v>1.2999999999999999E-2</c:v>
                </c:pt>
                <c:pt idx="9">
                  <c:v>2.1000000000000001E-2</c:v>
                </c:pt>
                <c:pt idx="10">
                  <c:v>2.1000000000000001E-2</c:v>
                </c:pt>
                <c:pt idx="11">
                  <c:v>2.5999999999999999E-2</c:v>
                </c:pt>
                <c:pt idx="12">
                  <c:v>3.9E-2</c:v>
                </c:pt>
                <c:pt idx="13">
                  <c:v>4.2000000000000003E-2</c:v>
                </c:pt>
                <c:pt idx="14">
                  <c:v>1.4999999999999999E-2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Ratios!$C$59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Ratios!$D$59:$R$59</c:f>
              <c:numCache>
                <c:formatCode>0.0%;[Red]\(0.0%\)</c:formatCode>
                <c:ptCount val="15"/>
                <c:pt idx="0">
                  <c:v>2E-3</c:v>
                </c:pt>
                <c:pt idx="1">
                  <c:v>-3.3000000000000002E-2</c:v>
                </c:pt>
                <c:pt idx="2">
                  <c:v>-8.9999999999999993E-3</c:v>
                </c:pt>
                <c:pt idx="3">
                  <c:v>-8.0000000000000002E-3</c:v>
                </c:pt>
                <c:pt idx="4">
                  <c:v>8.9999999999999993E-3</c:v>
                </c:pt>
                <c:pt idx="5">
                  <c:v>1.6E-2</c:v>
                </c:pt>
                <c:pt idx="6">
                  <c:v>1.7999999999999999E-2</c:v>
                </c:pt>
                <c:pt idx="7">
                  <c:v>5.1999999999999998E-2</c:v>
                </c:pt>
                <c:pt idx="8">
                  <c:v>3.6999999999999998E-2</c:v>
                </c:pt>
                <c:pt idx="9">
                  <c:v>4.5999999999999999E-2</c:v>
                </c:pt>
                <c:pt idx="10">
                  <c:v>2.9000000000000001E-2</c:v>
                </c:pt>
                <c:pt idx="11">
                  <c:v>3.2000000000000001E-2</c:v>
                </c:pt>
                <c:pt idx="12">
                  <c:v>-6.2E-2</c:v>
                </c:pt>
                <c:pt idx="13">
                  <c:v>-0.29399999999999998</c:v>
                </c:pt>
                <c:pt idx="14">
                  <c:v>-0.06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Ratios!$C$60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Ratios!$D$60:$R$60</c:f>
              <c:numCache>
                <c:formatCode>0.0%;[Red]\(0.0%\)</c:formatCode>
                <c:ptCount val="15"/>
                <c:pt idx="0">
                  <c:v>0.111</c:v>
                </c:pt>
                <c:pt idx="1">
                  <c:v>0.06</c:v>
                </c:pt>
                <c:pt idx="2">
                  <c:v>6.6000000000000003E-2</c:v>
                </c:pt>
                <c:pt idx="3">
                  <c:v>3.2000000000000001E-2</c:v>
                </c:pt>
                <c:pt idx="4">
                  <c:v>4.2000000000000003E-2</c:v>
                </c:pt>
                <c:pt idx="5">
                  <c:v>0.12</c:v>
                </c:pt>
                <c:pt idx="6">
                  <c:v>3.7999999999999999E-2</c:v>
                </c:pt>
                <c:pt idx="7">
                  <c:v>8.5999999999999993E-2</c:v>
                </c:pt>
                <c:pt idx="8">
                  <c:v>6.4000000000000001E-2</c:v>
                </c:pt>
                <c:pt idx="9">
                  <c:v>1.7000000000000001E-2</c:v>
                </c:pt>
                <c:pt idx="10">
                  <c:v>5.7000000000000002E-2</c:v>
                </c:pt>
                <c:pt idx="11">
                  <c:v>5.8000000000000003E-2</c:v>
                </c:pt>
                <c:pt idx="12">
                  <c:v>5.5E-2</c:v>
                </c:pt>
                <c:pt idx="13">
                  <c:v>1.4E-2</c:v>
                </c:pt>
                <c:pt idx="14">
                  <c:v>2.8000000000000001E-2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84792"/>
        <c:axId val="377280872"/>
      </c:lineChart>
      <c:catAx>
        <c:axId val="377284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7280872"/>
        <c:crosses val="autoZero"/>
        <c:auto val="1"/>
        <c:lblAlgn val="ctr"/>
        <c:lblOffset val="100"/>
        <c:tickLblSkip val="2"/>
        <c:noMultiLvlLbl val="0"/>
      </c:catAx>
      <c:valAx>
        <c:axId val="377280872"/>
        <c:scaling>
          <c:orientation val="minMax"/>
          <c:max val="0.15000000000000002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7284792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Pretax Return On Assets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Ratios!$C$62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Ratios!$D$62:$R$62</c:f>
              <c:numCache>
                <c:formatCode>0.0%;[Red]\(0.0%\)</c:formatCode>
                <c:ptCount val="15"/>
                <c:pt idx="0">
                  <c:v>6.2E-2</c:v>
                </c:pt>
                <c:pt idx="1">
                  <c:v>8.9999999999999993E-3</c:v>
                </c:pt>
                <c:pt idx="2">
                  <c:v>3.5999999999999997E-2</c:v>
                </c:pt>
                <c:pt idx="3">
                  <c:v>4.9000000000000002E-2</c:v>
                </c:pt>
                <c:pt idx="4">
                  <c:v>5.7000000000000002E-2</c:v>
                </c:pt>
                <c:pt idx="5">
                  <c:v>0.11</c:v>
                </c:pt>
                <c:pt idx="6">
                  <c:v>7.0999999999999994E-2</c:v>
                </c:pt>
                <c:pt idx="7">
                  <c:v>0.03</c:v>
                </c:pt>
                <c:pt idx="8">
                  <c:v>6.9000000000000006E-2</c:v>
                </c:pt>
                <c:pt idx="9">
                  <c:v>7.2999999999999995E-2</c:v>
                </c:pt>
                <c:pt idx="10">
                  <c:v>7.0000000000000007E-2</c:v>
                </c:pt>
                <c:pt idx="11">
                  <c:v>6.9000000000000006E-2</c:v>
                </c:pt>
                <c:pt idx="12">
                  <c:v>7.6999999999999999E-2</c:v>
                </c:pt>
                <c:pt idx="13">
                  <c:v>7.5999999999999998E-2</c:v>
                </c:pt>
                <c:pt idx="14">
                  <c:v>0.06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Ratios!$C$63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Ratios!$D$63:$R$63</c:f>
              <c:numCache>
                <c:formatCode>0.0%;[Red]\(0.0%\)</c:formatCode>
                <c:ptCount val="15"/>
                <c:pt idx="0">
                  <c:v>4.0000000000000001E-3</c:v>
                </c:pt>
                <c:pt idx="1">
                  <c:v>1.4E-2</c:v>
                </c:pt>
                <c:pt idx="2">
                  <c:v>3.1E-2</c:v>
                </c:pt>
                <c:pt idx="3">
                  <c:v>3.5999999999999997E-2</c:v>
                </c:pt>
                <c:pt idx="4">
                  <c:v>0</c:v>
                </c:pt>
                <c:pt idx="5">
                  <c:v>-0.01</c:v>
                </c:pt>
                <c:pt idx="6">
                  <c:v>0.03</c:v>
                </c:pt>
                <c:pt idx="7">
                  <c:v>-1.2E-2</c:v>
                </c:pt>
                <c:pt idx="8">
                  <c:v>0.01</c:v>
                </c:pt>
                <c:pt idx="9">
                  <c:v>1.6E-2</c:v>
                </c:pt>
                <c:pt idx="10">
                  <c:v>1.7999999999999999E-2</c:v>
                </c:pt>
                <c:pt idx="11">
                  <c:v>2.1000000000000001E-2</c:v>
                </c:pt>
                <c:pt idx="12">
                  <c:v>3.4000000000000002E-2</c:v>
                </c:pt>
                <c:pt idx="13">
                  <c:v>3.3000000000000002E-2</c:v>
                </c:pt>
                <c:pt idx="14">
                  <c:v>1.2E-2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Ratios!$C$64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Ratios!$D$64:$R$64</c:f>
              <c:numCache>
                <c:formatCode>0.0%;[Red]\(0.0%\)</c:formatCode>
                <c:ptCount val="15"/>
                <c:pt idx="0">
                  <c:v>2E-3</c:v>
                </c:pt>
                <c:pt idx="1">
                  <c:v>-3.3000000000000002E-2</c:v>
                </c:pt>
                <c:pt idx="2">
                  <c:v>0</c:v>
                </c:pt>
                <c:pt idx="3">
                  <c:v>-8.0000000000000002E-3</c:v>
                </c:pt>
                <c:pt idx="4">
                  <c:v>8.0000000000000002E-3</c:v>
                </c:pt>
                <c:pt idx="5">
                  <c:v>1.9E-2</c:v>
                </c:pt>
                <c:pt idx="6">
                  <c:v>2.1999999999999999E-2</c:v>
                </c:pt>
                <c:pt idx="7">
                  <c:v>5.8999999999999997E-2</c:v>
                </c:pt>
                <c:pt idx="8">
                  <c:v>4.2999999999999997E-2</c:v>
                </c:pt>
                <c:pt idx="9">
                  <c:v>4.2999999999999997E-2</c:v>
                </c:pt>
                <c:pt idx="10">
                  <c:v>2.1999999999999999E-2</c:v>
                </c:pt>
                <c:pt idx="11">
                  <c:v>2.8000000000000001E-2</c:v>
                </c:pt>
                <c:pt idx="12">
                  <c:v>-2.5999999999999999E-2</c:v>
                </c:pt>
                <c:pt idx="13">
                  <c:v>-0.20499999999999999</c:v>
                </c:pt>
                <c:pt idx="14">
                  <c:v>-3.5000000000000003E-2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Ratios!$C$65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Ratios!$D$65:$R$65</c:f>
              <c:numCache>
                <c:formatCode>0.0%;[Red]\(0.0%\)</c:formatCode>
                <c:ptCount val="15"/>
                <c:pt idx="0">
                  <c:v>0.13600000000000001</c:v>
                </c:pt>
                <c:pt idx="1">
                  <c:v>5.2999999999999999E-2</c:v>
                </c:pt>
                <c:pt idx="2">
                  <c:v>7.4999999999999997E-2</c:v>
                </c:pt>
                <c:pt idx="3">
                  <c:v>0.03</c:v>
                </c:pt>
                <c:pt idx="4">
                  <c:v>0.03</c:v>
                </c:pt>
                <c:pt idx="5">
                  <c:v>7.4999999999999997E-2</c:v>
                </c:pt>
                <c:pt idx="6">
                  <c:v>4.8000000000000001E-2</c:v>
                </c:pt>
                <c:pt idx="7">
                  <c:v>3.5000000000000003E-2</c:v>
                </c:pt>
                <c:pt idx="8">
                  <c:v>4.9000000000000002E-2</c:v>
                </c:pt>
                <c:pt idx="9">
                  <c:v>2.5000000000000001E-2</c:v>
                </c:pt>
                <c:pt idx="10">
                  <c:v>6.8000000000000005E-2</c:v>
                </c:pt>
                <c:pt idx="11">
                  <c:v>6.3E-2</c:v>
                </c:pt>
                <c:pt idx="12">
                  <c:v>4.7E-2</c:v>
                </c:pt>
                <c:pt idx="13">
                  <c:v>0.03</c:v>
                </c:pt>
                <c:pt idx="14">
                  <c:v>1.2999999999999999E-2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78912"/>
        <c:axId val="377285184"/>
      </c:lineChart>
      <c:catAx>
        <c:axId val="37727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7285184"/>
        <c:crosses val="autoZero"/>
        <c:auto val="1"/>
        <c:lblAlgn val="ctr"/>
        <c:lblOffset val="100"/>
        <c:tickLblSkip val="2"/>
        <c:noMultiLvlLbl val="0"/>
      </c:catAx>
      <c:valAx>
        <c:axId val="377285184"/>
        <c:scaling>
          <c:orientation val="minMax"/>
          <c:max val="0.14000000000000001"/>
          <c:min val="-0.28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7278912"/>
        <c:crosses val="autoZero"/>
        <c:crossBetween val="between"/>
        <c:majorUnit val="0.1400000000000000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Pretax Return On Equity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Ratios!$C$67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Ratios!$D$67:$R$67</c:f>
              <c:numCache>
                <c:formatCode>0.0%;[Red]\(0.0%\)</c:formatCode>
                <c:ptCount val="15"/>
                <c:pt idx="0">
                  <c:v>0.33900000000000002</c:v>
                </c:pt>
                <c:pt idx="1">
                  <c:v>6.3E-2</c:v>
                </c:pt>
                <c:pt idx="2">
                  <c:v>0.20200000000000001</c:v>
                </c:pt>
                <c:pt idx="3">
                  <c:v>0.252</c:v>
                </c:pt>
                <c:pt idx="4">
                  <c:v>0.40400000000000003</c:v>
                </c:pt>
                <c:pt idx="5">
                  <c:v>0.89</c:v>
                </c:pt>
                <c:pt idx="6">
                  <c:v>1.036</c:v>
                </c:pt>
                <c:pt idx="7">
                  <c:v>4.1509999999999998</c:v>
                </c:pt>
                <c:pt idx="8">
                  <c:v>1.8420000000000001</c:v>
                </c:pt>
                <c:pt idx="9">
                  <c:v>1.7170000000000001</c:v>
                </c:pt>
                <c:pt idx="10">
                  <c:v>1.26</c:v>
                </c:pt>
                <c:pt idx="11">
                  <c:v>0.60099999999999998</c:v>
                </c:pt>
                <c:pt idx="12">
                  <c:v>0.60599999999999998</c:v>
                </c:pt>
                <c:pt idx="13">
                  <c:v>0.95399999999999996</c:v>
                </c:pt>
                <c:pt idx="14">
                  <c:v>1.5569999999999999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Ratios!$C$68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Ratios!$D$68:$R$68</c:f>
              <c:numCache>
                <c:formatCode>0.0%;[Red]\(0.0%\)</c:formatCode>
                <c:ptCount val="15"/>
                <c:pt idx="0">
                  <c:v>1.7000000000000001E-2</c:v>
                </c:pt>
                <c:pt idx="1">
                  <c:v>4.8000000000000001E-2</c:v>
                </c:pt>
                <c:pt idx="2">
                  <c:v>0.11700000000000001</c:v>
                </c:pt>
                <c:pt idx="3">
                  <c:v>0.17299999999999999</c:v>
                </c:pt>
                <c:pt idx="4">
                  <c:v>3.0000000000000001E-3</c:v>
                </c:pt>
                <c:pt idx="5">
                  <c:v>-5.8999999999999997E-2</c:v>
                </c:pt>
                <c:pt idx="6">
                  <c:v>0.191</c:v>
                </c:pt>
                <c:pt idx="7">
                  <c:v>-0.09</c:v>
                </c:pt>
                <c:pt idx="8">
                  <c:v>8.4000000000000005E-2</c:v>
                </c:pt>
                <c:pt idx="9">
                  <c:v>0.157</c:v>
                </c:pt>
                <c:pt idx="10">
                  <c:v>0.17</c:v>
                </c:pt>
                <c:pt idx="11">
                  <c:v>0.184</c:v>
                </c:pt>
                <c:pt idx="12">
                  <c:v>0.35799999999999998</c:v>
                </c:pt>
                <c:pt idx="13">
                  <c:v>0.51800000000000002</c:v>
                </c:pt>
                <c:pt idx="14">
                  <c:v>0.26800000000000002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Ratios!$C$69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Ratios!$D$69:$R$69</c:f>
              <c:numCache>
                <c:formatCode>0.0%;[Red]\(0.0%\)</c:formatCode>
                <c:ptCount val="15"/>
                <c:pt idx="0">
                  <c:v>1.4E-2</c:v>
                </c:pt>
                <c:pt idx="1">
                  <c:v>-0.30399999999999999</c:v>
                </c:pt>
                <c:pt idx="2">
                  <c:v>3.0000000000000001E-3</c:v>
                </c:pt>
                <c:pt idx="3">
                  <c:v>-6.7000000000000004E-2</c:v>
                </c:pt>
                <c:pt idx="4">
                  <c:v>6.4000000000000001E-2</c:v>
                </c:pt>
                <c:pt idx="5">
                  <c:v>0.13</c:v>
                </c:pt>
                <c:pt idx="6">
                  <c:v>0.15</c:v>
                </c:pt>
                <c:pt idx="7">
                  <c:v>0.45600000000000002</c:v>
                </c:pt>
                <c:pt idx="8">
                  <c:v>0.29299999999999998</c:v>
                </c:pt>
                <c:pt idx="9">
                  <c:v>0.99399999999999999</c:v>
                </c:pt>
                <c:pt idx="10">
                  <c:v>0.57899999999999996</c:v>
                </c:pt>
                <c:pt idx="11">
                  <c:v>0.42399999999999999</c:v>
                </c:pt>
                <c:pt idx="12">
                  <c:v>-0.6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Ratios!$C$70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Ratios!$D$70:$R$70</c:f>
              <c:numCache>
                <c:formatCode>0.0%;[Red]\(0.0%\)</c:formatCode>
                <c:ptCount val="15"/>
                <c:pt idx="0">
                  <c:v>0.44500000000000001</c:v>
                </c:pt>
                <c:pt idx="1">
                  <c:v>0.182</c:v>
                </c:pt>
                <c:pt idx="2">
                  <c:v>0.248</c:v>
                </c:pt>
                <c:pt idx="3">
                  <c:v>0.10199999999999999</c:v>
                </c:pt>
                <c:pt idx="4">
                  <c:v>0.10299999999999999</c:v>
                </c:pt>
                <c:pt idx="5">
                  <c:v>0.245</c:v>
                </c:pt>
                <c:pt idx="6">
                  <c:v>0.16700000000000001</c:v>
                </c:pt>
                <c:pt idx="7">
                  <c:v>0.11899999999999999</c:v>
                </c:pt>
                <c:pt idx="8">
                  <c:v>0.14399999999999999</c:v>
                </c:pt>
                <c:pt idx="9">
                  <c:v>7.1999999999999995E-2</c:v>
                </c:pt>
                <c:pt idx="10">
                  <c:v>0.19900000000000001</c:v>
                </c:pt>
                <c:pt idx="11">
                  <c:v>0.18099999999999999</c:v>
                </c:pt>
                <c:pt idx="12">
                  <c:v>0.13100000000000001</c:v>
                </c:pt>
                <c:pt idx="13">
                  <c:v>0.09</c:v>
                </c:pt>
                <c:pt idx="14">
                  <c:v>4.1000000000000002E-2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82048"/>
        <c:axId val="482326592"/>
      </c:lineChart>
      <c:catAx>
        <c:axId val="37728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2326592"/>
        <c:crosses val="autoZero"/>
        <c:auto val="1"/>
        <c:lblAlgn val="ctr"/>
        <c:lblOffset val="100"/>
        <c:tickLblSkip val="2"/>
        <c:noMultiLvlLbl val="0"/>
      </c:catAx>
      <c:valAx>
        <c:axId val="482326592"/>
        <c:scaling>
          <c:orientation val="minMax"/>
          <c:max val="4.2"/>
          <c:min val="-1.0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7282048"/>
        <c:crosses val="autoZero"/>
        <c:crossBetween val="between"/>
        <c:majorUnit val="1.0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Return On Equity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Ratios!$C$72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Ratios!$D$72:$R$72</c:f>
              <c:numCache>
                <c:formatCode>0.0%;[Red]\(0.0%\)</c:formatCode>
                <c:ptCount val="15"/>
                <c:pt idx="0">
                  <c:v>0.248</c:v>
                </c:pt>
                <c:pt idx="1">
                  <c:v>8.6999999999999994E-2</c:v>
                </c:pt>
                <c:pt idx="2">
                  <c:v>0.187</c:v>
                </c:pt>
                <c:pt idx="3">
                  <c:v>0.22900000000000001</c:v>
                </c:pt>
                <c:pt idx="4">
                  <c:v>0.27900000000000003</c:v>
                </c:pt>
                <c:pt idx="5">
                  <c:v>0.59099999999999997</c:v>
                </c:pt>
                <c:pt idx="6">
                  <c:v>0.68799999999999994</c:v>
                </c:pt>
                <c:pt idx="7">
                  <c:v>3.2010000000000001</c:v>
                </c:pt>
                <c:pt idx="8">
                  <c:v>1.353</c:v>
                </c:pt>
                <c:pt idx="9">
                  <c:v>1.2769999999999999</c:v>
                </c:pt>
                <c:pt idx="10">
                  <c:v>0.83199999999999996</c:v>
                </c:pt>
                <c:pt idx="11">
                  <c:v>0.442</c:v>
                </c:pt>
                <c:pt idx="12">
                  <c:v>0.46300000000000002</c:v>
                </c:pt>
                <c:pt idx="13">
                  <c:v>0.69</c:v>
                </c:pt>
                <c:pt idx="14">
                  <c:v>1.369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Ratios!$C$73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Ratios!$D$73:$R$73</c:f>
              <c:numCache>
                <c:formatCode>0.0%;[Red]\(0.0%\)</c:formatCode>
                <c:ptCount val="15"/>
                <c:pt idx="0">
                  <c:v>-2.5999999999999999E-2</c:v>
                </c:pt>
                <c:pt idx="1">
                  <c:v>1.4E-2</c:v>
                </c:pt>
                <c:pt idx="2">
                  <c:v>7.3999999999999996E-2</c:v>
                </c:pt>
                <c:pt idx="3">
                  <c:v>0.115</c:v>
                </c:pt>
                <c:pt idx="4">
                  <c:v>8.0000000000000002E-3</c:v>
                </c:pt>
                <c:pt idx="5">
                  <c:v>-3.4000000000000002E-2</c:v>
                </c:pt>
                <c:pt idx="6">
                  <c:v>0.13</c:v>
                </c:pt>
                <c:pt idx="7">
                  <c:v>-7.0999999999999994E-2</c:v>
                </c:pt>
                <c:pt idx="8">
                  <c:v>5.7000000000000002E-2</c:v>
                </c:pt>
                <c:pt idx="9">
                  <c:v>0.11700000000000001</c:v>
                </c:pt>
                <c:pt idx="10">
                  <c:v>0.124</c:v>
                </c:pt>
                <c:pt idx="11">
                  <c:v>0.13900000000000001</c:v>
                </c:pt>
                <c:pt idx="12">
                  <c:v>0.26100000000000001</c:v>
                </c:pt>
                <c:pt idx="13">
                  <c:v>0.41399999999999998</c:v>
                </c:pt>
                <c:pt idx="14">
                  <c:v>0.20699999999999999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Ratios!$C$74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Ratios!$D$74:$R$74</c:f>
              <c:numCache>
                <c:formatCode>0.0%;[Red]\(0.0%\)</c:formatCode>
                <c:ptCount val="15"/>
                <c:pt idx="0">
                  <c:v>0.01</c:v>
                </c:pt>
                <c:pt idx="1">
                  <c:v>-0.23200000000000001</c:v>
                </c:pt>
                <c:pt idx="2">
                  <c:v>-6.6000000000000003E-2</c:v>
                </c:pt>
                <c:pt idx="3">
                  <c:v>-5.0999999999999997E-2</c:v>
                </c:pt>
                <c:pt idx="4">
                  <c:v>5.7000000000000002E-2</c:v>
                </c:pt>
                <c:pt idx="5">
                  <c:v>9.4E-2</c:v>
                </c:pt>
                <c:pt idx="6">
                  <c:v>0.108</c:v>
                </c:pt>
                <c:pt idx="7">
                  <c:v>0.35599999999999998</c:v>
                </c:pt>
                <c:pt idx="8">
                  <c:v>0.224</c:v>
                </c:pt>
                <c:pt idx="9">
                  <c:v>0.8</c:v>
                </c:pt>
                <c:pt idx="10">
                  <c:v>0.497</c:v>
                </c:pt>
                <c:pt idx="11">
                  <c:v>0.31</c:v>
                </c:pt>
                <c:pt idx="12">
                  <c:v>-1.0209999999999999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Ratios!$C$75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Ratios!$D$75:$R$75</c:f>
              <c:numCache>
                <c:formatCode>0.0%;[Red]\(0.0%\)</c:formatCode>
                <c:ptCount val="15"/>
                <c:pt idx="0">
                  <c:v>0.29399999999999998</c:v>
                </c:pt>
                <c:pt idx="1">
                  <c:v>0.111</c:v>
                </c:pt>
                <c:pt idx="2">
                  <c:v>0.16500000000000001</c:v>
                </c:pt>
                <c:pt idx="3">
                  <c:v>5.8000000000000003E-2</c:v>
                </c:pt>
                <c:pt idx="4">
                  <c:v>6.7000000000000004E-2</c:v>
                </c:pt>
                <c:pt idx="5">
                  <c:v>0.245</c:v>
                </c:pt>
                <c:pt idx="6">
                  <c:v>8.1000000000000003E-2</c:v>
                </c:pt>
                <c:pt idx="7">
                  <c:v>0.16800000000000001</c:v>
                </c:pt>
                <c:pt idx="8">
                  <c:v>0.11600000000000001</c:v>
                </c:pt>
                <c:pt idx="9">
                  <c:v>2.9000000000000001E-2</c:v>
                </c:pt>
                <c:pt idx="10">
                  <c:v>0.113</c:v>
                </c:pt>
                <c:pt idx="11">
                  <c:v>0.104</c:v>
                </c:pt>
                <c:pt idx="12">
                  <c:v>8.6999999999999994E-2</c:v>
                </c:pt>
                <c:pt idx="13">
                  <c:v>0.02</c:v>
                </c:pt>
                <c:pt idx="14">
                  <c:v>4.2999999999999997E-2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328160"/>
        <c:axId val="482312872"/>
      </c:lineChart>
      <c:catAx>
        <c:axId val="48232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2312872"/>
        <c:crosses val="autoZero"/>
        <c:auto val="1"/>
        <c:lblAlgn val="ctr"/>
        <c:lblOffset val="100"/>
        <c:tickLblSkip val="2"/>
        <c:noMultiLvlLbl val="0"/>
      </c:catAx>
      <c:valAx>
        <c:axId val="482312872"/>
        <c:scaling>
          <c:orientation val="minMax"/>
          <c:max val="3.3"/>
          <c:min val="-1.1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2328160"/>
        <c:crosses val="autoZero"/>
        <c:crossBetween val="between"/>
        <c:majorUnit val="1.100000000000000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Return on Invested Capital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Ratios!$C$77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Ratios!$D$77:$R$77</c:f>
              <c:numCache>
                <c:formatCode>0.0%;[Red]\(0.0%\)</c:formatCode>
                <c:ptCount val="15"/>
                <c:pt idx="0">
                  <c:v>7.4999999999999997E-2</c:v>
                </c:pt>
                <c:pt idx="1">
                  <c:v>0.02</c:v>
                </c:pt>
                <c:pt idx="2">
                  <c:v>5.3999999999999999E-2</c:v>
                </c:pt>
                <c:pt idx="3">
                  <c:v>7.9000000000000001E-2</c:v>
                </c:pt>
                <c:pt idx="4">
                  <c:v>8.2000000000000003E-2</c:v>
                </c:pt>
                <c:pt idx="5">
                  <c:v>0.16400000000000001</c:v>
                </c:pt>
                <c:pt idx="6">
                  <c:v>0.106</c:v>
                </c:pt>
                <c:pt idx="7">
                  <c:v>5.0999999999999997E-2</c:v>
                </c:pt>
                <c:pt idx="8">
                  <c:v>0.107</c:v>
                </c:pt>
                <c:pt idx="9">
                  <c:v>0.112</c:v>
                </c:pt>
                <c:pt idx="10">
                  <c:v>9.5000000000000001E-2</c:v>
                </c:pt>
                <c:pt idx="11">
                  <c:v>0.108</c:v>
                </c:pt>
                <c:pt idx="12">
                  <c:v>0.127</c:v>
                </c:pt>
                <c:pt idx="13">
                  <c:v>0.11700000000000001</c:v>
                </c:pt>
                <c:pt idx="14">
                  <c:v>0.11700000000000001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Ratios!$C$78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Ratios!$D$78:$R$78</c:f>
              <c:numCache>
                <c:formatCode>0.0%;[Red]\(0.0%\)</c:formatCode>
                <c:ptCount val="15"/>
                <c:pt idx="0">
                  <c:v>-8.9999999999999993E-3</c:v>
                </c:pt>
                <c:pt idx="1">
                  <c:v>7.0000000000000001E-3</c:v>
                </c:pt>
                <c:pt idx="2">
                  <c:v>3.2000000000000001E-2</c:v>
                </c:pt>
                <c:pt idx="3">
                  <c:v>4.2999999999999997E-2</c:v>
                </c:pt>
                <c:pt idx="4">
                  <c:v>3.0000000000000001E-3</c:v>
                </c:pt>
                <c:pt idx="5">
                  <c:v>-1.0999999999999999E-2</c:v>
                </c:pt>
                <c:pt idx="6">
                  <c:v>0.04</c:v>
                </c:pt>
                <c:pt idx="7">
                  <c:v>-1.9E-2</c:v>
                </c:pt>
                <c:pt idx="8">
                  <c:v>1.4999999999999999E-2</c:v>
                </c:pt>
                <c:pt idx="9">
                  <c:v>2.5999999999999999E-2</c:v>
                </c:pt>
                <c:pt idx="10">
                  <c:v>2.8000000000000001E-2</c:v>
                </c:pt>
                <c:pt idx="11">
                  <c:v>3.4000000000000002E-2</c:v>
                </c:pt>
                <c:pt idx="12">
                  <c:v>5.0999999999999997E-2</c:v>
                </c:pt>
                <c:pt idx="13">
                  <c:v>5.2999999999999999E-2</c:v>
                </c:pt>
                <c:pt idx="14">
                  <c:v>1.7999999999999999E-2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Ratios!$C$79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Ratios!$D$79:$R$79</c:f>
              <c:numCache>
                <c:formatCode>0.0%;[Red]\(0.0%\)</c:formatCode>
                <c:ptCount val="15"/>
                <c:pt idx="0">
                  <c:v>3.0000000000000001E-3</c:v>
                </c:pt>
                <c:pt idx="1">
                  <c:v>-5.2999999999999999E-2</c:v>
                </c:pt>
                <c:pt idx="2">
                  <c:v>-1.4999999999999999E-2</c:v>
                </c:pt>
                <c:pt idx="3">
                  <c:v>-1.2E-2</c:v>
                </c:pt>
                <c:pt idx="4">
                  <c:v>1.4E-2</c:v>
                </c:pt>
                <c:pt idx="5">
                  <c:v>2.9000000000000001E-2</c:v>
                </c:pt>
                <c:pt idx="6">
                  <c:v>3.5999999999999997E-2</c:v>
                </c:pt>
                <c:pt idx="7">
                  <c:v>0.11700000000000001</c:v>
                </c:pt>
                <c:pt idx="8">
                  <c:v>7.8E-2</c:v>
                </c:pt>
                <c:pt idx="9">
                  <c:v>7.1999999999999995E-2</c:v>
                </c:pt>
                <c:pt idx="10">
                  <c:v>3.6999999999999998E-2</c:v>
                </c:pt>
                <c:pt idx="11">
                  <c:v>0.04</c:v>
                </c:pt>
                <c:pt idx="12">
                  <c:v>-8.4000000000000005E-2</c:v>
                </c:pt>
                <c:pt idx="13">
                  <c:v>-0.42299999999999999</c:v>
                </c:pt>
                <c:pt idx="14">
                  <c:v>-8.7999999999999995E-2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Ratios!$C$80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Ratios!$D$80:$R$80</c:f>
              <c:numCache>
                <c:formatCode>0.0%;[Red]\(0.0%\)</c:formatCode>
                <c:ptCount val="15"/>
                <c:pt idx="0">
                  <c:v>0.18099999999999999</c:v>
                </c:pt>
                <c:pt idx="1">
                  <c:v>6.3E-2</c:v>
                </c:pt>
                <c:pt idx="2">
                  <c:v>8.7999999999999995E-2</c:v>
                </c:pt>
                <c:pt idx="3">
                  <c:v>0.03</c:v>
                </c:pt>
                <c:pt idx="4">
                  <c:v>3.4000000000000002E-2</c:v>
                </c:pt>
                <c:pt idx="5">
                  <c:v>0.127</c:v>
                </c:pt>
                <c:pt idx="6">
                  <c:v>0.04</c:v>
                </c:pt>
                <c:pt idx="7">
                  <c:v>0.08</c:v>
                </c:pt>
                <c:pt idx="8">
                  <c:v>5.8999999999999997E-2</c:v>
                </c:pt>
                <c:pt idx="9">
                  <c:v>1.6E-2</c:v>
                </c:pt>
                <c:pt idx="10">
                  <c:v>5.7000000000000002E-2</c:v>
                </c:pt>
                <c:pt idx="11">
                  <c:v>5.1999999999999998E-2</c:v>
                </c:pt>
                <c:pt idx="12">
                  <c:v>4.3999999999999997E-2</c:v>
                </c:pt>
                <c:pt idx="13">
                  <c:v>0.01</c:v>
                </c:pt>
                <c:pt idx="1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78752"/>
        <c:axId val="336179928"/>
      </c:lineChart>
      <c:catAx>
        <c:axId val="33617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36179928"/>
        <c:crosses val="autoZero"/>
        <c:auto val="1"/>
        <c:lblAlgn val="ctr"/>
        <c:lblOffset val="100"/>
        <c:tickLblSkip val="2"/>
        <c:noMultiLvlLbl val="0"/>
      </c:catAx>
      <c:valAx>
        <c:axId val="336179928"/>
        <c:scaling>
          <c:orientation val="minMax"/>
          <c:max val="0.22000000000000003"/>
          <c:min val="-0.440000000000000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36178752"/>
        <c:crosses val="autoZero"/>
        <c:crossBetween val="between"/>
        <c:majorUnit val="0.2200000000000000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Backlog Years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Ratios!$C$82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Ratios!$D$82:$R$82</c:f>
              <c:numCache>
                <c:formatCode>_(* #,##0.0_);_(* \(#,##0.0\);_(* "-"??_);_(@_)</c:formatCode>
                <c:ptCount val="15"/>
                <c:pt idx="0">
                  <c:v>1.9269528865540779</c:v>
                </c:pt>
                <c:pt idx="1">
                  <c:v>2.1264018170387948</c:v>
                </c:pt>
                <c:pt idx="2">
                  <c:v>2.0384824902723735</c:v>
                </c:pt>
                <c:pt idx="3">
                  <c:v>2.9957852333973629</c:v>
                </c:pt>
                <c:pt idx="4">
                  <c:v>3.5196977084349097</c:v>
                </c:pt>
                <c:pt idx="5">
                  <c:v>4.4732251796285416</c:v>
                </c:pt>
                <c:pt idx="6">
                  <c:v>5.3171124136006176</c:v>
                </c:pt>
                <c:pt idx="7">
                  <c:v>4.3277046323281727</c:v>
                </c:pt>
                <c:pt idx="8">
                  <c:v>4.7266973532796319</c:v>
                </c:pt>
                <c:pt idx="9">
                  <c:v>4.9415436095148033</c:v>
                </c:pt>
                <c:pt idx="10">
                  <c:v>4.557700310901124</c:v>
                </c:pt>
                <c:pt idx="11">
                  <c:v>4.879316116966625</c:v>
                </c:pt>
                <c:pt idx="12">
                  <c:v>5.3666953130164607</c:v>
                </c:pt>
                <c:pt idx="13">
                  <c:v>4.9586428616018479</c:v>
                </c:pt>
                <c:pt idx="14">
                  <c:v>4.8458512651870027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Ratios!$C$83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Ratios!$D$83:$R$83</c:f>
              <c:numCache>
                <c:formatCode>_(* #,##0.0_);_(* \(#,##0.0\);_(* "-"??_);_(@_)</c:formatCode>
                <c:ptCount val="15"/>
                <c:pt idx="0">
                  <c:v>5.629878599377947</c:v>
                </c:pt>
                <c:pt idx="1">
                  <c:v>5.9496233365413334</c:v>
                </c:pt>
                <c:pt idx="2">
                  <c:v>5.8023361984824158</c:v>
                </c:pt>
                <c:pt idx="3">
                  <c:v>7.4022101385721797</c:v>
                </c:pt>
                <c:pt idx="4">
                  <c:v>6.6645534310493488</c:v>
                </c:pt>
                <c:pt idx="5">
                  <c:v>8.6785778186744373</c:v>
                </c:pt>
                <c:pt idx="6">
                  <c:v>9.2510805500982318</c:v>
                </c:pt>
                <c:pt idx="7">
                  <c:v>9.0856802578114042</c:v>
                </c:pt>
                <c:pt idx="8">
                  <c:v>9.8026971498513724</c:v>
                </c:pt>
                <c:pt idx="9">
                  <c:v>11.011602344894968</c:v>
                </c:pt>
                <c:pt idx="10">
                  <c:v>10.02997521246459</c:v>
                </c:pt>
                <c:pt idx="11">
                  <c:v>11.589273660051303</c:v>
                </c:pt>
                <c:pt idx="12">
                  <c:v>14.123828504603626</c:v>
                </c:pt>
                <c:pt idx="13">
                  <c:v>15.60744763382467</c:v>
                </c:pt>
                <c:pt idx="14">
                  <c:v>15.92646550817801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Ratios!$C$84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Ratios!$D$84:$R$84</c:f>
              <c:numCache>
                <c:formatCode>_(* #,##0.0_);_(* \(#,##0.0\);_(* "-"??_);_(@_)</c:formatCode>
                <c:ptCount val="15"/>
                <c:pt idx="0">
                  <c:v>2.0209024734593592</c:v>
                </c:pt>
                <c:pt idx="1">
                  <c:v>1.8781824558734668</c:v>
                </c:pt>
                <c:pt idx="2">
                  <c:v>2.2311065256641736</c:v>
                </c:pt>
                <c:pt idx="3">
                  <c:v>1.988761916787676</c:v>
                </c:pt>
                <c:pt idx="4">
                  <c:v>2.1458644574222463</c:v>
                </c:pt>
                <c:pt idx="5">
                  <c:v>2.7470302375809936</c:v>
                </c:pt>
                <c:pt idx="6">
                  <c:v>3.0614576193740008</c:v>
                </c:pt>
                <c:pt idx="7">
                  <c:v>2.4440951270219564</c:v>
                </c:pt>
                <c:pt idx="8">
                  <c:v>2.2616957554476915</c:v>
                </c:pt>
                <c:pt idx="9">
                  <c:v>3.0413691611707634</c:v>
                </c:pt>
                <c:pt idx="10">
                  <c:v>3.9718511450381673</c:v>
                </c:pt>
                <c:pt idx="11">
                  <c:v>3.8400088149413256</c:v>
                </c:pt>
                <c:pt idx="12">
                  <c:v>3.4359305852518518</c:v>
                </c:pt>
                <c:pt idx="13">
                  <c:v>3.25775918996258</c:v>
                </c:pt>
                <c:pt idx="14">
                  <c:v>3.4885855927535347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Ratios!$C$85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Ratios!$D$85:$R$85</c:f>
              <c:numCache>
                <c:formatCode>#,##0.0_);[Red]\(#,##0.0\)</c:formatCode>
                <c:ptCount val="15"/>
                <c:pt idx="0">
                  <c:v>3.5766885739171754</c:v>
                </c:pt>
                <c:pt idx="1">
                  <c:v>4.9410765771229688</c:v>
                </c:pt>
                <c:pt idx="2">
                  <c:v>3.0121416425524297</c:v>
                </c:pt>
                <c:pt idx="3">
                  <c:v>2.7399393059770416</c:v>
                </c:pt>
                <c:pt idx="4">
                  <c:v>3.9386039582889976</c:v>
                </c:pt>
                <c:pt idx="5">
                  <c:v>3.5893769541676206</c:v>
                </c:pt>
                <c:pt idx="6">
                  <c:v>3.2941528197381671</c:v>
                </c:pt>
                <c:pt idx="7">
                  <c:v>3.025719378660555</c:v>
                </c:pt>
                <c:pt idx="8">
                  <c:v>2.8976342722917177</c:v>
                </c:pt>
                <c:pt idx="9">
                  <c:v>2.660899534723419</c:v>
                </c:pt>
                <c:pt idx="10">
                  <c:v>2.0207880655099726</c:v>
                </c:pt>
                <c:pt idx="11">
                  <c:v>2.9198877305533277</c:v>
                </c:pt>
                <c:pt idx="12">
                  <c:v>3.3265805877114873</c:v>
                </c:pt>
                <c:pt idx="13">
                  <c:v>3.7888530895227812</c:v>
                </c:pt>
                <c:pt idx="14">
                  <c:v>3.1560595094491357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313288"/>
        <c:axId val="379310544"/>
      </c:lineChart>
      <c:catAx>
        <c:axId val="379313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9310544"/>
        <c:crosses val="autoZero"/>
        <c:auto val="1"/>
        <c:lblAlgn val="ctr"/>
        <c:lblOffset val="100"/>
        <c:tickLblSkip val="2"/>
        <c:noMultiLvlLbl val="0"/>
      </c:catAx>
      <c:valAx>
        <c:axId val="379310544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931328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Total Return for Benchmarks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Data!$AC$1</c:f>
              <c:strCache>
                <c:ptCount val="1"/>
                <c:pt idx="0">
                  <c:v>Global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Data!$A$5:$A$184</c:f>
              <c:numCache>
                <c:formatCode>d\-mmm\-yy</c:formatCode>
                <c:ptCount val="18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38045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39506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40967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42428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42582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42735</c:v>
                </c:pt>
              </c:numCache>
            </c:numRef>
          </c:cat>
          <c:val>
            <c:numRef>
              <c:f>Data!$AC$5:$AC$184</c:f>
              <c:numCache>
                <c:formatCode>_(* #,##0.00_);_(* \(#,##0.00\);_(* "-"??_);_(@_)</c:formatCode>
                <c:ptCount val="180"/>
                <c:pt idx="0">
                  <c:v>-3.0999999999999917E-2</c:v>
                </c:pt>
                <c:pt idx="1">
                  <c:v>-3.8073699999999877E-2</c:v>
                </c:pt>
                <c:pt idx="2">
                  <c:v>6.6558729500001412E-3</c:v>
                </c:pt>
                <c:pt idx="3">
                  <c:v>-1.8309192699159982E-2</c:v>
                </c:pt>
                <c:pt idx="4">
                  <c:v>-1.5069613035067264E-2</c:v>
                </c:pt>
                <c:pt idx="5">
                  <c:v>-6.8945305202049112E-2</c:v>
                </c:pt>
                <c:pt idx="6">
                  <c:v>-0.15004016911895068</c:v>
                </c:pt>
                <c:pt idx="7">
                  <c:v>-0.14817025749101231</c:v>
                </c:pt>
                <c:pt idx="8">
                  <c:v>-0.23667536773769615</c:v>
                </c:pt>
                <c:pt idx="9">
                  <c:v>-0.19102855472841029</c:v>
                </c:pt>
                <c:pt idx="10">
                  <c:v>-0.14944742244145059</c:v>
                </c:pt>
                <c:pt idx="11">
                  <c:v>-0.18576601750320065</c:v>
                </c:pt>
                <c:pt idx="12">
                  <c:v>-0.20775033503061424</c:v>
                </c:pt>
                <c:pt idx="13">
                  <c:v>-0.22240695383254794</c:v>
                </c:pt>
                <c:pt idx="14">
                  <c:v>-0.22512852949413398</c:v>
                </c:pt>
                <c:pt idx="15">
                  <c:v>-0.1574047629719213</c:v>
                </c:pt>
                <c:pt idx="16">
                  <c:v>-0.10221477494658215</c:v>
                </c:pt>
                <c:pt idx="17">
                  <c:v>-8.3989734877997768E-2</c:v>
                </c:pt>
                <c:pt idx="18">
                  <c:v>-6.3837509045313712E-2</c:v>
                </c:pt>
                <c:pt idx="19">
                  <c:v>-3.846750554044176E-2</c:v>
                </c:pt>
                <c:pt idx="20">
                  <c:v>-2.558297011468369E-2</c:v>
                </c:pt>
                <c:pt idx="21">
                  <c:v>3.161530953958458E-2</c:v>
                </c:pt>
                <c:pt idx="22">
                  <c:v>4.8740123677941671E-2</c:v>
                </c:pt>
                <c:pt idx="23">
                  <c:v>0.107679318628642</c:v>
                </c:pt>
                <c:pt idx="24">
                  <c:v>0.13304517502523794</c:v>
                </c:pt>
                <c:pt idx="25">
                  <c:v>0.15457303335071759</c:v>
                </c:pt>
                <c:pt idx="26">
                  <c:v>0.15434211874404746</c:v>
                </c:pt>
                <c:pt idx="27">
                  <c:v>0.1274459473773113</c:v>
                </c:pt>
                <c:pt idx="28">
                  <c:v>0.13477434603526395</c:v>
                </c:pt>
                <c:pt idx="29">
                  <c:v>0.16189545290550678</c:v>
                </c:pt>
                <c:pt idx="30">
                  <c:v>0.11762723614980697</c:v>
                </c:pt>
                <c:pt idx="31">
                  <c:v>0.12165069419994623</c:v>
                </c:pt>
                <c:pt idx="32">
                  <c:v>0.14542968891698504</c:v>
                </c:pt>
                <c:pt idx="33">
                  <c:v>0.17498177489104316</c:v>
                </c:pt>
                <c:pt idx="34">
                  <c:v>0.2379607980252032</c:v>
                </c:pt>
                <c:pt idx="35">
                  <c:v>0.28500330835016086</c:v>
                </c:pt>
                <c:pt idx="36">
                  <c:v>0.26045974516067294</c:v>
                </c:pt>
                <c:pt idx="37">
                  <c:v>0.29776935361742884</c:v>
                </c:pt>
                <c:pt idx="38">
                  <c:v>0.27155441267435676</c:v>
                </c:pt>
                <c:pt idx="39">
                  <c:v>0.23874830882735831</c:v>
                </c:pt>
                <c:pt idx="40">
                  <c:v>0.2560907851509413</c:v>
                </c:pt>
                <c:pt idx="41">
                  <c:v>0.27128948365126759</c:v>
                </c:pt>
                <c:pt idx="42">
                  <c:v>0.31616600242415727</c:v>
                </c:pt>
                <c:pt idx="43">
                  <c:v>0.3298541288493686</c:v>
                </c:pt>
                <c:pt idx="44">
                  <c:v>0.35738210931655034</c:v>
                </c:pt>
                <c:pt idx="45">
                  <c:v>0.32114000699779832</c:v>
                </c:pt>
                <c:pt idx="46">
                  <c:v>0.35958518120143435</c:v>
                </c:pt>
                <c:pt idx="47">
                  <c:v>0.39479843739455167</c:v>
                </c:pt>
                <c:pt idx="48">
                  <c:v>0.45742488723356711</c:v>
                </c:pt>
                <c:pt idx="49">
                  <c:v>0.45101221772973954</c:v>
                </c:pt>
                <c:pt idx="50">
                  <c:v>0.48641691584234503</c:v>
                </c:pt>
                <c:pt idx="51">
                  <c:v>0.52877979794385177</c:v>
                </c:pt>
                <c:pt idx="52">
                  <c:v>0.46579407026856501</c:v>
                </c:pt>
                <c:pt idx="53">
                  <c:v>0.4569993058469537</c:v>
                </c:pt>
                <c:pt idx="54">
                  <c:v>0.45321110765175154</c:v>
                </c:pt>
                <c:pt idx="55">
                  <c:v>0.48561771535238574</c:v>
                </c:pt>
                <c:pt idx="56">
                  <c:v>0.49467998341603536</c:v>
                </c:pt>
                <c:pt idx="57">
                  <c:v>0.54430335886544756</c:v>
                </c:pt>
                <c:pt idx="58">
                  <c:v>0.57982233611935263</c:v>
                </c:pt>
                <c:pt idx="59">
                  <c:v>0.60889106710394891</c:v>
                </c:pt>
                <c:pt idx="60">
                  <c:v>0.62433642134814682</c:v>
                </c:pt>
                <c:pt idx="61">
                  <c:v>0.61556500467286668</c:v>
                </c:pt>
                <c:pt idx="62">
                  <c:v>0.64383739225464187</c:v>
                </c:pt>
                <c:pt idx="63">
                  <c:v>0.70515252698574016</c:v>
                </c:pt>
                <c:pt idx="64">
                  <c:v>0.74744030965498665</c:v>
                </c:pt>
                <c:pt idx="65">
                  <c:v>0.73311129911581596</c:v>
                </c:pt>
                <c:pt idx="66">
                  <c:v>0.69186325019685957</c:v>
                </c:pt>
                <c:pt idx="67">
                  <c:v>0.67240682281959541</c:v>
                </c:pt>
                <c:pt idx="68">
                  <c:v>0.7459927230236576</c:v>
                </c:pt>
                <c:pt idx="69">
                  <c:v>0.80151529161581014</c:v>
                </c:pt>
                <c:pt idx="70">
                  <c:v>0.71756467902651333</c:v>
                </c:pt>
                <c:pt idx="71">
                  <c:v>0.69025540062999169</c:v>
                </c:pt>
                <c:pt idx="72">
                  <c:v>0.55841547938085223</c:v>
                </c:pt>
                <c:pt idx="73">
                  <c:v>0.55732458854528577</c:v>
                </c:pt>
                <c:pt idx="74">
                  <c:v>0.53801376364732412</c:v>
                </c:pt>
                <c:pt idx="75">
                  <c:v>0.61368404081877248</c:v>
                </c:pt>
                <c:pt idx="76">
                  <c:v>0.643214458765756</c:v>
                </c:pt>
                <c:pt idx="77">
                  <c:v>0.51044273049748279</c:v>
                </c:pt>
                <c:pt idx="78">
                  <c:v>0.46875451113575228</c:v>
                </c:pt>
                <c:pt idx="79">
                  <c:v>0.43820441730412862</c:v>
                </c:pt>
                <c:pt idx="80">
                  <c:v>0.26216819662610336</c:v>
                </c:pt>
                <c:pt idx="81">
                  <c:v>1.5540531005362901E-2</c:v>
                </c:pt>
                <c:pt idx="82">
                  <c:v>-5.1078927828589027E-2</c:v>
                </c:pt>
                <c:pt idx="83">
                  <c:v>-9.1366164386126325E-3</c:v>
                </c:pt>
                <c:pt idx="84">
                  <c:v>-9.3954522071467483E-2</c:v>
                </c:pt>
                <c:pt idx="85">
                  <c:v>-0.18428725622094222</c:v>
                </c:pt>
                <c:pt idx="86">
                  <c:v>-0.12490336847382677</c:v>
                </c:pt>
                <c:pt idx="87">
                  <c:v>-2.4704804164079941E-2</c:v>
                </c:pt>
                <c:pt idx="88">
                  <c:v>7.2142008782426936E-2</c:v>
                </c:pt>
                <c:pt idx="89">
                  <c:v>6.9247225358714415E-2</c:v>
                </c:pt>
                <c:pt idx="90">
                  <c:v>0.16130941146209987</c:v>
                </c:pt>
                <c:pt idx="91">
                  <c:v>0.20752952603829145</c:v>
                </c:pt>
                <c:pt idx="92">
                  <c:v>0.26102308404178776</c:v>
                </c:pt>
                <c:pt idx="93">
                  <c:v>0.23391108773488933</c:v>
                </c:pt>
                <c:pt idx="94">
                  <c:v>0.2787020602196657</c:v>
                </c:pt>
                <c:pt idx="95">
                  <c:v>0.30376462059997089</c:v>
                </c:pt>
                <c:pt idx="96">
                  <c:v>0.25513420025159195</c:v>
                </c:pt>
                <c:pt idx="97">
                  <c:v>0.27145094485486254</c:v>
                </c:pt>
                <c:pt idx="98">
                  <c:v>0.3511709190972625</c:v>
                </c:pt>
                <c:pt idx="99">
                  <c:v>0.35671071986556124</c:v>
                </c:pt>
                <c:pt idx="100">
                  <c:v>0.22741618826237331</c:v>
                </c:pt>
                <c:pt idx="101">
                  <c:v>0.18875257833210846</c:v>
                </c:pt>
                <c:pt idx="102">
                  <c:v>0.28634916501317464</c:v>
                </c:pt>
                <c:pt idx="103">
                  <c:v>0.23605291266115946</c:v>
                </c:pt>
                <c:pt idx="104">
                  <c:v>0.35780412455828348</c:v>
                </c:pt>
                <c:pt idx="105">
                  <c:v>0.41130160706587993</c:v>
                </c:pt>
                <c:pt idx="106">
                  <c:v>0.38067636219255041</c:v>
                </c:pt>
                <c:pt idx="107">
                  <c:v>0.48588390099162271</c:v>
                </c:pt>
                <c:pt idx="108">
                  <c:v>0.5172360513025458</c:v>
                </c:pt>
                <c:pt idx="109">
                  <c:v>0.57003586588787436</c:v>
                </c:pt>
                <c:pt idx="110">
                  <c:v>0.55920261841324814</c:v>
                </c:pt>
                <c:pt idx="111">
                  <c:v>0.62874305519447882</c:v>
                </c:pt>
                <c:pt idx="112">
                  <c:v>0.59453945103539496</c:v>
                </c:pt>
                <c:pt idx="113">
                  <c:v>0.57030245137965685</c:v>
                </c:pt>
                <c:pt idx="114">
                  <c:v>0.54360730970620263</c:v>
                </c:pt>
                <c:pt idx="115">
                  <c:v>0.4276824007472666</c:v>
                </c:pt>
                <c:pt idx="116">
                  <c:v>0.29647838811859284</c:v>
                </c:pt>
                <c:pt idx="117">
                  <c:v>0.42638552260807594</c:v>
                </c:pt>
                <c:pt idx="118">
                  <c:v>0.38887158336348371</c:v>
                </c:pt>
                <c:pt idx="119">
                  <c:v>0.38262166123834795</c:v>
                </c:pt>
                <c:pt idx="120">
                  <c:v>0.46004847426769535</c:v>
                </c:pt>
                <c:pt idx="121">
                  <c:v>0.53202886404909289</c:v>
                </c:pt>
                <c:pt idx="122">
                  <c:v>0.55087281907689678</c:v>
                </c:pt>
                <c:pt idx="123">
                  <c:v>0.53365813078514313</c:v>
                </c:pt>
                <c:pt idx="124">
                  <c:v>0.39731592295834384</c:v>
                </c:pt>
                <c:pt idx="125">
                  <c:v>0.46508574522182355</c:v>
                </c:pt>
                <c:pt idx="126">
                  <c:v>0.47753897405620904</c:v>
                </c:pt>
                <c:pt idx="127">
                  <c:v>0.51876231143237739</c:v>
                </c:pt>
                <c:pt idx="128">
                  <c:v>0.56554019062449479</c:v>
                </c:pt>
                <c:pt idx="129">
                  <c:v>0.55880836780480925</c:v>
                </c:pt>
                <c:pt idx="130">
                  <c:v>0.57938463825983266</c:v>
                </c:pt>
                <c:pt idx="131">
                  <c:v>0.6158684234036349</c:v>
                </c:pt>
                <c:pt idx="132">
                  <c:v>0.70393325247913308</c:v>
                </c:pt>
                <c:pt idx="133">
                  <c:v>0.70546679240636423</c:v>
                </c:pt>
                <c:pt idx="134">
                  <c:v>0.74435143527322944</c:v>
                </c:pt>
                <c:pt idx="135">
                  <c:v>0.79685641347495362</c:v>
                </c:pt>
                <c:pt idx="136">
                  <c:v>0.80673912374906598</c:v>
                </c:pt>
                <c:pt idx="137">
                  <c:v>0.76138997174296441</c:v>
                </c:pt>
                <c:pt idx="138">
                  <c:v>0.85949939316904733</c:v>
                </c:pt>
                <c:pt idx="139">
                  <c:v>0.82565650421337078</c:v>
                </c:pt>
                <c:pt idx="140">
                  <c:v>0.92606761194510634</c:v>
                </c:pt>
                <c:pt idx="141">
                  <c:v>0.99810254063185311</c:v>
                </c:pt>
                <c:pt idx="142">
                  <c:v>1.0342681966172895</c:v>
                </c:pt>
                <c:pt idx="143">
                  <c:v>1.0786152433035467</c:v>
                </c:pt>
                <c:pt idx="144">
                  <c:v>1.0096052172258694</c:v>
                </c:pt>
                <c:pt idx="145">
                  <c:v>1.1110902806957754</c:v>
                </c:pt>
                <c:pt idx="146">
                  <c:v>1.114256916116819</c:v>
                </c:pt>
                <c:pt idx="147">
                  <c:v>1.1260967548470733</c:v>
                </c:pt>
                <c:pt idx="148">
                  <c:v>1.1633034480568973</c:v>
                </c:pt>
                <c:pt idx="149">
                  <c:v>1.2065695170180355</c:v>
                </c:pt>
                <c:pt idx="150">
                  <c:v>1.1613348419191656</c:v>
                </c:pt>
                <c:pt idx="151">
                  <c:v>1.2030486043682056</c:v>
                </c:pt>
                <c:pt idx="152">
                  <c:v>1.1349744024932282</c:v>
                </c:pt>
                <c:pt idx="153">
                  <c:v>1.1422333154617053</c:v>
                </c:pt>
                <c:pt idx="154">
                  <c:v>1.1775801651668236</c:v>
                </c:pt>
                <c:pt idx="155">
                  <c:v>1.1462230107884213</c:v>
                </c:pt>
                <c:pt idx="156">
                  <c:v>1.108664108099624</c:v>
                </c:pt>
                <c:pt idx="157">
                  <c:v>1.2337078897099318</c:v>
                </c:pt>
                <c:pt idx="158">
                  <c:v>1.2073501366113546</c:v>
                </c:pt>
                <c:pt idx="159">
                  <c:v>1.2669485902998612</c:v>
                </c:pt>
                <c:pt idx="160">
                  <c:v>1.2782833332513603</c:v>
                </c:pt>
                <c:pt idx="161">
                  <c:v>1.2304393832530822</c:v>
                </c:pt>
                <c:pt idx="162">
                  <c:v>1.2560894361604928</c:v>
                </c:pt>
                <c:pt idx="163">
                  <c:v>1.1168887179493905</c:v>
                </c:pt>
                <c:pt idx="164">
                  <c:v>1.0339066802057744</c:v>
                </c:pt>
                <c:pt idx="165">
                  <c:v>1.1829920398648577</c:v>
                </c:pt>
                <c:pt idx="166">
                  <c:v>1.1762247645412764</c:v>
                </c:pt>
                <c:pt idx="167">
                  <c:v>1.1383584536382583</c:v>
                </c:pt>
                <c:pt idx="168">
                  <c:v>1.003428035213684</c:v>
                </c:pt>
                <c:pt idx="169">
                  <c:v>0.99321055223409416</c:v>
                </c:pt>
                <c:pt idx="170">
                  <c:v>1.13094140139347</c:v>
                </c:pt>
                <c:pt idx="171">
                  <c:v>1.1714292880199459</c:v>
                </c:pt>
                <c:pt idx="172">
                  <c:v>1.1812007198160357</c:v>
                </c:pt>
                <c:pt idx="173">
                  <c:v>1.1447746677951081</c:v>
                </c:pt>
                <c:pt idx="174">
                  <c:v>1.2410750503791084</c:v>
                </c:pt>
                <c:pt idx="175">
                  <c:v>1.2477982755302457</c:v>
                </c:pt>
                <c:pt idx="176">
                  <c:v>1.2678036801824648</c:v>
                </c:pt>
                <c:pt idx="177">
                  <c:v>1.2251689709950346</c:v>
                </c:pt>
                <c:pt idx="178">
                  <c:v>1.2563213365889654</c:v>
                </c:pt>
                <c:pt idx="179">
                  <c:v>1.3075398309295347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Data!$AD$1</c:f>
              <c:strCache>
                <c:ptCount val="1"/>
                <c:pt idx="0">
                  <c:v>Oil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Data!$A$5:$A$184</c:f>
              <c:numCache>
                <c:formatCode>d\-mmm\-yy</c:formatCode>
                <c:ptCount val="18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38045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39506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40967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42428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42582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42735</c:v>
                </c:pt>
              </c:numCache>
            </c:numRef>
          </c:cat>
          <c:val>
            <c:numRef>
              <c:f>Data!$AD$5:$AD$184</c:f>
              <c:numCache>
                <c:formatCode>_(* #,##0.00_);_(* \(#,##0.00\);_(* "-"??_);_(@_)</c:formatCode>
                <c:ptCount val="180"/>
                <c:pt idx="0">
                  <c:v>-1.5870284237726073E-2</c:v>
                </c:pt>
                <c:pt idx="1">
                  <c:v>6.8516594020371135E-2</c:v>
                </c:pt>
                <c:pt idx="2">
                  <c:v>0.30474746930940433</c:v>
                </c:pt>
                <c:pt idx="3">
                  <c:v>0.38723335716887441</c:v>
                </c:pt>
                <c:pt idx="4">
                  <c:v>0.22538404956464242</c:v>
                </c:pt>
                <c:pt idx="5">
                  <c:v>0.29874122677127568</c:v>
                </c:pt>
                <c:pt idx="6">
                  <c:v>0.34550232004097725</c:v>
                </c:pt>
                <c:pt idx="7">
                  <c:v>0.40915297636873627</c:v>
                </c:pt>
                <c:pt idx="8">
                  <c:v>0.48643223453025053</c:v>
                </c:pt>
                <c:pt idx="9">
                  <c:v>0.30052587576711254</c:v>
                </c:pt>
                <c:pt idx="10">
                  <c:v>0.31069087981718857</c:v>
                </c:pt>
                <c:pt idx="11">
                  <c:v>0.53228043506303746</c:v>
                </c:pt>
                <c:pt idx="12">
                  <c:v>0.60451331501447525</c:v>
                </c:pt>
                <c:pt idx="13">
                  <c:v>0.7265715449373662</c:v>
                </c:pt>
                <c:pt idx="14">
                  <c:v>0.42269495302838966</c:v>
                </c:pt>
                <c:pt idx="15">
                  <c:v>0.19556842417246179</c:v>
                </c:pt>
                <c:pt idx="16">
                  <c:v>0.34545825598197499</c:v>
                </c:pt>
                <c:pt idx="17">
                  <c:v>0.46053695080193524</c:v>
                </c:pt>
                <c:pt idx="18">
                  <c:v>0.44940005311641618</c:v>
                </c:pt>
                <c:pt idx="19">
                  <c:v>0.53429830746898044</c:v>
                </c:pt>
                <c:pt idx="20">
                  <c:v>0.41741770476428375</c:v>
                </c:pt>
                <c:pt idx="21">
                  <c:v>0.40582893999642033</c:v>
                </c:pt>
                <c:pt idx="22">
                  <c:v>0.45879883986023651</c:v>
                </c:pt>
                <c:pt idx="23">
                  <c:v>0.52565868969374785</c:v>
                </c:pt>
                <c:pt idx="24">
                  <c:v>0.48581986421940493</c:v>
                </c:pt>
                <c:pt idx="25">
                  <c:v>0.65650459095946334</c:v>
                </c:pt>
                <c:pt idx="26">
                  <c:v>0.62232618418268038</c:v>
                </c:pt>
                <c:pt idx="27">
                  <c:v>0.76874089621449437</c:v>
                </c:pt>
                <c:pt idx="28">
                  <c:v>0.85654344351042022</c:v>
                </c:pt>
                <c:pt idx="29">
                  <c:v>0.66538971641860112</c:v>
                </c:pt>
                <c:pt idx="30">
                  <c:v>1.0773144880644181</c:v>
                </c:pt>
                <c:pt idx="31">
                  <c:v>0.99137583240804927</c:v>
                </c:pt>
                <c:pt idx="32">
                  <c:v>1.3874604854740102</c:v>
                </c:pt>
                <c:pt idx="33">
                  <c:v>1.4048297603928699</c:v>
                </c:pt>
                <c:pt idx="34">
                  <c:v>1.2049812167833442</c:v>
                </c:pt>
                <c:pt idx="35">
                  <c:v>1.0095206742700005</c:v>
                </c:pt>
                <c:pt idx="36">
                  <c:v>1.2118359113431025</c:v>
                </c:pt>
                <c:pt idx="37">
                  <c:v>1.4875716946611437</c:v>
                </c:pt>
                <c:pt idx="38">
                  <c:v>1.6356810583453818</c:v>
                </c:pt>
                <c:pt idx="39">
                  <c:v>1.500887812409188</c:v>
                </c:pt>
                <c:pt idx="40">
                  <c:v>1.4301521698187414</c:v>
                </c:pt>
                <c:pt idx="41">
                  <c:v>1.7232792934407661</c:v>
                </c:pt>
                <c:pt idx="42">
                  <c:v>1.9336809535569159</c:v>
                </c:pt>
                <c:pt idx="43">
                  <c:v>2.2699322296439637</c:v>
                </c:pt>
                <c:pt idx="44">
                  <c:v>2.0107989116393106</c:v>
                </c:pt>
                <c:pt idx="45">
                  <c:v>1.8450541875666202</c:v>
                </c:pt>
                <c:pt idx="46">
                  <c:v>1.5822378912441724</c:v>
                </c:pt>
                <c:pt idx="47">
                  <c:v>1.8208027274838878</c:v>
                </c:pt>
                <c:pt idx="48">
                  <c:v>2.0454327158173111</c:v>
                </c:pt>
                <c:pt idx="49">
                  <c:v>1.870733798295559</c:v>
                </c:pt>
                <c:pt idx="50">
                  <c:v>2.1616879991551499</c:v>
                </c:pt>
                <c:pt idx="51">
                  <c:v>2.4417785217353463</c:v>
                </c:pt>
                <c:pt idx="52">
                  <c:v>2.2084986851861612</c:v>
                </c:pt>
                <c:pt idx="53">
                  <c:v>2.4630000108183352</c:v>
                </c:pt>
                <c:pt idx="54">
                  <c:v>2.5224765629167063</c:v>
                </c:pt>
                <c:pt idx="55">
                  <c:v>2.1735770264885166</c:v>
                </c:pt>
                <c:pt idx="56">
                  <c:v>1.7585914452645044</c:v>
                </c:pt>
                <c:pt idx="57">
                  <c:v>1.6090948829217098</c:v>
                </c:pt>
                <c:pt idx="58">
                  <c:v>1.9806923745336178</c:v>
                </c:pt>
                <c:pt idx="59">
                  <c:v>1.7186804375015874</c:v>
                </c:pt>
                <c:pt idx="60">
                  <c:v>1.5942084018617932</c:v>
                </c:pt>
                <c:pt idx="61">
                  <c:v>1.7160803836315224</c:v>
                </c:pt>
                <c:pt idx="62">
                  <c:v>2.1196564978467696</c:v>
                </c:pt>
                <c:pt idx="63">
                  <c:v>2.0494326519124439</c:v>
                </c:pt>
                <c:pt idx="64">
                  <c:v>2.0800202802754626</c:v>
                </c:pt>
                <c:pt idx="65">
                  <c:v>2.2502065343305544</c:v>
                </c:pt>
                <c:pt idx="66">
                  <c:v>2.4527760391187843</c:v>
                </c:pt>
                <c:pt idx="67">
                  <c:v>2.2266511762141574</c:v>
                </c:pt>
                <c:pt idx="68">
                  <c:v>2.603756134662734</c:v>
                </c:pt>
                <c:pt idx="69">
                  <c:v>2.9883390909302734</c:v>
                </c:pt>
                <c:pt idx="70">
                  <c:v>2.9232991191774569</c:v>
                </c:pt>
                <c:pt idx="71">
                  <c:v>3.1325100287387686</c:v>
                </c:pt>
                <c:pt idx="72">
                  <c:v>3.0311943637805578</c:v>
                </c:pt>
                <c:pt idx="73">
                  <c:v>3.4362042093434466</c:v>
                </c:pt>
                <c:pt idx="74">
                  <c:v>3.4915345355211711</c:v>
                </c:pt>
                <c:pt idx="75">
                  <c:v>3.8692661377394391</c:v>
                </c:pt>
                <c:pt idx="76">
                  <c:v>4.5936082125106292</c:v>
                </c:pt>
                <c:pt idx="77">
                  <c:v>5.0456756655027206</c:v>
                </c:pt>
                <c:pt idx="78">
                  <c:v>4.4119455767393729</c:v>
                </c:pt>
                <c:pt idx="79">
                  <c:v>3.9422126859327644</c:v>
                </c:pt>
                <c:pt idx="80">
                  <c:v>3.0651545758378917</c:v>
                </c:pt>
                <c:pt idx="81">
                  <c:v>1.6048453373131695</c:v>
                </c:pt>
                <c:pt idx="82">
                  <c:v>1.0709388713418799</c:v>
                </c:pt>
                <c:pt idx="83">
                  <c:v>0.55450608490079922</c:v>
                </c:pt>
                <c:pt idx="84">
                  <c:v>0.91687698967248199</c:v>
                </c:pt>
                <c:pt idx="85">
                  <c:v>0.92710075312862861</c:v>
                </c:pt>
                <c:pt idx="86">
                  <c:v>1.001351975522053</c:v>
                </c:pt>
                <c:pt idx="87">
                  <c:v>1.1820674643853493</c:v>
                </c:pt>
                <c:pt idx="88">
                  <c:v>1.8189014679077542</c:v>
                </c:pt>
                <c:pt idx="89">
                  <c:v>1.9544023046700314</c:v>
                </c:pt>
                <c:pt idx="90">
                  <c:v>2.0395594050385948</c:v>
                </c:pt>
                <c:pt idx="91">
                  <c:v>1.9932803781885458</c:v>
                </c:pt>
                <c:pt idx="92">
                  <c:v>1.8542024756766127</c:v>
                </c:pt>
                <c:pt idx="93">
                  <c:v>2.2483790254168197</c:v>
                </c:pt>
                <c:pt idx="94">
                  <c:v>2.3723993699995471</c:v>
                </c:pt>
                <c:pt idx="95">
                  <c:v>2.3781330560211429</c:v>
                </c:pt>
                <c:pt idx="96">
                  <c:v>2.0871912923720366</c:v>
                </c:pt>
                <c:pt idx="97">
                  <c:v>2.3109259422124815</c:v>
                </c:pt>
                <c:pt idx="98">
                  <c:v>2.4844661569555058</c:v>
                </c:pt>
                <c:pt idx="99">
                  <c:v>2.7364456067374836</c:v>
                </c:pt>
                <c:pt idx="100">
                  <c:v>2.1642687651369288</c:v>
                </c:pt>
                <c:pt idx="101">
                  <c:v>2.2480438643476153</c:v>
                </c:pt>
                <c:pt idx="102">
                  <c:v>2.3586743881267784</c:v>
                </c:pt>
                <c:pt idx="103">
                  <c:v>2.2720964299476782</c:v>
                </c:pt>
                <c:pt idx="104">
                  <c:v>2.4997023049494289</c:v>
                </c:pt>
                <c:pt idx="105">
                  <c:v>2.5730120340926375</c:v>
                </c:pt>
                <c:pt idx="106">
                  <c:v>2.7264584520723112</c:v>
                </c:pt>
                <c:pt idx="107">
                  <c:v>3.0384290454672964</c:v>
                </c:pt>
                <c:pt idx="108">
                  <c:v>3.2866638673807511</c:v>
                </c:pt>
                <c:pt idx="109">
                  <c:v>3.8622949103621442</c:v>
                </c:pt>
                <c:pt idx="110">
                  <c:v>4.0640614396792598</c:v>
                </c:pt>
                <c:pt idx="111">
                  <c:v>4.4819526051735714</c:v>
                </c:pt>
                <c:pt idx="112">
                  <c:v>4.0744545878366312</c:v>
                </c:pt>
                <c:pt idx="113">
                  <c:v>3.8375774194165384</c:v>
                </c:pt>
                <c:pt idx="114">
                  <c:v>4.0203236078503206</c:v>
                </c:pt>
                <c:pt idx="115">
                  <c:v>4.0436392066835118</c:v>
                </c:pt>
                <c:pt idx="116">
                  <c:v>3.564735964702745</c:v>
                </c:pt>
                <c:pt idx="117">
                  <c:v>3.6950703913177634</c:v>
                </c:pt>
                <c:pt idx="118">
                  <c:v>3.8158787136619168</c:v>
                </c:pt>
                <c:pt idx="119">
                  <c:v>3.6803482301718811</c:v>
                </c:pt>
                <c:pt idx="120">
                  <c:v>3.7743102586617781</c:v>
                </c:pt>
                <c:pt idx="121">
                  <c:v>4.2926169319447594</c:v>
                </c:pt>
                <c:pt idx="122">
                  <c:v>4.3437114912157631</c:v>
                </c:pt>
                <c:pt idx="123">
                  <c:v>4.1380342399129928</c:v>
                </c:pt>
                <c:pt idx="124">
                  <c:v>3.4966734219035276</c:v>
                </c:pt>
                <c:pt idx="125">
                  <c:v>3.0771397664226381</c:v>
                </c:pt>
                <c:pt idx="126">
                  <c:v>3.5862951625480521</c:v>
                </c:pt>
                <c:pt idx="127">
                  <c:v>3.9322007480830994</c:v>
                </c:pt>
                <c:pt idx="128">
                  <c:v>3.8204483695550859</c:v>
                </c:pt>
                <c:pt idx="129">
                  <c:v>3.7563343284605342</c:v>
                </c:pt>
                <c:pt idx="130">
                  <c:v>3.7969772464157812</c:v>
                </c:pt>
                <c:pt idx="131">
                  <c:v>3.7947664129111267</c:v>
                </c:pt>
                <c:pt idx="132">
                  <c:v>4.0003182221288869</c:v>
                </c:pt>
                <c:pt idx="133">
                  <c:v>3.855350104048993</c:v>
                </c:pt>
                <c:pt idx="134">
                  <c:v>3.6935051005806931</c:v>
                </c:pt>
                <c:pt idx="135">
                  <c:v>3.3936158294482555</c:v>
                </c:pt>
                <c:pt idx="136">
                  <c:v>3.3460143578399322</c:v>
                </c:pt>
                <c:pt idx="137">
                  <c:v>3.4351589319427918</c:v>
                </c:pt>
                <c:pt idx="138">
                  <c:v>3.6688388834745611</c:v>
                </c:pt>
                <c:pt idx="139">
                  <c:v>4.018493329470247</c:v>
                </c:pt>
                <c:pt idx="140">
                  <c:v>3.667107920870623</c:v>
                </c:pt>
                <c:pt idx="141">
                  <c:v>3.6532602200391109</c:v>
                </c:pt>
                <c:pt idx="142">
                  <c:v>3.8064504104877139</c:v>
                </c:pt>
                <c:pt idx="143">
                  <c:v>3.7579834575774216</c:v>
                </c:pt>
                <c:pt idx="144">
                  <c:v>3.6805228810511492</c:v>
                </c:pt>
                <c:pt idx="145">
                  <c:v>3.7160076144318994</c:v>
                </c:pt>
                <c:pt idx="146">
                  <c:v>3.5848871971835177</c:v>
                </c:pt>
                <c:pt idx="147">
                  <c:v>3.7008616916474324</c:v>
                </c:pt>
                <c:pt idx="148">
                  <c:v>3.7259606494045485</c:v>
                </c:pt>
                <c:pt idx="149">
                  <c:v>3.8047194478837749</c:v>
                </c:pt>
                <c:pt idx="150">
                  <c:v>3.5411803914340574</c:v>
                </c:pt>
                <c:pt idx="151">
                  <c:v>3.3758734627578795</c:v>
                </c:pt>
                <c:pt idx="152">
                  <c:v>3.0967557428727108</c:v>
                </c:pt>
                <c:pt idx="153">
                  <c:v>2.6423780593387143</c:v>
                </c:pt>
                <c:pt idx="154">
                  <c:v>2.1109725399294308</c:v>
                </c:pt>
                <c:pt idx="155">
                  <c:v>1.3917575779927618</c:v>
                </c:pt>
                <c:pt idx="156">
                  <c:v>1.0563835734795735</c:v>
                </c:pt>
                <c:pt idx="157">
                  <c:v>1.6782318889446719</c:v>
                </c:pt>
                <c:pt idx="158">
                  <c:v>1.3233845551371695</c:v>
                </c:pt>
                <c:pt idx="159">
                  <c:v>1.7652127597926079</c:v>
                </c:pt>
                <c:pt idx="160">
                  <c:v>1.7331899516197353</c:v>
                </c:pt>
                <c:pt idx="161">
                  <c:v>1.6098588660890796</c:v>
                </c:pt>
                <c:pt idx="162">
                  <c:v>1.3060749290977789</c:v>
                </c:pt>
                <c:pt idx="163">
                  <c:v>1.0758569027738871</c:v>
                </c:pt>
                <c:pt idx="164">
                  <c:v>1.0464305385069235</c:v>
                </c:pt>
                <c:pt idx="165">
                  <c:v>1.0771551247268412</c:v>
                </c:pt>
                <c:pt idx="166">
                  <c:v>0.89237486675634892</c:v>
                </c:pt>
                <c:pt idx="167">
                  <c:v>0.58407428576852505</c:v>
                </c:pt>
                <c:pt idx="168">
                  <c:v>0.43377280891583525</c:v>
                </c:pt>
                <c:pt idx="169">
                  <c:v>0.55376029722629205</c:v>
                </c:pt>
                <c:pt idx="170">
                  <c:v>0.58935213555375721</c:v>
                </c:pt>
                <c:pt idx="171">
                  <c:v>0.97366505027415817</c:v>
                </c:pt>
                <c:pt idx="172">
                  <c:v>1.1300116689135753</c:v>
                </c:pt>
                <c:pt idx="173">
                  <c:v>1.0772650389024596</c:v>
                </c:pt>
                <c:pt idx="174">
                  <c:v>0.76169324596546084</c:v>
                </c:pt>
                <c:pt idx="175">
                  <c:v>1.071668618455424</c:v>
                </c:pt>
                <c:pt idx="176">
                  <c:v>1.0842184187646207</c:v>
                </c:pt>
                <c:pt idx="177">
                  <c:v>0.99566298523261287</c:v>
                </c:pt>
                <c:pt idx="178">
                  <c:v>1.0710567138292642</c:v>
                </c:pt>
                <c:pt idx="179">
                  <c:v>1.3732113626950553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Data!$AE$1</c:f>
              <c:strCache>
                <c:ptCount val="1"/>
                <c:pt idx="0">
                  <c:v>Aircraft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Data!$A$5:$A$184</c:f>
              <c:numCache>
                <c:formatCode>d\-mmm\-yy</c:formatCode>
                <c:ptCount val="18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38045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39506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40967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42428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42582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42735</c:v>
                </c:pt>
              </c:numCache>
            </c:numRef>
          </c:cat>
          <c:val>
            <c:numRef>
              <c:f>Data!$AE$5:$AE$184</c:f>
              <c:numCache>
                <c:formatCode>_(* #,##0.00_);_(* \(#,##0.00\);_(* "-"??_);_(@_)</c:formatCode>
                <c:ptCount val="180"/>
                <c:pt idx="0">
                  <c:v>4.2399999999999993E-2</c:v>
                </c:pt>
                <c:pt idx="1">
                  <c:v>0.14153224000000009</c:v>
                </c:pt>
                <c:pt idx="2">
                  <c:v>0.17395175561600018</c:v>
                </c:pt>
                <c:pt idx="3">
                  <c:v>0.11865862792648674</c:v>
                </c:pt>
                <c:pt idx="4">
                  <c:v>0.12000101827999865</c:v>
                </c:pt>
                <c:pt idx="5">
                  <c:v>0.10129700127472252</c:v>
                </c:pt>
                <c:pt idx="6">
                  <c:v>4.2928260207162117E-2</c:v>
                </c:pt>
                <c:pt idx="7">
                  <c:v>-7.2002434067667154E-2</c:v>
                </c:pt>
                <c:pt idx="8">
                  <c:v>-0.18373334100592009</c:v>
                </c:pt>
                <c:pt idx="9">
                  <c:v>-0.18193755435613312</c:v>
                </c:pt>
                <c:pt idx="10">
                  <c:v>-0.11853771481873343</c:v>
                </c:pt>
                <c:pt idx="11">
                  <c:v>-0.14445270600306259</c:v>
                </c:pt>
                <c:pt idx="12">
                  <c:v>-0.15309373367243173</c:v>
                </c:pt>
                <c:pt idx="13">
                  <c:v>-0.22474200380374398</c:v>
                </c:pt>
                <c:pt idx="14">
                  <c:v>-0.26753624519377728</c:v>
                </c:pt>
                <c:pt idx="15">
                  <c:v>-0.20520357965976777</c:v>
                </c:pt>
                <c:pt idx="16">
                  <c:v>-0.11038436671317797</c:v>
                </c:pt>
                <c:pt idx="17">
                  <c:v>-5.6740544025982609E-2</c:v>
                </c:pt>
                <c:pt idx="18">
                  <c:v>-2.740517494519068E-2</c:v>
                </c:pt>
                <c:pt idx="19">
                  <c:v>4.8262702444073602E-2</c:v>
                </c:pt>
                <c:pt idx="20">
                  <c:v>-2.081780964699087E-2</c:v>
                </c:pt>
                <c:pt idx="21">
                  <c:v>9.5802789224052498E-2</c:v>
                </c:pt>
                <c:pt idx="22">
                  <c:v>9.6131530060819648E-2</c:v>
                </c:pt>
                <c:pt idx="23">
                  <c:v>0.21254069855327873</c:v>
                </c:pt>
                <c:pt idx="24">
                  <c:v>0.24285421601711055</c:v>
                </c:pt>
                <c:pt idx="25">
                  <c:v>0.23166852807295646</c:v>
                </c:pt>
                <c:pt idx="26">
                  <c:v>0.1692229336996578</c:v>
                </c:pt>
                <c:pt idx="27">
                  <c:v>0.1900351019195119</c:v>
                </c:pt>
                <c:pt idx="28">
                  <c:v>0.19836534763294855</c:v>
                </c:pt>
                <c:pt idx="29">
                  <c:v>0.31412744021429151</c:v>
                </c:pt>
                <c:pt idx="30">
                  <c:v>0.32910849303273437</c:v>
                </c:pt>
                <c:pt idx="31">
                  <c:v>0.33203253171740643</c:v>
                </c:pt>
                <c:pt idx="32">
                  <c:v>0.32790323086908235</c:v>
                </c:pt>
                <c:pt idx="33">
                  <c:v>0.28793334361992295</c:v>
                </c:pt>
                <c:pt idx="34">
                  <c:v>0.37152021762085585</c:v>
                </c:pt>
                <c:pt idx="35">
                  <c:v>0.38509826777530232</c:v>
                </c:pt>
                <c:pt idx="36">
                  <c:v>0.3701392064833291</c:v>
                </c:pt>
                <c:pt idx="37">
                  <c:v>0.4322065125370238</c:v>
                </c:pt>
                <c:pt idx="38">
                  <c:v>0.4632853938590773</c:v>
                </c:pt>
                <c:pt idx="39">
                  <c:v>0.45362771025960735</c:v>
                </c:pt>
                <c:pt idx="40">
                  <c:v>0.52994316504823669</c:v>
                </c:pt>
                <c:pt idx="41">
                  <c:v>0.52336440943852924</c:v>
                </c:pt>
                <c:pt idx="42">
                  <c:v>0.54651954846199491</c:v>
                </c:pt>
                <c:pt idx="43">
                  <c:v>0.54110673004237819</c:v>
                </c:pt>
                <c:pt idx="44">
                  <c:v>0.55174036647967051</c:v>
                </c:pt>
                <c:pt idx="45">
                  <c:v>0.47306712989915134</c:v>
                </c:pt>
                <c:pt idx="46">
                  <c:v>0.55172891463576601</c:v>
                </c:pt>
                <c:pt idx="47">
                  <c:v>0.59440145978824943</c:v>
                </c:pt>
                <c:pt idx="48">
                  <c:v>0.61257763642983543</c:v>
                </c:pt>
                <c:pt idx="49">
                  <c:v>0.68530488783282095</c:v>
                </c:pt>
                <c:pt idx="50">
                  <c:v>0.74226819304157043</c:v>
                </c:pt>
                <c:pt idx="51">
                  <c:v>0.82816201495852004</c:v>
                </c:pt>
                <c:pt idx="52">
                  <c:v>0.80421309256256346</c:v>
                </c:pt>
                <c:pt idx="53">
                  <c:v>0.78562969770916902</c:v>
                </c:pt>
                <c:pt idx="54">
                  <c:v>0.71670439137759501</c:v>
                </c:pt>
                <c:pt idx="55">
                  <c:v>0.69352888209399755</c:v>
                </c:pt>
                <c:pt idx="56">
                  <c:v>0.74772180632100538</c:v>
                </c:pt>
                <c:pt idx="57">
                  <c:v>0.79718233343988976</c:v>
                </c:pt>
                <c:pt idx="58">
                  <c:v>0.86709272621070133</c:v>
                </c:pt>
                <c:pt idx="59">
                  <c:v>0.86503892421186945</c:v>
                </c:pt>
                <c:pt idx="60">
                  <c:v>0.9312478060213909</c:v>
                </c:pt>
                <c:pt idx="61">
                  <c:v>0.89242972512036101</c:v>
                </c:pt>
                <c:pt idx="62">
                  <c:v>0.8947006407905056</c:v>
                </c:pt>
                <c:pt idx="63">
                  <c:v>1.0155825416729396</c:v>
                </c:pt>
                <c:pt idx="64">
                  <c:v>1.1443782660858401</c:v>
                </c:pt>
                <c:pt idx="65">
                  <c:v>1.1032062033769923</c:v>
                </c:pt>
                <c:pt idx="66">
                  <c:v>1.1803938710409279</c:v>
                </c:pt>
                <c:pt idx="67">
                  <c:v>1.1439812933945444</c:v>
                </c:pt>
                <c:pt idx="68">
                  <c:v>1.2983479465189514</c:v>
                </c:pt>
                <c:pt idx="69">
                  <c:v>1.2418085870345852</c:v>
                </c:pt>
                <c:pt idx="70">
                  <c:v>1.1543780521402365</c:v>
                </c:pt>
                <c:pt idx="71">
                  <c:v>1.1681660716739342</c:v>
                </c:pt>
                <c:pt idx="72">
                  <c:v>1.011624481299076</c:v>
                </c:pt>
                <c:pt idx="73">
                  <c:v>0.96153503171472909</c:v>
                </c:pt>
                <c:pt idx="74">
                  <c:v>0.87228518777170905</c:v>
                </c:pt>
                <c:pt idx="75">
                  <c:v>1.0372335128143968</c:v>
                </c:pt>
                <c:pt idx="76">
                  <c:v>1.0203244746580373</c:v>
                </c:pt>
                <c:pt idx="77">
                  <c:v>0.65383761495506953</c:v>
                </c:pt>
                <c:pt idx="78">
                  <c:v>0.64871071834870886</c:v>
                </c:pt>
                <c:pt idx="79">
                  <c:v>0.70839404635293213</c:v>
                </c:pt>
                <c:pt idx="80">
                  <c:v>0.46802300403107466</c:v>
                </c:pt>
                <c:pt idx="81">
                  <c:v>0.2553064707469721</c:v>
                </c:pt>
                <c:pt idx="82">
                  <c:v>0.10542287813978368</c:v>
                </c:pt>
                <c:pt idx="83">
                  <c:v>0.18877176315152333</c:v>
                </c:pt>
                <c:pt idx="84">
                  <c:v>0.13753570015969263</c:v>
                </c:pt>
                <c:pt idx="85">
                  <c:v>-6.7334479439068118E-2</c:v>
                </c:pt>
                <c:pt idx="86">
                  <c:v>-5.9650881861589289E-3</c:v>
                </c:pt>
                <c:pt idx="87">
                  <c:v>0.14532702539190767</c:v>
                </c:pt>
                <c:pt idx="88">
                  <c:v>0.25252963496859016</c:v>
                </c:pt>
                <c:pt idx="89">
                  <c:v>0.20656179736524294</c:v>
                </c:pt>
                <c:pt idx="90">
                  <c:v>0.27087154116481038</c:v>
                </c:pt>
                <c:pt idx="91">
                  <c:v>0.41130284646352178</c:v>
                </c:pt>
                <c:pt idx="92">
                  <c:v>0.49005354529618605</c:v>
                </c:pt>
                <c:pt idx="93">
                  <c:v>0.42627925355750929</c:v>
                </c:pt>
                <c:pt idx="94">
                  <c:v>0.56006424754120365</c:v>
                </c:pt>
                <c:pt idx="95">
                  <c:v>0.61560253475367066</c:v>
                </c:pt>
                <c:pt idx="96">
                  <c:v>0.62868891528517534</c:v>
                </c:pt>
                <c:pt idx="97">
                  <c:v>0.69188204519824015</c:v>
                </c:pt>
                <c:pt idx="98">
                  <c:v>0.87646637632936808</c:v>
                </c:pt>
                <c:pt idx="99">
                  <c:v>0.91737334333334841</c:v>
                </c:pt>
                <c:pt idx="100">
                  <c:v>0.73368897704201363</c:v>
                </c:pt>
                <c:pt idx="101">
                  <c:v>0.63556218094143557</c:v>
                </c:pt>
                <c:pt idx="102">
                  <c:v>0.80369797314221536</c:v>
                </c:pt>
                <c:pt idx="103">
                  <c:v>0.65705732792575322</c:v>
                </c:pt>
                <c:pt idx="104">
                  <c:v>0.82408870658066924</c:v>
                </c:pt>
                <c:pt idx="105">
                  <c:v>0.93481089107011561</c:v>
                </c:pt>
                <c:pt idx="106">
                  <c:v>0.92591076097119318</c:v>
                </c:pt>
                <c:pt idx="107">
                  <c:v>1.004873102171012</c:v>
                </c:pt>
                <c:pt idx="108">
                  <c:v>1.1063196811408655</c:v>
                </c:pt>
                <c:pt idx="109">
                  <c:v>1.1655072641809237</c:v>
                </c:pt>
                <c:pt idx="110">
                  <c:v>1.2118491196343952</c:v>
                </c:pt>
                <c:pt idx="111">
                  <c:v>1.3045255977470762</c:v>
                </c:pt>
                <c:pt idx="112">
                  <c:v>1.2655791151451505</c:v>
                </c:pt>
                <c:pt idx="113">
                  <c:v>1.2735086420481583</c:v>
                </c:pt>
                <c:pt idx="114">
                  <c:v>1.1380075269820882</c:v>
                </c:pt>
                <c:pt idx="115">
                  <c:v>0.98300198127588678</c:v>
                </c:pt>
                <c:pt idx="116">
                  <c:v>0.89654309489225814</c:v>
                </c:pt>
                <c:pt idx="117">
                  <c:v>1.0964387370939019</c:v>
                </c:pt>
                <c:pt idx="118">
                  <c:v>1.1331264149930451</c:v>
                </c:pt>
                <c:pt idx="119">
                  <c:v>1.1393124815965252</c:v>
                </c:pt>
                <c:pt idx="120">
                  <c:v>1.2445666556910742</c:v>
                </c:pt>
                <c:pt idx="121">
                  <c:v>1.340634108554652</c:v>
                </c:pt>
                <c:pt idx="122">
                  <c:v>1.3415703621980741</c:v>
                </c:pt>
                <c:pt idx="123">
                  <c:v>1.3474242881035692</c:v>
                </c:pt>
                <c:pt idx="124">
                  <c:v>1.1708979816381806</c:v>
                </c:pt>
                <c:pt idx="125">
                  <c:v>1.2245191617846434</c:v>
                </c:pt>
                <c:pt idx="126">
                  <c:v>1.1893717590284463</c:v>
                </c:pt>
                <c:pt idx="127">
                  <c:v>1.2568044092065223</c:v>
                </c:pt>
                <c:pt idx="128">
                  <c:v>1.236267489082743</c:v>
                </c:pt>
                <c:pt idx="129">
                  <c:v>1.2470015730303401</c:v>
                </c:pt>
                <c:pt idx="130">
                  <c:v>1.3380051367380688</c:v>
                </c:pt>
                <c:pt idx="131">
                  <c:v>1.3938834595061085</c:v>
                </c:pt>
                <c:pt idx="132">
                  <c:v>1.4522942159180574</c:v>
                </c:pt>
                <c:pt idx="133">
                  <c:v>1.541312495955883</c:v>
                </c:pt>
                <c:pt idx="134">
                  <c:v>1.6846425207277944</c:v>
                </c:pt>
                <c:pt idx="135">
                  <c:v>1.6994080545917973</c:v>
                </c:pt>
                <c:pt idx="136">
                  <c:v>1.8781088678057745</c:v>
                </c:pt>
                <c:pt idx="137">
                  <c:v>1.9129339851062239</c:v>
                </c:pt>
                <c:pt idx="138">
                  <c:v>2.114217723477064</c:v>
                </c:pt>
                <c:pt idx="139">
                  <c:v>2.0170541305045795</c:v>
                </c:pt>
                <c:pt idx="140">
                  <c:v>2.2753139640757718</c:v>
                </c:pt>
                <c:pt idx="141">
                  <c:v>2.4482505413789726</c:v>
                </c:pt>
                <c:pt idx="142">
                  <c:v>2.6079045414448188</c:v>
                </c:pt>
                <c:pt idx="143">
                  <c:v>2.7110906113301407</c:v>
                </c:pt>
                <c:pt idx="144">
                  <c:v>2.5693269499773295</c:v>
                </c:pt>
                <c:pt idx="145">
                  <c:v>2.6935395278365406</c:v>
                </c:pt>
                <c:pt idx="146">
                  <c:v>2.6455235139746658</c:v>
                </c:pt>
                <c:pt idx="147">
                  <c:v>2.693279872007734</c:v>
                </c:pt>
                <c:pt idx="148">
                  <c:v>2.7571736137934679</c:v>
                </c:pt>
                <c:pt idx="149">
                  <c:v>2.670382903314839</c:v>
                </c:pt>
                <c:pt idx="150">
                  <c:v>2.4490588142449541</c:v>
                </c:pt>
                <c:pt idx="151">
                  <c:v>2.6380672372655778</c:v>
                </c:pt>
                <c:pt idx="152">
                  <c:v>2.6053246321301873</c:v>
                </c:pt>
                <c:pt idx="153">
                  <c:v>2.6687783456556788</c:v>
                </c:pt>
                <c:pt idx="154">
                  <c:v>2.8599216974643396</c:v>
                </c:pt>
                <c:pt idx="155">
                  <c:v>2.8444820106744824</c:v>
                </c:pt>
                <c:pt idx="156">
                  <c:v>2.891769139405779</c:v>
                </c:pt>
                <c:pt idx="157">
                  <c:v>3.1058164420730972</c:v>
                </c:pt>
                <c:pt idx="158">
                  <c:v>3.0479244302398669</c:v>
                </c:pt>
                <c:pt idx="159">
                  <c:v>2.9459167345978226</c:v>
                </c:pt>
                <c:pt idx="160">
                  <c:v>3.0114189523921464</c:v>
                </c:pt>
                <c:pt idx="161">
                  <c:v>2.9163483232204523</c:v>
                </c:pt>
                <c:pt idx="162">
                  <c:v>2.8407628005822971</c:v>
                </c:pt>
                <c:pt idx="163">
                  <c:v>2.6456520503127168</c:v>
                </c:pt>
                <c:pt idx="164">
                  <c:v>2.5712807484863371</c:v>
                </c:pt>
                <c:pt idx="165">
                  <c:v>2.9076953949937501</c:v>
                </c:pt>
                <c:pt idx="166">
                  <c:v>2.8873753789397831</c:v>
                </c:pt>
                <c:pt idx="167">
                  <c:v>2.8348958113240963</c:v>
                </c:pt>
                <c:pt idx="168">
                  <c:v>2.4556246155841435</c:v>
                </c:pt>
                <c:pt idx="169">
                  <c:v>2.5872839134378993</c:v>
                </c:pt>
                <c:pt idx="170">
                  <c:v>2.720730875017789</c:v>
                </c:pt>
                <c:pt idx="171">
                  <c:v>2.9097440034686928</c:v>
                </c:pt>
                <c:pt idx="172">
                  <c:v>2.8401505602069501</c:v>
                </c:pt>
                <c:pt idx="173">
                  <c:v>2.8712557797446268</c:v>
                </c:pt>
                <c:pt idx="174">
                  <c:v>3.0276545132463095</c:v>
                </c:pt>
                <c:pt idx="175">
                  <c:v>3.030876636856906</c:v>
                </c:pt>
                <c:pt idx="176">
                  <c:v>3.0054821140447077</c:v>
                </c:pt>
                <c:pt idx="177">
                  <c:v>3.1092241007984658</c:v>
                </c:pt>
                <c:pt idx="178">
                  <c:v>3.4515224683949777</c:v>
                </c:pt>
                <c:pt idx="179">
                  <c:v>3.5138437829525078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296720"/>
        <c:axId val="481293192"/>
      </c:lineChart>
      <c:dateAx>
        <c:axId val="48129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293192"/>
        <c:crosses val="autoZero"/>
        <c:auto val="1"/>
        <c:lblOffset val="100"/>
        <c:baseTimeUnit val="months"/>
        <c:majorUnit val="2"/>
        <c:majorTimeUnit val="years"/>
      </c:dateAx>
      <c:valAx>
        <c:axId val="481293192"/>
        <c:scaling>
          <c:orientation val="minMax"/>
          <c:max val="5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29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Accounts Receivable Turnover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Ratios!$C$87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Ratios!$D$87:$R$87</c:f>
              <c:numCache>
                <c:formatCode>#,##0.0_);[Red]\(#,##0.0\)</c:formatCode>
                <c:ptCount val="15"/>
                <c:pt idx="0">
                  <c:v>8.6</c:v>
                </c:pt>
                <c:pt idx="1">
                  <c:v>8.5</c:v>
                </c:pt>
                <c:pt idx="2">
                  <c:v>9.5</c:v>
                </c:pt>
                <c:pt idx="3">
                  <c:v>9.9</c:v>
                </c:pt>
                <c:pt idx="4">
                  <c:v>10.9</c:v>
                </c:pt>
                <c:pt idx="5">
                  <c:v>11.3</c:v>
                </c:pt>
                <c:pt idx="6">
                  <c:v>10.1</c:v>
                </c:pt>
                <c:pt idx="7">
                  <c:v>11.2</c:v>
                </c:pt>
                <c:pt idx="8">
                  <c:v>10.8</c:v>
                </c:pt>
                <c:pt idx="9">
                  <c:v>11.5</c:v>
                </c:pt>
                <c:pt idx="10">
                  <c:v>13.3</c:v>
                </c:pt>
                <c:pt idx="11">
                  <c:v>13.5</c:v>
                </c:pt>
                <c:pt idx="12">
                  <c:v>12.3</c:v>
                </c:pt>
                <c:pt idx="13">
                  <c:v>11.4</c:v>
                </c:pt>
                <c:pt idx="14">
                  <c:v>10.4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Ratios!$C$88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Ratios!$D$88:$R$88</c:f>
              <c:numCache>
                <c:formatCode>#,##0.0_);[Red]\(#,##0.0\)</c:formatCode>
                <c:ptCount val="15"/>
                <c:pt idx="0">
                  <c:v>6.4</c:v>
                </c:pt>
                <c:pt idx="1">
                  <c:v>7.4</c:v>
                </c:pt>
                <c:pt idx="2">
                  <c:v>7.3</c:v>
                </c:pt>
                <c:pt idx="3">
                  <c:v>7</c:v>
                </c:pt>
                <c:pt idx="4">
                  <c:v>7.6</c:v>
                </c:pt>
                <c:pt idx="5">
                  <c:v>7.6</c:v>
                </c:pt>
                <c:pt idx="6">
                  <c:v>8.1</c:v>
                </c:pt>
                <c:pt idx="7">
                  <c:v>7.4</c:v>
                </c:pt>
                <c:pt idx="8">
                  <c:v>7.2</c:v>
                </c:pt>
                <c:pt idx="9">
                  <c:v>6.3</c:v>
                </c:pt>
                <c:pt idx="10">
                  <c:v>6.3</c:v>
                </c:pt>
                <c:pt idx="11">
                  <c:v>6.4</c:v>
                </c:pt>
                <c:pt idx="12">
                  <c:v>7.2</c:v>
                </c:pt>
                <c:pt idx="13">
                  <c:v>6.9</c:v>
                </c:pt>
                <c:pt idx="14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Ratios!$C$89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Ratios!$D$89:$R$89</c:f>
              <c:numCache>
                <c:formatCode>#,##0.0_);[Red]\(#,##0.0\)</c:formatCode>
                <c:ptCount val="15"/>
                <c:pt idx="0">
                  <c:v>4.8</c:v>
                </c:pt>
                <c:pt idx="1">
                  <c:v>2.4</c:v>
                </c:pt>
                <c:pt idx="2">
                  <c:v>2.8</c:v>
                </c:pt>
                <c:pt idx="3">
                  <c:v>3.8</c:v>
                </c:pt>
                <c:pt idx="4">
                  <c:v>4.5999999999999996</c:v>
                </c:pt>
                <c:pt idx="5">
                  <c:v>5</c:v>
                </c:pt>
                <c:pt idx="6">
                  <c:v>6.4</c:v>
                </c:pt>
                <c:pt idx="7">
                  <c:v>7.9</c:v>
                </c:pt>
                <c:pt idx="8">
                  <c:v>8.1</c:v>
                </c:pt>
                <c:pt idx="9">
                  <c:v>13.2</c:v>
                </c:pt>
                <c:pt idx="10">
                  <c:v>12.1</c:v>
                </c:pt>
                <c:pt idx="11">
                  <c:v>13</c:v>
                </c:pt>
                <c:pt idx="12">
                  <c:v>13.3</c:v>
                </c:pt>
                <c:pt idx="13">
                  <c:v>12.1</c:v>
                </c:pt>
                <c:pt idx="14">
                  <c:v>11.8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Ratios!$C$90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Ratios!$D$90:$R$90</c:f>
              <c:numCache>
                <c:formatCode>#,##0.0_);[Red]\(#,##0.0\)</c:formatCode>
                <c:ptCount val="15"/>
                <c:pt idx="0">
                  <c:v>3.4</c:v>
                </c:pt>
                <c:pt idx="1">
                  <c:v>3.1</c:v>
                </c:pt>
                <c:pt idx="2">
                  <c:v>6.9</c:v>
                </c:pt>
                <c:pt idx="3">
                  <c:v>5.4</c:v>
                </c:pt>
                <c:pt idx="4">
                  <c:v>6.5</c:v>
                </c:pt>
                <c:pt idx="5">
                  <c:v>10.199999999999999</c:v>
                </c:pt>
                <c:pt idx="6">
                  <c:v>8.4</c:v>
                </c:pt>
                <c:pt idx="7">
                  <c:v>8.1999999999999993</c:v>
                </c:pt>
                <c:pt idx="8">
                  <c:v>10.199999999999999</c:v>
                </c:pt>
                <c:pt idx="9">
                  <c:v>9.3000000000000007</c:v>
                </c:pt>
                <c:pt idx="10">
                  <c:v>9.5</c:v>
                </c:pt>
                <c:pt idx="11">
                  <c:v>8.8000000000000007</c:v>
                </c:pt>
                <c:pt idx="12">
                  <c:v>7.3</c:v>
                </c:pt>
                <c:pt idx="13">
                  <c:v>6.2</c:v>
                </c:pt>
                <c:pt idx="14">
                  <c:v>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305840"/>
        <c:axId val="379310152"/>
      </c:lineChart>
      <c:catAx>
        <c:axId val="37930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9310152"/>
        <c:crosses val="autoZero"/>
        <c:auto val="1"/>
        <c:lblAlgn val="ctr"/>
        <c:lblOffset val="100"/>
        <c:tickLblSkip val="2"/>
        <c:noMultiLvlLbl val="0"/>
      </c:catAx>
      <c:valAx>
        <c:axId val="37931015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9305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Net Margin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Ratios!$C$61</c:f>
              <c:strCache>
                <c:ptCount val="1"/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Ratios!$D$61:$R$61</c:f>
              <c:numCache>
                <c:formatCode>0.0%;[Red]\(0.0%\)</c:formatCode>
                <c:ptCount val="15"/>
                <c:pt idx="0">
                  <c:v>3.6749999999999998E-2</c:v>
                </c:pt>
                <c:pt idx="1">
                  <c:v>1.2E-2</c:v>
                </c:pt>
                <c:pt idx="2">
                  <c:v>3.2500000000000001E-2</c:v>
                </c:pt>
                <c:pt idx="3">
                  <c:v>3.0499999999999999E-2</c:v>
                </c:pt>
                <c:pt idx="4">
                  <c:v>2.2499999999999999E-2</c:v>
                </c:pt>
                <c:pt idx="5">
                  <c:v>4.65E-2</c:v>
                </c:pt>
                <c:pt idx="6">
                  <c:v>3.4249999999999996E-2</c:v>
                </c:pt>
                <c:pt idx="7">
                  <c:v>3.4999999999999996E-2</c:v>
                </c:pt>
                <c:pt idx="8">
                  <c:v>4.1250000000000002E-2</c:v>
                </c:pt>
                <c:pt idx="9">
                  <c:v>3.5500000000000004E-2</c:v>
                </c:pt>
                <c:pt idx="10">
                  <c:v>3.875E-2</c:v>
                </c:pt>
                <c:pt idx="11">
                  <c:v>4.2250000000000003E-2</c:v>
                </c:pt>
                <c:pt idx="12">
                  <c:v>2.3E-2</c:v>
                </c:pt>
                <c:pt idx="13">
                  <c:v>-4.5999999999999992E-2</c:v>
                </c:pt>
                <c:pt idx="14">
                  <c:v>8.7500000000000008E-3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309760"/>
        <c:axId val="379309368"/>
      </c:lineChart>
      <c:catAx>
        <c:axId val="37930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9309368"/>
        <c:crosses val="autoZero"/>
        <c:auto val="1"/>
        <c:lblAlgn val="ctr"/>
        <c:lblOffset val="100"/>
        <c:tickLblSkip val="2"/>
        <c:noMultiLvlLbl val="0"/>
      </c:catAx>
      <c:valAx>
        <c:axId val="379309368"/>
        <c:scaling>
          <c:orientation val="minMax"/>
          <c:max val="6.0000000000000012E-2"/>
          <c:min val="-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79309760"/>
        <c:crosses val="autoZero"/>
        <c:crossBetween val="between"/>
        <c:majorUnit val="1.5000000000000003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Quick Ratio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Ratios!$C$2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Ratios!$D$2:$R$2</c:f>
              <c:numCache>
                <c:formatCode>#,##0.00_);[Red]\(#,##0.00\)</c:formatCode>
                <c:ptCount val="15"/>
                <c:pt idx="0">
                  <c:v>0.54</c:v>
                </c:pt>
                <c:pt idx="1">
                  <c:v>0.76</c:v>
                </c:pt>
                <c:pt idx="2">
                  <c:v>0.47</c:v>
                </c:pt>
                <c:pt idx="3">
                  <c:v>0.5</c:v>
                </c:pt>
                <c:pt idx="4">
                  <c:v>0.5</c:v>
                </c:pt>
                <c:pt idx="5">
                  <c:v>0.56000000000000005</c:v>
                </c:pt>
                <c:pt idx="6">
                  <c:v>0.34</c:v>
                </c:pt>
                <c:pt idx="7">
                  <c:v>0.56000000000000005</c:v>
                </c:pt>
                <c:pt idx="8">
                  <c:v>0.46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0.44</c:v>
                </c:pt>
                <c:pt idx="13">
                  <c:v>0.42</c:v>
                </c:pt>
                <c:pt idx="14">
                  <c:v>0.38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Ratios!$C$3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Ratios!$D$3:$R$3</c:f>
              <c:numCache>
                <c:formatCode>#,##0.00_);[Red]\(#,##0.00\)</c:formatCode>
                <c:ptCount val="15"/>
                <c:pt idx="0">
                  <c:v>0.94</c:v>
                </c:pt>
                <c:pt idx="1">
                  <c:v>1.27</c:v>
                </c:pt>
                <c:pt idx="2">
                  <c:v>0.68</c:v>
                </c:pt>
                <c:pt idx="3">
                  <c:v>0.56999999999999995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0.49</c:v>
                </c:pt>
                <c:pt idx="8">
                  <c:v>0.48</c:v>
                </c:pt>
                <c:pt idx="9">
                  <c:v>0.43</c:v>
                </c:pt>
                <c:pt idx="10">
                  <c:v>0.45</c:v>
                </c:pt>
                <c:pt idx="11">
                  <c:v>0.45</c:v>
                </c:pt>
                <c:pt idx="12">
                  <c:v>0.45</c:v>
                </c:pt>
                <c:pt idx="13">
                  <c:v>0.41</c:v>
                </c:pt>
                <c:pt idx="14">
                  <c:v>0.45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Ratios!$C$4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Ratios!$D$4:$R$4</c:f>
              <c:numCache>
                <c:formatCode>#,##0.00_);[Red]\(#,##0.00\)</c:formatCode>
                <c:ptCount val="15"/>
                <c:pt idx="0">
                  <c:v>0.74</c:v>
                </c:pt>
                <c:pt idx="1">
                  <c:v>0.76</c:v>
                </c:pt>
                <c:pt idx="2">
                  <c:v>0.69</c:v>
                </c:pt>
                <c:pt idx="3">
                  <c:v>0.59</c:v>
                </c:pt>
                <c:pt idx="4">
                  <c:v>0.65</c:v>
                </c:pt>
                <c:pt idx="5">
                  <c:v>0.56000000000000005</c:v>
                </c:pt>
                <c:pt idx="6">
                  <c:v>0.49</c:v>
                </c:pt>
                <c:pt idx="7">
                  <c:v>0.49</c:v>
                </c:pt>
                <c:pt idx="8">
                  <c:v>0.5</c:v>
                </c:pt>
                <c:pt idx="9">
                  <c:v>0.49</c:v>
                </c:pt>
                <c:pt idx="10">
                  <c:v>0.42</c:v>
                </c:pt>
                <c:pt idx="11">
                  <c:v>0.46</c:v>
                </c:pt>
                <c:pt idx="12">
                  <c:v>0.38</c:v>
                </c:pt>
                <c:pt idx="13">
                  <c:v>0.43</c:v>
                </c:pt>
                <c:pt idx="14">
                  <c:v>0.55000000000000004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Ratios!$C$5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Ratios!$D$5:$R$5</c:f>
              <c:numCache>
                <c:formatCode>#,##0.00_);[Red]\(#,##0.00\)</c:formatCode>
                <c:ptCount val="15"/>
                <c:pt idx="0">
                  <c:v>1.04</c:v>
                </c:pt>
                <c:pt idx="1">
                  <c:v>0.99</c:v>
                </c:pt>
                <c:pt idx="2">
                  <c:v>1.1599999999999999</c:v>
                </c:pt>
                <c:pt idx="3">
                  <c:v>1.19</c:v>
                </c:pt>
                <c:pt idx="4">
                  <c:v>0.9</c:v>
                </c:pt>
                <c:pt idx="5">
                  <c:v>0.92</c:v>
                </c:pt>
                <c:pt idx="6">
                  <c:v>0.88</c:v>
                </c:pt>
                <c:pt idx="7">
                  <c:v>1.1599999999999999</c:v>
                </c:pt>
                <c:pt idx="8">
                  <c:v>1.17</c:v>
                </c:pt>
                <c:pt idx="9">
                  <c:v>1.01</c:v>
                </c:pt>
                <c:pt idx="10">
                  <c:v>1.1499999999999999</c:v>
                </c:pt>
                <c:pt idx="11">
                  <c:v>1.2</c:v>
                </c:pt>
                <c:pt idx="12">
                  <c:v>1.33</c:v>
                </c:pt>
                <c:pt idx="13">
                  <c:v>1.33</c:v>
                </c:pt>
                <c:pt idx="14">
                  <c:v>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299464"/>
        <c:axId val="481295936"/>
      </c:lineChart>
      <c:catAx>
        <c:axId val="48129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295936"/>
        <c:crosses val="autoZero"/>
        <c:auto val="1"/>
        <c:lblAlgn val="ctr"/>
        <c:lblOffset val="100"/>
        <c:tickLblSkip val="2"/>
        <c:noMultiLvlLbl val="0"/>
      </c:catAx>
      <c:valAx>
        <c:axId val="481295936"/>
        <c:scaling>
          <c:orientation val="minMax"/>
          <c:max val="1.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299464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Current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Ratios!$C$7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Ratios!$D$7:$R$7</c:f>
              <c:numCache>
                <c:formatCode>#,##0.00_);[Red]\(#,##0.00\)</c:formatCode>
                <c:ptCount val="15"/>
                <c:pt idx="0">
                  <c:v>0.85</c:v>
                </c:pt>
                <c:pt idx="1">
                  <c:v>1.05</c:v>
                </c:pt>
                <c:pt idx="2">
                  <c:v>0.75</c:v>
                </c:pt>
                <c:pt idx="3">
                  <c:v>0.78</c:v>
                </c:pt>
                <c:pt idx="4">
                  <c:v>0.77</c:v>
                </c:pt>
                <c:pt idx="5">
                  <c:v>0.86</c:v>
                </c:pt>
                <c:pt idx="6">
                  <c:v>0.84</c:v>
                </c:pt>
                <c:pt idx="7">
                  <c:v>1.07</c:v>
                </c:pt>
                <c:pt idx="8">
                  <c:v>1.1499999999999999</c:v>
                </c:pt>
                <c:pt idx="9">
                  <c:v>1.21</c:v>
                </c:pt>
                <c:pt idx="10">
                  <c:v>1.27</c:v>
                </c:pt>
                <c:pt idx="11">
                  <c:v>1.26</c:v>
                </c:pt>
                <c:pt idx="12">
                  <c:v>1.4</c:v>
                </c:pt>
                <c:pt idx="13">
                  <c:v>1.35</c:v>
                </c:pt>
                <c:pt idx="14">
                  <c:v>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Ratios!$C$8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Ratios!$D$8:$R$8</c:f>
              <c:numCache>
                <c:formatCode>#,##0.00_);[Red]\(#,##0.00\)</c:formatCode>
                <c:ptCount val="15"/>
                <c:pt idx="0">
                  <c:v>1.1100000000000001</c:v>
                </c:pt>
                <c:pt idx="1">
                  <c:v>1.46</c:v>
                </c:pt>
                <c:pt idx="2">
                  <c:v>1.1399999999999999</c:v>
                </c:pt>
                <c:pt idx="3">
                  <c:v>1.06</c:v>
                </c:pt>
                <c:pt idx="4">
                  <c:v>1.1200000000000001</c:v>
                </c:pt>
                <c:pt idx="5">
                  <c:v>1.1299999999999999</c:v>
                </c:pt>
                <c:pt idx="6">
                  <c:v>1.0900000000000001</c:v>
                </c:pt>
                <c:pt idx="7">
                  <c:v>1</c:v>
                </c:pt>
                <c:pt idx="8">
                  <c:v>0.96</c:v>
                </c:pt>
                <c:pt idx="9">
                  <c:v>0.91</c:v>
                </c:pt>
                <c:pt idx="10">
                  <c:v>0.93</c:v>
                </c:pt>
                <c:pt idx="11">
                  <c:v>0.97</c:v>
                </c:pt>
                <c:pt idx="12">
                  <c:v>0.99</c:v>
                </c:pt>
                <c:pt idx="13">
                  <c:v>0.96</c:v>
                </c:pt>
                <c:pt idx="14">
                  <c:v>0.99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Ratios!$C$9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Ratios!$D$9:$R$9</c:f>
              <c:numCache>
                <c:formatCode>#,##0.00_);[Red]\(#,##0.00\)</c:formatCode>
                <c:ptCount val="15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1.01</c:v>
                </c:pt>
                <c:pt idx="4">
                  <c:v>1.05</c:v>
                </c:pt>
                <c:pt idx="5">
                  <c:v>0.97</c:v>
                </c:pt>
                <c:pt idx="6">
                  <c:v>0.87</c:v>
                </c:pt>
                <c:pt idx="7">
                  <c:v>0.93</c:v>
                </c:pt>
                <c:pt idx="8">
                  <c:v>0.95</c:v>
                </c:pt>
                <c:pt idx="9">
                  <c:v>1.1100000000000001</c:v>
                </c:pt>
                <c:pt idx="10">
                  <c:v>1.06</c:v>
                </c:pt>
                <c:pt idx="11">
                  <c:v>1.06</c:v>
                </c:pt>
                <c:pt idx="12">
                  <c:v>0.98</c:v>
                </c:pt>
                <c:pt idx="13">
                  <c:v>1.02</c:v>
                </c:pt>
                <c:pt idx="14">
                  <c:v>1.1399999999999999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Ratios!$C$10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Ratios!$D$10:$R$10</c:f>
              <c:numCache>
                <c:formatCode>#,##0.00_);[Red]\(#,##0.00\)</c:formatCode>
                <c:ptCount val="15"/>
                <c:pt idx="0">
                  <c:v>1.54</c:v>
                </c:pt>
                <c:pt idx="1">
                  <c:v>1.53</c:v>
                </c:pt>
                <c:pt idx="2">
                  <c:v>1.91</c:v>
                </c:pt>
                <c:pt idx="3">
                  <c:v>1.81</c:v>
                </c:pt>
                <c:pt idx="4">
                  <c:v>1.63</c:v>
                </c:pt>
                <c:pt idx="5">
                  <c:v>1.66</c:v>
                </c:pt>
                <c:pt idx="6">
                  <c:v>1.69</c:v>
                </c:pt>
                <c:pt idx="7">
                  <c:v>2.0499999999999998</c:v>
                </c:pt>
                <c:pt idx="8">
                  <c:v>2.09</c:v>
                </c:pt>
                <c:pt idx="9">
                  <c:v>1.82</c:v>
                </c:pt>
                <c:pt idx="10">
                  <c:v>1.92</c:v>
                </c:pt>
                <c:pt idx="11">
                  <c:v>1.99</c:v>
                </c:pt>
                <c:pt idx="12">
                  <c:v>2.2799999999999998</c:v>
                </c:pt>
                <c:pt idx="13">
                  <c:v>2.08</c:v>
                </c:pt>
                <c:pt idx="14">
                  <c:v>2.13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301816"/>
        <c:axId val="481302208"/>
      </c:lineChart>
      <c:catAx>
        <c:axId val="48130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302208"/>
        <c:crosses val="autoZero"/>
        <c:auto val="1"/>
        <c:lblAlgn val="ctr"/>
        <c:lblOffset val="100"/>
        <c:tickLblSkip val="2"/>
        <c:noMultiLvlLbl val="0"/>
      </c:catAx>
      <c:valAx>
        <c:axId val="481302208"/>
        <c:scaling>
          <c:orientation val="minMax"/>
          <c:max val="2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301816"/>
        <c:crosses val="autoZero"/>
        <c:crossBetween val="between"/>
        <c:majorUnit val="0.60000000000000009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Times Interest Earned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Ratios!$C$12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Ratios!$D$12:$R$12</c:f>
              <c:numCache>
                <c:formatCode>#,##0.0_);[Red]\(#,##0.0\)</c:formatCode>
                <c:ptCount val="15"/>
                <c:pt idx="0">
                  <c:v>10.7</c:v>
                </c:pt>
                <c:pt idx="1">
                  <c:v>3.5</c:v>
                </c:pt>
                <c:pt idx="2">
                  <c:v>5.7</c:v>
                </c:pt>
                <c:pt idx="3">
                  <c:v>7.5</c:v>
                </c:pt>
                <c:pt idx="4">
                  <c:v>15.3</c:v>
                </c:pt>
                <c:pt idx="5">
                  <c:v>28.6</c:v>
                </c:pt>
                <c:pt idx="6">
                  <c:v>18.3</c:v>
                </c:pt>
                <c:pt idx="7">
                  <c:v>5.5</c:v>
                </c:pt>
                <c:pt idx="8">
                  <c:v>9.1</c:v>
                </c:pt>
                <c:pt idx="9">
                  <c:v>11.1</c:v>
                </c:pt>
                <c:pt idx="10">
                  <c:v>13</c:v>
                </c:pt>
                <c:pt idx="11">
                  <c:v>16.399999999999999</c:v>
                </c:pt>
                <c:pt idx="12">
                  <c:v>21.6</c:v>
                </c:pt>
                <c:pt idx="13">
                  <c:v>26.1</c:v>
                </c:pt>
                <c:pt idx="14">
                  <c:v>18.100000000000001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Ratios!$C$13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Ratios!$D$13:$R$13</c:f>
              <c:numCache>
                <c:formatCode>#,##0.0_);[Red]\(#,##0.0\)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3.4</c:v>
                </c:pt>
                <c:pt idx="3">
                  <c:v>4.2</c:v>
                </c:pt>
                <c:pt idx="4">
                  <c:v>0.1</c:v>
                </c:pt>
                <c:pt idx="5">
                  <c:v>-0.5</c:v>
                </c:pt>
                <c:pt idx="6">
                  <c:v>4.4000000000000004</c:v>
                </c:pt>
                <c:pt idx="7">
                  <c:v>-1.1000000000000001</c:v>
                </c:pt>
                <c:pt idx="8">
                  <c:v>2.4</c:v>
                </c:pt>
                <c:pt idx="9">
                  <c:v>3.9</c:v>
                </c:pt>
                <c:pt idx="10">
                  <c:v>3.5</c:v>
                </c:pt>
                <c:pt idx="11">
                  <c:v>4.2</c:v>
                </c:pt>
                <c:pt idx="12">
                  <c:v>6.6</c:v>
                </c:pt>
                <c:pt idx="13">
                  <c:v>5.0999999999999996</c:v>
                </c:pt>
                <c:pt idx="14">
                  <c:v>-0.4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Ratios!$C$14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Ratios!$D$14:$R$14</c:f>
              <c:numCache>
                <c:formatCode>#,##0.0_);[Red]\(#,##0.0\)</c:formatCode>
                <c:ptCount val="15"/>
                <c:pt idx="0">
                  <c:v>8.1999999999999993</c:v>
                </c:pt>
                <c:pt idx="1">
                  <c:v>2.8</c:v>
                </c:pt>
                <c:pt idx="2">
                  <c:v>2.9</c:v>
                </c:pt>
                <c:pt idx="3">
                  <c:v>0.7</c:v>
                </c:pt>
                <c:pt idx="4">
                  <c:v>1.2</c:v>
                </c:pt>
                <c:pt idx="5">
                  <c:v>1.6</c:v>
                </c:pt>
                <c:pt idx="6">
                  <c:v>1.7</c:v>
                </c:pt>
                <c:pt idx="7">
                  <c:v>3.6</c:v>
                </c:pt>
                <c:pt idx="8">
                  <c:v>3.9</c:v>
                </c:pt>
                <c:pt idx="9">
                  <c:v>9.8000000000000007</c:v>
                </c:pt>
                <c:pt idx="10">
                  <c:v>8.5</c:v>
                </c:pt>
                <c:pt idx="11">
                  <c:v>9</c:v>
                </c:pt>
                <c:pt idx="12">
                  <c:v>23.7</c:v>
                </c:pt>
                <c:pt idx="13">
                  <c:v>2.7</c:v>
                </c:pt>
                <c:pt idx="14">
                  <c:v>0.8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Ratios!$C$15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Ratios!$D$15:$R$15</c:f>
              <c:numCache>
                <c:formatCode>#,##0.0_);[Red]\(#,##0.0\)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8.5</c:v>
                </c:pt>
                <c:pt idx="6">
                  <c:v>4.9000000000000004</c:v>
                </c:pt>
                <c:pt idx="7">
                  <c:v>3.9</c:v>
                </c:pt>
                <c:pt idx="8">
                  <c:v>4.4000000000000004</c:v>
                </c:pt>
                <c:pt idx="9">
                  <c:v>3.1</c:v>
                </c:pt>
                <c:pt idx="10">
                  <c:v>5.5</c:v>
                </c:pt>
                <c:pt idx="11">
                  <c:v>5.8</c:v>
                </c:pt>
                <c:pt idx="12">
                  <c:v>4.2</c:v>
                </c:pt>
                <c:pt idx="13">
                  <c:v>2</c:v>
                </c:pt>
                <c:pt idx="14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304168"/>
        <c:axId val="481304560"/>
      </c:lineChart>
      <c:catAx>
        <c:axId val="481304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304560"/>
        <c:crosses val="autoZero"/>
        <c:auto val="1"/>
        <c:lblAlgn val="ctr"/>
        <c:lblOffset val="100"/>
        <c:tickLblSkip val="2"/>
        <c:noMultiLvlLbl val="0"/>
      </c:catAx>
      <c:valAx>
        <c:axId val="481304560"/>
        <c:scaling>
          <c:orientation val="minMax"/>
          <c:max val="28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3041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Assets / Equity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Ratios!$C$17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Ratios!$D$17:$R$17</c:f>
              <c:numCache>
                <c:formatCode>#,##0.00_);[Red]\(#,##0.00\)</c:formatCode>
                <c:ptCount val="15"/>
                <c:pt idx="0">
                  <c:v>6.8</c:v>
                </c:pt>
                <c:pt idx="1">
                  <c:v>6.51</c:v>
                </c:pt>
                <c:pt idx="2">
                  <c:v>4.9800000000000004</c:v>
                </c:pt>
                <c:pt idx="3">
                  <c:v>5.43</c:v>
                </c:pt>
                <c:pt idx="4">
                  <c:v>10.93</c:v>
                </c:pt>
                <c:pt idx="5">
                  <c:v>6.55</c:v>
                </c:pt>
                <c:pt idx="6">
                  <c:v>0</c:v>
                </c:pt>
                <c:pt idx="7">
                  <c:v>29.16</c:v>
                </c:pt>
                <c:pt idx="8">
                  <c:v>24.79</c:v>
                </c:pt>
                <c:pt idx="9">
                  <c:v>22.76</c:v>
                </c:pt>
                <c:pt idx="10">
                  <c:v>15.15</c:v>
                </c:pt>
                <c:pt idx="11">
                  <c:v>6.23</c:v>
                </c:pt>
                <c:pt idx="12">
                  <c:v>10.72</c:v>
                </c:pt>
                <c:pt idx="13">
                  <c:v>14.9</c:v>
                </c:pt>
                <c:pt idx="14">
                  <c:v>110.16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Ratios!$C$18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Ratios!$D$18:$R$18</c:f>
              <c:numCache>
                <c:formatCode>#,##0.00_);[Red]\(#,##0.00\)</c:formatCode>
                <c:ptCount val="15"/>
                <c:pt idx="0">
                  <c:v>3.62</c:v>
                </c:pt>
                <c:pt idx="1">
                  <c:v>3.37</c:v>
                </c:pt>
                <c:pt idx="2">
                  <c:v>4.2</c:v>
                </c:pt>
                <c:pt idx="3">
                  <c:v>5.42</c:v>
                </c:pt>
                <c:pt idx="4">
                  <c:v>5.54</c:v>
                </c:pt>
                <c:pt idx="5">
                  <c:v>5.76</c:v>
                </c:pt>
                <c:pt idx="6">
                  <c:v>6.91</c:v>
                </c:pt>
                <c:pt idx="7">
                  <c:v>7.62</c:v>
                </c:pt>
                <c:pt idx="8">
                  <c:v>9.41</c:v>
                </c:pt>
                <c:pt idx="9">
                  <c:v>10</c:v>
                </c:pt>
                <c:pt idx="10">
                  <c:v>8.86</c:v>
                </c:pt>
                <c:pt idx="11">
                  <c:v>8.31</c:v>
                </c:pt>
                <c:pt idx="12">
                  <c:v>13.61</c:v>
                </c:pt>
                <c:pt idx="13">
                  <c:v>17.73</c:v>
                </c:pt>
                <c:pt idx="14">
                  <c:v>30.39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Ratios!$C$19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Ratios!$D$19:$R$19</c:f>
              <c:numCache>
                <c:formatCode>#,##0.00_);[Red]\(#,##0.00\)</c:formatCode>
                <c:ptCount val="15"/>
                <c:pt idx="0">
                  <c:v>8.9700000000000006</c:v>
                </c:pt>
                <c:pt idx="1">
                  <c:v>13.2</c:v>
                </c:pt>
                <c:pt idx="2">
                  <c:v>9.42</c:v>
                </c:pt>
                <c:pt idx="3">
                  <c:v>10.32</c:v>
                </c:pt>
                <c:pt idx="4">
                  <c:v>8.41</c:v>
                </c:pt>
                <c:pt idx="5">
                  <c:v>7.79</c:v>
                </c:pt>
                <c:pt idx="6">
                  <c:v>7.98</c:v>
                </c:pt>
                <c:pt idx="7">
                  <c:v>9.6999999999999993</c:v>
                </c:pt>
                <c:pt idx="8">
                  <c:v>6.34</c:v>
                </c:pt>
                <c:pt idx="9">
                  <c:v>81.73</c:v>
                </c:pt>
                <c:pt idx="10">
                  <c:v>29.14</c:v>
                </c:pt>
                <c:pt idx="11">
                  <c:v>14.12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Ratios!$C$20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Ratios!$D$20:$R$20</c:f>
              <c:numCache>
                <c:formatCode>#,##0.00_);[Red]\(#,##0.00\)</c:formatCode>
                <c:ptCount val="15"/>
                <c:pt idx="0">
                  <c:v>3.38</c:v>
                </c:pt>
                <c:pt idx="1">
                  <c:v>3.44</c:v>
                </c:pt>
                <c:pt idx="2">
                  <c:v>3.21</c:v>
                </c:pt>
                <c:pt idx="3">
                  <c:v>3.58</c:v>
                </c:pt>
                <c:pt idx="4">
                  <c:v>3.23</c:v>
                </c:pt>
                <c:pt idx="5">
                  <c:v>3.34</c:v>
                </c:pt>
                <c:pt idx="6">
                  <c:v>3.6</c:v>
                </c:pt>
                <c:pt idx="7">
                  <c:v>3.18</c:v>
                </c:pt>
                <c:pt idx="8">
                  <c:v>2.77</c:v>
                </c:pt>
                <c:pt idx="9">
                  <c:v>2.94</c:v>
                </c:pt>
                <c:pt idx="10">
                  <c:v>2.91</c:v>
                </c:pt>
                <c:pt idx="11">
                  <c:v>2.87</c:v>
                </c:pt>
                <c:pt idx="12">
                  <c:v>2.77</c:v>
                </c:pt>
                <c:pt idx="13">
                  <c:v>3.12</c:v>
                </c:pt>
                <c:pt idx="14">
                  <c:v>3.03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294368"/>
        <c:axId val="481296328"/>
      </c:lineChart>
      <c:catAx>
        <c:axId val="48129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296328"/>
        <c:crosses val="autoZero"/>
        <c:auto val="1"/>
        <c:lblAlgn val="ctr"/>
        <c:lblOffset val="100"/>
        <c:tickLblSkip val="2"/>
        <c:noMultiLvlLbl val="0"/>
      </c:catAx>
      <c:valAx>
        <c:axId val="481296328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294368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Long Term Debt to Total Capitalization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Ratios!$C$22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Ratios!$D$22:$R$22</c:f>
              <c:numCache>
                <c:formatCode>0.0%;[Red]\(0.0%\)</c:formatCode>
                <c:ptCount val="15"/>
                <c:pt idx="0">
                  <c:v>0.56999999999999995</c:v>
                </c:pt>
                <c:pt idx="1">
                  <c:v>0.58899999999999997</c:v>
                </c:pt>
                <c:pt idx="2">
                  <c:v>0.46300000000000002</c:v>
                </c:pt>
                <c:pt idx="3">
                  <c:v>0.438</c:v>
                </c:pt>
                <c:pt idx="4">
                  <c:v>0.57099999999999995</c:v>
                </c:pt>
                <c:pt idx="5">
                  <c:v>0.433</c:v>
                </c:pt>
                <c:pt idx="6">
                  <c:v>1.091</c:v>
                </c:pt>
                <c:pt idx="7">
                  <c:v>0.80600000000000005</c:v>
                </c:pt>
                <c:pt idx="8">
                  <c:v>0.751</c:v>
                </c:pt>
                <c:pt idx="9">
                  <c:v>0.627</c:v>
                </c:pt>
                <c:pt idx="10">
                  <c:v>0.54800000000000004</c:v>
                </c:pt>
                <c:pt idx="11">
                  <c:v>0.32800000000000001</c:v>
                </c:pt>
                <c:pt idx="12">
                  <c:v>0.45600000000000002</c:v>
                </c:pt>
                <c:pt idx="13">
                  <c:v>0.53400000000000003</c:v>
                </c:pt>
                <c:pt idx="14">
                  <c:v>0.88400000000000001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Ratios!$C$23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Ratios!$D$23:$R$23</c:f>
              <c:numCache>
                <c:formatCode>0.0%;[Red]\(0.0%\)</c:formatCode>
                <c:ptCount val="15"/>
                <c:pt idx="0">
                  <c:v>0.14699999999999999</c:v>
                </c:pt>
                <c:pt idx="1">
                  <c:v>0.16400000000000001</c:v>
                </c:pt>
                <c:pt idx="2">
                  <c:v>0.20399999999999999</c:v>
                </c:pt>
                <c:pt idx="3">
                  <c:v>0.22900000000000001</c:v>
                </c:pt>
                <c:pt idx="4">
                  <c:v>0.188</c:v>
                </c:pt>
                <c:pt idx="5">
                  <c:v>0.158</c:v>
                </c:pt>
                <c:pt idx="6">
                  <c:v>0.17599999999999999</c:v>
                </c:pt>
                <c:pt idx="7">
                  <c:v>0.16700000000000001</c:v>
                </c:pt>
                <c:pt idx="8">
                  <c:v>0.19900000000000001</c:v>
                </c:pt>
                <c:pt idx="9">
                  <c:v>0.46800000000000003</c:v>
                </c:pt>
                <c:pt idx="10">
                  <c:v>0.439</c:v>
                </c:pt>
                <c:pt idx="11">
                  <c:v>0.42599999999999999</c:v>
                </c:pt>
                <c:pt idx="12">
                  <c:v>0.57899999999999996</c:v>
                </c:pt>
                <c:pt idx="13">
                  <c:v>0.58199999999999996</c:v>
                </c:pt>
                <c:pt idx="14">
                  <c:v>0.70499999999999996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Ratios!$C$24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Ratios!$D$24:$R$24</c:f>
              <c:numCache>
                <c:formatCode>0.0%;[Red]\(0.0%\)</c:formatCode>
                <c:ptCount val="15"/>
                <c:pt idx="0">
                  <c:v>0.55200000000000005</c:v>
                </c:pt>
                <c:pt idx="1">
                  <c:v>0.627</c:v>
                </c:pt>
                <c:pt idx="2">
                  <c:v>0.69399999999999995</c:v>
                </c:pt>
                <c:pt idx="3">
                  <c:v>0.71299999999999997</c:v>
                </c:pt>
                <c:pt idx="4">
                  <c:v>0.66200000000000003</c:v>
                </c:pt>
                <c:pt idx="5">
                  <c:v>0.64600000000000002</c:v>
                </c:pt>
                <c:pt idx="6">
                  <c:v>0.58499999999999996</c:v>
                </c:pt>
                <c:pt idx="7">
                  <c:v>0.60199999999999998</c:v>
                </c:pt>
                <c:pt idx="8">
                  <c:v>0.52500000000000002</c:v>
                </c:pt>
                <c:pt idx="9">
                  <c:v>0.85</c:v>
                </c:pt>
                <c:pt idx="10">
                  <c:v>0.80500000000000005</c:v>
                </c:pt>
                <c:pt idx="11">
                  <c:v>0.72399999999999998</c:v>
                </c:pt>
                <c:pt idx="12">
                  <c:v>0.98599999999999999</c:v>
                </c:pt>
                <c:pt idx="13">
                  <c:v>1.8089999999999999</c:v>
                </c:pt>
                <c:pt idx="14">
                  <c:v>1.655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Ratios!$C$25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Ratios!$D$25:$R$25</c:f>
              <c:numCache>
                <c:formatCode>0.0%;[Red]\(0.0%\)</c:formatCode>
                <c:ptCount val="15"/>
                <c:pt idx="0">
                  <c:v>0.20499999999999999</c:v>
                </c:pt>
                <c:pt idx="1">
                  <c:v>0.224</c:v>
                </c:pt>
                <c:pt idx="2">
                  <c:v>0.27300000000000002</c:v>
                </c:pt>
                <c:pt idx="3">
                  <c:v>0.29899999999999999</c:v>
                </c:pt>
                <c:pt idx="4">
                  <c:v>0.22500000000000001</c:v>
                </c:pt>
                <c:pt idx="5">
                  <c:v>0.186</c:v>
                </c:pt>
                <c:pt idx="6">
                  <c:v>0.29099999999999998</c:v>
                </c:pt>
                <c:pt idx="7">
                  <c:v>0.29699999999999999</c:v>
                </c:pt>
                <c:pt idx="8">
                  <c:v>0.29799999999999999</c:v>
                </c:pt>
                <c:pt idx="9">
                  <c:v>0.29399999999999998</c:v>
                </c:pt>
                <c:pt idx="10">
                  <c:v>0.31900000000000001</c:v>
                </c:pt>
                <c:pt idx="11">
                  <c:v>0.36299999999999999</c:v>
                </c:pt>
                <c:pt idx="12">
                  <c:v>0.379</c:v>
                </c:pt>
                <c:pt idx="13">
                  <c:v>0.44900000000000001</c:v>
                </c:pt>
                <c:pt idx="14">
                  <c:v>0.42199999999999999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293584"/>
        <c:axId val="481307304"/>
      </c:lineChart>
      <c:catAx>
        <c:axId val="48129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307304"/>
        <c:crosses val="autoZero"/>
        <c:auto val="1"/>
        <c:lblAlgn val="ctr"/>
        <c:lblOffset val="100"/>
        <c:tickLblSkip val="2"/>
        <c:noMultiLvlLbl val="0"/>
      </c:catAx>
      <c:valAx>
        <c:axId val="481307304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2935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Average A/R Collection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Ratios!$C$27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Ratios!$D$27:$R$27</c:f>
              <c:numCache>
                <c:formatCode>#,##0.0_);[Red]\(#,##0.0\)</c:formatCode>
                <c:ptCount val="15"/>
                <c:pt idx="0">
                  <c:v>42.5</c:v>
                </c:pt>
                <c:pt idx="1">
                  <c:v>43</c:v>
                </c:pt>
                <c:pt idx="2">
                  <c:v>38.4</c:v>
                </c:pt>
                <c:pt idx="3">
                  <c:v>37.1</c:v>
                </c:pt>
                <c:pt idx="4">
                  <c:v>33.5</c:v>
                </c:pt>
                <c:pt idx="5">
                  <c:v>32.299999999999997</c:v>
                </c:pt>
                <c:pt idx="6">
                  <c:v>36.299999999999997</c:v>
                </c:pt>
                <c:pt idx="7">
                  <c:v>32.6</c:v>
                </c:pt>
                <c:pt idx="8">
                  <c:v>33.799999999999997</c:v>
                </c:pt>
                <c:pt idx="9">
                  <c:v>31.9</c:v>
                </c:pt>
                <c:pt idx="10">
                  <c:v>27.4</c:v>
                </c:pt>
                <c:pt idx="11">
                  <c:v>27.2</c:v>
                </c:pt>
                <c:pt idx="12">
                  <c:v>29.9</c:v>
                </c:pt>
                <c:pt idx="13">
                  <c:v>32.1</c:v>
                </c:pt>
                <c:pt idx="14">
                  <c:v>35.200000000000003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Ratios!$C$28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Ratios!$D$28:$R$28</c:f>
              <c:numCache>
                <c:formatCode>#,##0.0_);[Red]\(#,##0.0\)</c:formatCode>
                <c:ptCount val="15"/>
                <c:pt idx="0">
                  <c:v>56.9</c:v>
                </c:pt>
                <c:pt idx="1">
                  <c:v>49.3</c:v>
                </c:pt>
                <c:pt idx="2">
                  <c:v>50.2</c:v>
                </c:pt>
                <c:pt idx="3">
                  <c:v>52.2</c:v>
                </c:pt>
                <c:pt idx="4">
                  <c:v>47.9</c:v>
                </c:pt>
                <c:pt idx="5">
                  <c:v>48.2</c:v>
                </c:pt>
                <c:pt idx="6">
                  <c:v>45.4</c:v>
                </c:pt>
                <c:pt idx="7">
                  <c:v>49.5</c:v>
                </c:pt>
                <c:pt idx="8">
                  <c:v>50.9</c:v>
                </c:pt>
                <c:pt idx="9">
                  <c:v>58.4</c:v>
                </c:pt>
                <c:pt idx="10">
                  <c:v>57.8</c:v>
                </c:pt>
                <c:pt idx="11">
                  <c:v>57.1</c:v>
                </c:pt>
                <c:pt idx="12">
                  <c:v>51</c:v>
                </c:pt>
                <c:pt idx="13">
                  <c:v>53.3</c:v>
                </c:pt>
                <c:pt idx="14">
                  <c:v>60.8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Ratios!$C$29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Ratios!$D$29:$R$29</c:f>
              <c:numCache>
                <c:formatCode>#,##0.0_);[Red]\(#,##0.0\)</c:formatCode>
                <c:ptCount val="15"/>
                <c:pt idx="0">
                  <c:v>75.8</c:v>
                </c:pt>
                <c:pt idx="1">
                  <c:v>153.1</c:v>
                </c:pt>
                <c:pt idx="2">
                  <c:v>131</c:v>
                </c:pt>
                <c:pt idx="3">
                  <c:v>97.4</c:v>
                </c:pt>
                <c:pt idx="4">
                  <c:v>80.099999999999994</c:v>
                </c:pt>
                <c:pt idx="5">
                  <c:v>73.400000000000006</c:v>
                </c:pt>
                <c:pt idx="6">
                  <c:v>57</c:v>
                </c:pt>
                <c:pt idx="7">
                  <c:v>46.6</c:v>
                </c:pt>
                <c:pt idx="8">
                  <c:v>45.1</c:v>
                </c:pt>
                <c:pt idx="9">
                  <c:v>25.5</c:v>
                </c:pt>
                <c:pt idx="10">
                  <c:v>30.3</c:v>
                </c:pt>
                <c:pt idx="11">
                  <c:v>28.3</c:v>
                </c:pt>
                <c:pt idx="12">
                  <c:v>27.6</c:v>
                </c:pt>
                <c:pt idx="13">
                  <c:v>30.3</c:v>
                </c:pt>
                <c:pt idx="14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Ratios!$C$30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Ratios!$D$30:$R$30</c:f>
              <c:numCache>
                <c:formatCode>#,##0.0_);[Red]\(#,##0.0\)</c:formatCode>
                <c:ptCount val="15"/>
                <c:pt idx="0">
                  <c:v>107.4</c:v>
                </c:pt>
                <c:pt idx="1">
                  <c:v>116.8</c:v>
                </c:pt>
                <c:pt idx="2">
                  <c:v>52.8</c:v>
                </c:pt>
                <c:pt idx="3">
                  <c:v>68</c:v>
                </c:pt>
                <c:pt idx="4">
                  <c:v>56.2</c:v>
                </c:pt>
                <c:pt idx="5">
                  <c:v>35.9</c:v>
                </c:pt>
                <c:pt idx="6">
                  <c:v>43.3</c:v>
                </c:pt>
                <c:pt idx="7">
                  <c:v>44.8</c:v>
                </c:pt>
                <c:pt idx="8">
                  <c:v>35.700000000000003</c:v>
                </c:pt>
                <c:pt idx="9">
                  <c:v>39.299999999999997</c:v>
                </c:pt>
                <c:pt idx="10">
                  <c:v>38.6</c:v>
                </c:pt>
                <c:pt idx="11">
                  <c:v>41.5</c:v>
                </c:pt>
                <c:pt idx="12">
                  <c:v>50</c:v>
                </c:pt>
                <c:pt idx="13">
                  <c:v>59.1</c:v>
                </c:pt>
                <c:pt idx="14">
                  <c:v>63.1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304952"/>
        <c:axId val="481306912"/>
      </c:lineChart>
      <c:catAx>
        <c:axId val="481304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306912"/>
        <c:crosses val="autoZero"/>
        <c:auto val="1"/>
        <c:lblAlgn val="ctr"/>
        <c:lblOffset val="100"/>
        <c:tickLblSkip val="2"/>
        <c:noMultiLvlLbl val="0"/>
      </c:catAx>
      <c:valAx>
        <c:axId val="481306912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81304952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Inventory Turnover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Ratios!$C$32</c:f>
              <c:strCache>
                <c:ptCount val="1"/>
                <c:pt idx="0">
                  <c:v>Boe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Ratios!$D$32:$R$32</c:f>
              <c:numCache>
                <c:formatCode>#,##0.0_);[Red]\(#,##0.0\)</c:formatCode>
                <c:ptCount val="15"/>
                <c:pt idx="0">
                  <c:v>6.7</c:v>
                </c:pt>
                <c:pt idx="1">
                  <c:v>7.7</c:v>
                </c:pt>
                <c:pt idx="2">
                  <c:v>7.4</c:v>
                </c:pt>
                <c:pt idx="3">
                  <c:v>6.3</c:v>
                </c:pt>
                <c:pt idx="4">
                  <c:v>6.3</c:v>
                </c:pt>
                <c:pt idx="5">
                  <c:v>6</c:v>
                </c:pt>
                <c:pt idx="6">
                  <c:v>4</c:v>
                </c:pt>
                <c:pt idx="7">
                  <c:v>3.5</c:v>
                </c:pt>
                <c:pt idx="8">
                  <c:v>2.5</c:v>
                </c:pt>
                <c:pt idx="9">
                  <c:v>2</c:v>
                </c:pt>
                <c:pt idx="10">
                  <c:v>2</c:v>
                </c:pt>
                <c:pt idx="11">
                  <c:v>1.8</c:v>
                </c:pt>
                <c:pt idx="12">
                  <c:v>1.7</c:v>
                </c:pt>
                <c:pt idx="13">
                  <c:v>1.7</c:v>
                </c:pt>
                <c:pt idx="14">
                  <c:v>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Ratios!$C$33</c:f>
              <c:strCache>
                <c:ptCount val="1"/>
                <c:pt idx="0">
                  <c:v>Air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Ratios!$D$33:$R$33</c:f>
              <c:numCache>
                <c:formatCode>#,##0.0_);[Red]\(#,##0.0\)</c:formatCode>
                <c:ptCount val="15"/>
                <c:pt idx="0">
                  <c:v>9.5</c:v>
                </c:pt>
                <c:pt idx="1">
                  <c:v>8.1999999999999993</c:v>
                </c:pt>
                <c:pt idx="2">
                  <c:v>3.3</c:v>
                </c:pt>
                <c:pt idx="3">
                  <c:v>2</c:v>
                </c:pt>
                <c:pt idx="4">
                  <c:v>2.1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</c:v>
                </c:pt>
                <c:pt idx="14">
                  <c:v>2.1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Ratios!$C$34</c:f>
              <c:strCache>
                <c:ptCount val="1"/>
                <c:pt idx="0">
                  <c:v>Bom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Ratios!$D$34:$R$34</c:f>
              <c:numCache>
                <c:formatCode>#,##0.0_);[Red]\(#,##0.0\)</c:formatCode>
                <c:ptCount val="15"/>
                <c:pt idx="0">
                  <c:v>2.2999999999999998</c:v>
                </c:pt>
                <c:pt idx="1">
                  <c:v>3.1</c:v>
                </c:pt>
                <c:pt idx="2">
                  <c:v>3.4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3.2</c:v>
                </c:pt>
                <c:pt idx="7">
                  <c:v>3</c:v>
                </c:pt>
                <c:pt idx="8">
                  <c:v>3</c:v>
                </c:pt>
                <c:pt idx="9">
                  <c:v>2.1</c:v>
                </c:pt>
                <c:pt idx="10">
                  <c:v>1.9</c:v>
                </c:pt>
                <c:pt idx="11">
                  <c:v>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2.2999999999999998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Ratios!$C$35</c:f>
              <c:strCache>
                <c:ptCount val="1"/>
                <c:pt idx="0">
                  <c:v>Emb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Ratios!$D$1:$R$1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Ratios!$D$35:$R$35</c:f>
              <c:numCache>
                <c:formatCode>#,##0.0_);[Red]\(#,##0.0\)</c:formatCode>
                <c:ptCount val="15"/>
                <c:pt idx="0">
                  <c:v>1.7</c:v>
                </c:pt>
                <c:pt idx="1">
                  <c:v>1.4</c:v>
                </c:pt>
                <c:pt idx="2">
                  <c:v>1.9</c:v>
                </c:pt>
                <c:pt idx="3">
                  <c:v>1.8</c:v>
                </c:pt>
                <c:pt idx="4">
                  <c:v>1.5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1.9</c:v>
                </c:pt>
                <c:pt idx="9">
                  <c:v>1.9</c:v>
                </c:pt>
                <c:pt idx="10">
                  <c:v>2.1</c:v>
                </c:pt>
                <c:pt idx="11">
                  <c:v>2.2000000000000002</c:v>
                </c:pt>
                <c:pt idx="12">
                  <c:v>2</c:v>
                </c:pt>
                <c:pt idx="13">
                  <c:v>2.1</c:v>
                </c:pt>
                <c:pt idx="14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347112"/>
        <c:axId val="285348288"/>
      </c:lineChart>
      <c:catAx>
        <c:axId val="285347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8288"/>
        <c:crosses val="autoZero"/>
        <c:auto val="1"/>
        <c:lblAlgn val="ctr"/>
        <c:lblOffset val="100"/>
        <c:tickLblSkip val="2"/>
        <c:noMultiLvlLbl val="0"/>
      </c:catAx>
      <c:valAx>
        <c:axId val="285348288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8534711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18" Type="http://schemas.openxmlformats.org/officeDocument/2006/relationships/chart" Target="../charts/chart2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17" Type="http://schemas.openxmlformats.org/officeDocument/2006/relationships/chart" Target="../charts/chart19.xml"/><Relationship Id="rId2" Type="http://schemas.openxmlformats.org/officeDocument/2006/relationships/chart" Target="../charts/chart4.xml"/><Relationship Id="rId16" Type="http://schemas.openxmlformats.org/officeDocument/2006/relationships/chart" Target="../charts/chart18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10" Type="http://schemas.openxmlformats.org/officeDocument/2006/relationships/chart" Target="../charts/chart12.xml"/><Relationship Id="rId19" Type="http://schemas.openxmlformats.org/officeDocument/2006/relationships/chart" Target="../charts/chart21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228600</xdr:colOff>
      <xdr:row>8</xdr:row>
      <xdr:rowOff>8</xdr:rowOff>
    </xdr:from>
    <xdr:to>
      <xdr:col>47</xdr:col>
      <xdr:colOff>596900</xdr:colOff>
      <xdr:row>30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0</xdr:colOff>
      <xdr:row>33</xdr:row>
      <xdr:rowOff>0</xdr:rowOff>
    </xdr:from>
    <xdr:to>
      <xdr:col>50</xdr:col>
      <xdr:colOff>406400</xdr:colOff>
      <xdr:row>55</xdr:row>
      <xdr:rowOff>50792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9526</xdr:rowOff>
    </xdr:from>
    <xdr:to>
      <xdr:col>29</xdr:col>
      <xdr:colOff>406400</xdr:colOff>
      <xdr:row>15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0</xdr:colOff>
      <xdr:row>1</xdr:row>
      <xdr:rowOff>1</xdr:rowOff>
    </xdr:from>
    <xdr:to>
      <xdr:col>40</xdr:col>
      <xdr:colOff>406400</xdr:colOff>
      <xdr:row>15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1</xdr:row>
      <xdr:rowOff>0</xdr:rowOff>
    </xdr:from>
    <xdr:to>
      <xdr:col>51</xdr:col>
      <xdr:colOff>406400</xdr:colOff>
      <xdr:row>15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16</xdr:row>
      <xdr:rowOff>0</xdr:rowOff>
    </xdr:from>
    <xdr:to>
      <xdr:col>29</xdr:col>
      <xdr:colOff>406400</xdr:colOff>
      <xdr:row>30</xdr:row>
      <xdr:rowOff>76199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0</xdr:colOff>
      <xdr:row>16</xdr:row>
      <xdr:rowOff>0</xdr:rowOff>
    </xdr:from>
    <xdr:to>
      <xdr:col>40</xdr:col>
      <xdr:colOff>406400</xdr:colOff>
      <xdr:row>30</xdr:row>
      <xdr:rowOff>85724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0</xdr:colOff>
      <xdr:row>16</xdr:row>
      <xdr:rowOff>0</xdr:rowOff>
    </xdr:from>
    <xdr:to>
      <xdr:col>51</xdr:col>
      <xdr:colOff>406400</xdr:colOff>
      <xdr:row>30</xdr:row>
      <xdr:rowOff>85725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31</xdr:row>
      <xdr:rowOff>0</xdr:rowOff>
    </xdr:from>
    <xdr:to>
      <xdr:col>29</xdr:col>
      <xdr:colOff>406400</xdr:colOff>
      <xdr:row>45</xdr:row>
      <xdr:rowOff>76199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0</xdr:colOff>
      <xdr:row>31</xdr:row>
      <xdr:rowOff>0</xdr:rowOff>
    </xdr:from>
    <xdr:to>
      <xdr:col>40</xdr:col>
      <xdr:colOff>406400</xdr:colOff>
      <xdr:row>45</xdr:row>
      <xdr:rowOff>85724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0</xdr:colOff>
      <xdr:row>31</xdr:row>
      <xdr:rowOff>0</xdr:rowOff>
    </xdr:from>
    <xdr:to>
      <xdr:col>51</xdr:col>
      <xdr:colOff>406400</xdr:colOff>
      <xdr:row>45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0</xdr:colOff>
      <xdr:row>46</xdr:row>
      <xdr:rowOff>0</xdr:rowOff>
    </xdr:from>
    <xdr:to>
      <xdr:col>29</xdr:col>
      <xdr:colOff>406400</xdr:colOff>
      <xdr:row>60</xdr:row>
      <xdr:rowOff>76199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0</xdr:colOff>
      <xdr:row>46</xdr:row>
      <xdr:rowOff>0</xdr:rowOff>
    </xdr:from>
    <xdr:to>
      <xdr:col>40</xdr:col>
      <xdr:colOff>406400</xdr:colOff>
      <xdr:row>60</xdr:row>
      <xdr:rowOff>85724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41</xdr:col>
      <xdr:colOff>0</xdr:colOff>
      <xdr:row>46</xdr:row>
      <xdr:rowOff>0</xdr:rowOff>
    </xdr:from>
    <xdr:to>
      <xdr:col>51</xdr:col>
      <xdr:colOff>406400</xdr:colOff>
      <xdr:row>60</xdr:row>
      <xdr:rowOff>85725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0</xdr:colOff>
      <xdr:row>61</xdr:row>
      <xdr:rowOff>0</xdr:rowOff>
    </xdr:from>
    <xdr:to>
      <xdr:col>29</xdr:col>
      <xdr:colOff>406400</xdr:colOff>
      <xdr:row>75</xdr:row>
      <xdr:rowOff>76199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0</xdr:colOff>
      <xdr:row>61</xdr:row>
      <xdr:rowOff>0</xdr:rowOff>
    </xdr:from>
    <xdr:to>
      <xdr:col>40</xdr:col>
      <xdr:colOff>406400</xdr:colOff>
      <xdr:row>75</xdr:row>
      <xdr:rowOff>85724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41</xdr:col>
      <xdr:colOff>0</xdr:colOff>
      <xdr:row>61</xdr:row>
      <xdr:rowOff>0</xdr:rowOff>
    </xdr:from>
    <xdr:to>
      <xdr:col>51</xdr:col>
      <xdr:colOff>406400</xdr:colOff>
      <xdr:row>75</xdr:row>
      <xdr:rowOff>85725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19</xdr:col>
      <xdr:colOff>0</xdr:colOff>
      <xdr:row>76</xdr:row>
      <xdr:rowOff>0</xdr:rowOff>
    </xdr:from>
    <xdr:to>
      <xdr:col>29</xdr:col>
      <xdr:colOff>406400</xdr:colOff>
      <xdr:row>90</xdr:row>
      <xdr:rowOff>57149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0</xdr:colOff>
      <xdr:row>76</xdr:row>
      <xdr:rowOff>0</xdr:rowOff>
    </xdr:from>
    <xdr:to>
      <xdr:col>40</xdr:col>
      <xdr:colOff>406400</xdr:colOff>
      <xdr:row>90</xdr:row>
      <xdr:rowOff>57149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41</xdr:col>
      <xdr:colOff>0</xdr:colOff>
      <xdr:row>76</xdr:row>
      <xdr:rowOff>0</xdr:rowOff>
    </xdr:from>
    <xdr:to>
      <xdr:col>51</xdr:col>
      <xdr:colOff>406400</xdr:colOff>
      <xdr:row>90</xdr:row>
      <xdr:rowOff>57149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52</xdr:col>
      <xdr:colOff>0</xdr:colOff>
      <xdr:row>46</xdr:row>
      <xdr:rowOff>0</xdr:rowOff>
    </xdr:from>
    <xdr:to>
      <xdr:col>62</xdr:col>
      <xdr:colOff>406400</xdr:colOff>
      <xdr:row>60</xdr:row>
      <xdr:rowOff>85725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4" sqref="D4"/>
    </sheetView>
  </sheetViews>
  <sheetFormatPr defaultRowHeight="15" x14ac:dyDescent="0.25"/>
  <cols>
    <col min="2" max="4" width="9.28515625" bestFit="1" customWidth="1"/>
    <col min="5" max="5" width="9.5703125" bestFit="1" customWidth="1"/>
    <col min="6" max="9" width="9.28515625" bestFit="1" customWidth="1"/>
  </cols>
  <sheetData>
    <row r="1" spans="1:9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 ht="15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3" t="s">
        <v>24</v>
      </c>
      <c r="B3" s="23"/>
      <c r="C3" s="20"/>
      <c r="D3" s="20" t="s">
        <v>183</v>
      </c>
      <c r="E3" s="20"/>
      <c r="F3" s="20"/>
      <c r="G3" s="20"/>
      <c r="H3" s="20"/>
      <c r="I3" s="20"/>
    </row>
    <row r="4" spans="1:9" x14ac:dyDescent="0.25">
      <c r="A4" s="19" t="s">
        <v>25</v>
      </c>
      <c r="B4" s="19">
        <v>0.95300321305012603</v>
      </c>
      <c r="C4" s="20"/>
      <c r="D4" s="20"/>
      <c r="E4" s="20"/>
      <c r="F4" s="20"/>
      <c r="G4" s="20"/>
      <c r="H4" s="20"/>
      <c r="I4" s="20"/>
    </row>
    <row r="5" spans="1:9" x14ac:dyDescent="0.25">
      <c r="A5" s="19" t="s">
        <v>26</v>
      </c>
      <c r="B5" s="19">
        <v>0.90821512408386385</v>
      </c>
      <c r="C5" s="20"/>
      <c r="D5" s="20"/>
      <c r="E5" s="20"/>
      <c r="F5" s="20"/>
      <c r="G5" s="20"/>
      <c r="H5" s="20"/>
      <c r="I5" s="20"/>
    </row>
    <row r="6" spans="1:9" x14ac:dyDescent="0.25">
      <c r="A6" s="19" t="s">
        <v>27</v>
      </c>
      <c r="B6" s="19">
        <v>0.9076994787135485</v>
      </c>
      <c r="C6" s="20"/>
      <c r="D6" s="20"/>
      <c r="E6" s="20"/>
      <c r="F6" s="20"/>
      <c r="G6" s="20"/>
      <c r="H6" s="20"/>
      <c r="I6" s="20"/>
    </row>
    <row r="7" spans="1:9" x14ac:dyDescent="0.25">
      <c r="A7" s="19" t="s">
        <v>28</v>
      </c>
      <c r="B7" s="19">
        <v>0.16868434504252916</v>
      </c>
      <c r="C7" s="20"/>
      <c r="D7" s="20"/>
      <c r="E7" s="20"/>
      <c r="F7" s="20"/>
      <c r="G7" s="20"/>
      <c r="H7" s="20"/>
      <c r="I7" s="20"/>
    </row>
    <row r="8" spans="1:9" ht="15.75" thickBot="1" x14ac:dyDescent="0.3">
      <c r="A8" s="21" t="s">
        <v>29</v>
      </c>
      <c r="B8" s="21">
        <v>180</v>
      </c>
      <c r="C8" s="20"/>
      <c r="D8" s="20"/>
      <c r="E8" s="20"/>
      <c r="F8" s="20"/>
      <c r="G8" s="20"/>
      <c r="H8" s="20"/>
      <c r="I8" s="20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5.75" thickBot="1" x14ac:dyDescent="0.3">
      <c r="A10" s="20" t="s">
        <v>30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22"/>
      <c r="B11" s="22" t="s">
        <v>35</v>
      </c>
      <c r="C11" s="22" t="s">
        <v>36</v>
      </c>
      <c r="D11" s="22" t="s">
        <v>37</v>
      </c>
      <c r="E11" s="22" t="s">
        <v>38</v>
      </c>
      <c r="F11" s="22" t="s">
        <v>39</v>
      </c>
      <c r="G11" s="20"/>
      <c r="H11" s="20"/>
      <c r="I11" s="20"/>
    </row>
    <row r="12" spans="1:9" x14ac:dyDescent="0.25">
      <c r="A12" s="19" t="s">
        <v>31</v>
      </c>
      <c r="B12" s="19">
        <v>1</v>
      </c>
      <c r="C12" s="19">
        <v>50.117242233722628</v>
      </c>
      <c r="D12" s="19">
        <v>50.117242233722628</v>
      </c>
      <c r="E12" s="19">
        <v>1761.317324595379</v>
      </c>
      <c r="F12" s="19">
        <v>3.0437737969825308E-94</v>
      </c>
      <c r="G12" s="20"/>
      <c r="H12" s="20"/>
      <c r="I12" s="20"/>
    </row>
    <row r="13" spans="1:9" x14ac:dyDescent="0.25">
      <c r="A13" s="19" t="s">
        <v>32</v>
      </c>
      <c r="B13" s="19">
        <v>178</v>
      </c>
      <c r="C13" s="19">
        <v>5.0648846707120114</v>
      </c>
      <c r="D13" s="19">
        <v>2.8454408262427032E-2</v>
      </c>
      <c r="E13" s="19"/>
      <c r="F13" s="19"/>
      <c r="G13" s="20"/>
      <c r="H13" s="20"/>
      <c r="I13" s="20"/>
    </row>
    <row r="14" spans="1:9" ht="15.75" thickBot="1" x14ac:dyDescent="0.3">
      <c r="A14" s="21" t="s">
        <v>33</v>
      </c>
      <c r="B14" s="21">
        <v>179</v>
      </c>
      <c r="C14" s="21">
        <v>55.182126904434639</v>
      </c>
      <c r="D14" s="21"/>
      <c r="E14" s="21"/>
      <c r="F14" s="21"/>
      <c r="G14" s="20"/>
      <c r="H14" s="20"/>
      <c r="I14" s="20"/>
    </row>
    <row r="15" spans="1:9" ht="15.75" thickBot="1" x14ac:dyDescent="0.3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5">
      <c r="A16" s="22"/>
      <c r="B16" s="22" t="s">
        <v>40</v>
      </c>
      <c r="C16" s="22" t="s">
        <v>28</v>
      </c>
      <c r="D16" s="22" t="s">
        <v>41</v>
      </c>
      <c r="E16" s="22" t="s">
        <v>42</v>
      </c>
      <c r="F16" s="22" t="s">
        <v>43</v>
      </c>
      <c r="G16" s="22" t="s">
        <v>44</v>
      </c>
      <c r="H16" s="22" t="s">
        <v>45</v>
      </c>
      <c r="I16" s="22" t="s">
        <v>46</v>
      </c>
    </row>
    <row r="17" spans="1:9" x14ac:dyDescent="0.25">
      <c r="A17" s="19" t="s">
        <v>34</v>
      </c>
      <c r="B17" s="19">
        <v>-4.0930513165722271E-2</v>
      </c>
      <c r="C17" s="19">
        <v>1.9596294255454463E-2</v>
      </c>
      <c r="D17" s="19">
        <v>-2.0886863930576878</v>
      </c>
      <c r="E17" s="19">
        <v>3.8158530557805916E-2</v>
      </c>
      <c r="F17" s="19">
        <v>-7.9601465735815141E-2</v>
      </c>
      <c r="G17" s="19">
        <v>-2.2595605956294076E-3</v>
      </c>
      <c r="H17" s="19">
        <v>-7.9601465735815141E-2</v>
      </c>
      <c r="I17" s="19">
        <v>-2.2595605956294076E-3</v>
      </c>
    </row>
    <row r="18" spans="1:9" ht="15.75" thickBot="1" x14ac:dyDescent="0.3">
      <c r="A18" s="21" t="s">
        <v>47</v>
      </c>
      <c r="B18" s="21">
        <v>1.2359274759414998</v>
      </c>
      <c r="C18" s="21">
        <v>2.9449246260558691E-2</v>
      </c>
      <c r="D18" s="21">
        <v>41.968051236570176</v>
      </c>
      <c r="E18" s="21">
        <v>3.0437737969825308E-94</v>
      </c>
      <c r="F18" s="21">
        <v>1.1778128961887455</v>
      </c>
      <c r="G18" s="21">
        <v>1.294042055694254</v>
      </c>
      <c r="H18" s="21">
        <v>1.1778128961887455</v>
      </c>
      <c r="I18" s="21">
        <v>1.294042055694254</v>
      </c>
    </row>
    <row r="19" spans="1:9" x14ac:dyDescent="0.25">
      <c r="A19" s="20"/>
      <c r="B19" s="20"/>
      <c r="C19" s="20"/>
      <c r="D19" s="20"/>
      <c r="E19" s="20"/>
      <c r="F19" s="20"/>
      <c r="G19" s="20"/>
      <c r="H19" s="20"/>
      <c r="I19" s="20"/>
    </row>
    <row r="20" spans="1:9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87"/>
  <sheetViews>
    <sheetView showGridLines="0" topLeftCell="N1" zoomScale="75" zoomScaleNormal="75" workbookViewId="0">
      <pane ySplit="1" topLeftCell="A2" activePane="bottomLeft" state="frozen"/>
      <selection activeCell="H1" sqref="H1"/>
      <selection pane="bottomLeft" activeCell="N1" sqref="N1"/>
    </sheetView>
  </sheetViews>
  <sheetFormatPr defaultRowHeight="15" x14ac:dyDescent="0.25"/>
  <cols>
    <col min="1" max="1" width="11.42578125" bestFit="1" customWidth="1"/>
    <col min="2" max="5" width="22.7109375" customWidth="1"/>
    <col min="6" max="6" width="8.7109375" customWidth="1"/>
    <col min="7" max="8" width="7.7109375" customWidth="1"/>
    <col min="9" max="9" width="8.7109375" customWidth="1"/>
    <col min="10" max="10" width="7.7109375" customWidth="1"/>
    <col min="11" max="11" width="11.140625" bestFit="1" customWidth="1"/>
    <col min="12" max="12" width="10.140625" bestFit="1" customWidth="1"/>
    <col min="13" max="13" width="14.140625" customWidth="1"/>
    <col min="14" max="14" width="16.140625" customWidth="1"/>
    <col min="15" max="15" width="12" customWidth="1"/>
    <col min="16" max="16" width="8.140625" customWidth="1"/>
    <col min="17" max="17" width="13.28515625" customWidth="1"/>
    <col min="18" max="18" width="14.140625" customWidth="1"/>
    <col min="19" max="19" width="16" customWidth="1"/>
    <col min="28" max="28" width="18" customWidth="1"/>
    <col min="29" max="30" width="7" customWidth="1"/>
    <col min="31" max="31" width="7.5703125" customWidth="1"/>
    <col min="32" max="32" width="7" customWidth="1"/>
    <col min="33" max="33" width="10.140625" bestFit="1" customWidth="1"/>
    <col min="34" max="34" width="7.140625" customWidth="1"/>
    <col min="35" max="35" width="6.7109375" customWidth="1"/>
    <col min="36" max="36" width="11.42578125" bestFit="1" customWidth="1"/>
    <col min="37" max="37" width="8.42578125" customWidth="1"/>
    <col min="41" max="41" width="44.7109375" customWidth="1"/>
  </cols>
  <sheetData>
    <row r="1" spans="1:67" s="1" customFormat="1" ht="15.75" x14ac:dyDescent="0.25">
      <c r="A1" s="9" t="s">
        <v>0</v>
      </c>
      <c r="B1" s="5" t="s">
        <v>1</v>
      </c>
      <c r="C1" s="8" t="s">
        <v>2</v>
      </c>
      <c r="D1" s="10" t="s">
        <v>4</v>
      </c>
      <c r="E1" s="10" t="s">
        <v>3</v>
      </c>
      <c r="F1" s="10"/>
      <c r="G1" s="10" t="s">
        <v>1</v>
      </c>
      <c r="H1" s="10" t="s">
        <v>2</v>
      </c>
      <c r="I1" s="10" t="s">
        <v>4</v>
      </c>
      <c r="J1" s="10" t="s">
        <v>3</v>
      </c>
      <c r="K1" s="11" t="s">
        <v>0</v>
      </c>
      <c r="L1" s="11" t="s">
        <v>5</v>
      </c>
      <c r="M1" s="9" t="s">
        <v>6</v>
      </c>
      <c r="N1" s="9" t="s">
        <v>178</v>
      </c>
      <c r="O1" s="9" t="s">
        <v>179</v>
      </c>
      <c r="P1" s="9" t="s">
        <v>0</v>
      </c>
      <c r="Q1" s="12" t="s">
        <v>11</v>
      </c>
      <c r="R1" s="12" t="s">
        <v>10</v>
      </c>
      <c r="S1" s="12" t="s">
        <v>168</v>
      </c>
      <c r="T1" s="9" t="s">
        <v>7</v>
      </c>
      <c r="U1" s="9" t="s">
        <v>8</v>
      </c>
      <c r="V1" s="9" t="s">
        <v>9</v>
      </c>
      <c r="W1" s="9"/>
      <c r="X1" s="9" t="s">
        <v>18</v>
      </c>
      <c r="Y1" s="9" t="s">
        <v>19</v>
      </c>
      <c r="Z1" s="9" t="s">
        <v>20</v>
      </c>
      <c r="AA1" s="9" t="s">
        <v>21</v>
      </c>
      <c r="AB1" s="9" t="s">
        <v>180</v>
      </c>
      <c r="AC1" s="12" t="s">
        <v>169</v>
      </c>
      <c r="AD1" s="12" t="s">
        <v>170</v>
      </c>
      <c r="AE1" s="12" t="s">
        <v>171</v>
      </c>
      <c r="AF1" s="12" t="s">
        <v>170</v>
      </c>
      <c r="AG1" s="12" t="s">
        <v>5</v>
      </c>
      <c r="AH1" s="12" t="s">
        <v>18</v>
      </c>
      <c r="AI1" s="12" t="s">
        <v>19</v>
      </c>
      <c r="AJ1" s="12" t="s">
        <v>20</v>
      </c>
      <c r="AK1" s="12" t="s">
        <v>21</v>
      </c>
      <c r="AL1" s="9"/>
      <c r="AM1" s="9"/>
      <c r="AN1" s="130"/>
      <c r="AO1" s="131"/>
      <c r="AP1" s="9"/>
      <c r="AQ1" s="9"/>
      <c r="AR1" s="9"/>
      <c r="AS1" s="9"/>
      <c r="AT1" s="9"/>
      <c r="AU1" s="9"/>
      <c r="AV1" s="9"/>
      <c r="AW1"/>
      <c r="AX1"/>
      <c r="AY1"/>
      <c r="AZ1"/>
      <c r="BA1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</row>
    <row r="2" spans="1:67" s="1" customFormat="1" ht="18" x14ac:dyDescent="0.25">
      <c r="A2" s="9"/>
      <c r="B2" s="4" t="s">
        <v>14</v>
      </c>
      <c r="C2" s="4" t="s">
        <v>15</v>
      </c>
      <c r="D2" s="4" t="s">
        <v>16</v>
      </c>
      <c r="E2" s="4" t="s">
        <v>17</v>
      </c>
      <c r="F2" s="4" t="s">
        <v>12</v>
      </c>
      <c r="G2" s="4">
        <f>AVERAGE(G5:G184)</f>
        <v>1.2008447463058054</v>
      </c>
      <c r="H2" s="4">
        <f>AVERAGE(H5:H184)</f>
        <v>1.5718895782913402</v>
      </c>
      <c r="I2" s="4">
        <f>AVERAGE(I5:I184)</f>
        <v>-5.1496595252330482E-2</v>
      </c>
      <c r="J2" s="4">
        <f>AVERAGE(J5:J184)</f>
        <v>0.89927905777706374</v>
      </c>
      <c r="K2" s="9"/>
      <c r="L2" s="9"/>
      <c r="M2" s="9"/>
      <c r="N2" s="9"/>
      <c r="O2" s="9"/>
      <c r="P2" s="9"/>
      <c r="Q2" s="9"/>
      <c r="R2" s="9"/>
      <c r="S2" s="9"/>
      <c r="T2" s="14"/>
      <c r="U2" s="14"/>
      <c r="V2" s="17"/>
      <c r="W2" s="9"/>
      <c r="X2" s="124" t="s">
        <v>22</v>
      </c>
      <c r="Y2" s="124" t="s">
        <v>22</v>
      </c>
      <c r="Z2" s="124" t="s">
        <v>22</v>
      </c>
      <c r="AA2" s="124" t="s">
        <v>22</v>
      </c>
      <c r="AB2" s="124"/>
      <c r="AC2" s="9"/>
      <c r="AD2" s="9"/>
      <c r="AE2" s="141"/>
      <c r="AF2" s="9"/>
      <c r="AG2" s="141"/>
      <c r="AH2" s="141"/>
      <c r="AI2" s="141"/>
      <c r="AJ2" s="141"/>
      <c r="AK2" s="141"/>
      <c r="AL2" s="9"/>
      <c r="AM2" s="9"/>
      <c r="AN2" s="132"/>
      <c r="AO2" s="132"/>
      <c r="AP2" s="9"/>
      <c r="AQ2" s="9"/>
      <c r="AR2" s="9"/>
      <c r="AS2" s="9"/>
      <c r="AT2" s="9"/>
      <c r="AU2" s="9"/>
      <c r="AV2" s="9"/>
      <c r="AW2" s="134"/>
      <c r="AX2"/>
      <c r="AY2"/>
      <c r="AZ2"/>
      <c r="BA2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</row>
    <row r="3" spans="1:67" s="1" customFormat="1" x14ac:dyDescent="0.2">
      <c r="A3" s="2"/>
      <c r="B3" s="4"/>
      <c r="C3" s="4"/>
      <c r="D3" s="4"/>
      <c r="E3" s="4"/>
      <c r="F3" s="4" t="s">
        <v>13</v>
      </c>
      <c r="G3" s="4">
        <f>STDEV(G5:G184)</f>
        <v>7.3944457439162958</v>
      </c>
      <c r="H3" s="4">
        <f>STDEV(H5:H184)</f>
        <v>10.233785617921255</v>
      </c>
      <c r="I3" s="4">
        <f>STDEV(I5:I184)</f>
        <v>13.67260507577716</v>
      </c>
      <c r="J3" s="4">
        <f>STDEV(J5:J184)</f>
        <v>10.776229326644387</v>
      </c>
      <c r="K3" s="15"/>
      <c r="L3" s="13"/>
      <c r="M3" s="9"/>
      <c r="N3" s="9"/>
      <c r="O3" s="9"/>
      <c r="P3" s="9"/>
      <c r="Q3" s="9"/>
      <c r="R3" s="9"/>
      <c r="S3" s="9"/>
      <c r="T3" s="9"/>
      <c r="U3" s="9"/>
      <c r="V3" s="9"/>
      <c r="W3" s="9" t="s">
        <v>176</v>
      </c>
      <c r="X3" s="7">
        <f>STDEV(X$5:X$184)</f>
        <v>7.3978078229469659</v>
      </c>
      <c r="Y3" s="7">
        <f>STDEV(Y5:Y184)</f>
        <v>10.24962915271554</v>
      </c>
      <c r="Z3" s="7">
        <f>STDEV(Z5:Z184)</f>
        <v>13.662021568353712</v>
      </c>
      <c r="AA3" s="7">
        <f>STDEV(AA5:AA184)</f>
        <v>10.774066289560954</v>
      </c>
      <c r="AB3" s="7"/>
      <c r="AC3" s="7"/>
      <c r="AD3" s="7"/>
      <c r="AE3" s="7"/>
      <c r="AF3" s="7"/>
      <c r="AG3" s="140"/>
      <c r="AH3" s="7">
        <f>STDEV(AH5:AH184)</f>
        <v>0.9979724797957843</v>
      </c>
      <c r="AI3" s="7"/>
      <c r="AJ3" s="7"/>
      <c r="AK3" s="7"/>
      <c r="AN3" s="133"/>
      <c r="AO3" s="133"/>
      <c r="AP3" s="9"/>
      <c r="AQ3" s="9"/>
      <c r="AR3" s="9"/>
      <c r="AS3" s="9"/>
      <c r="AT3" s="9"/>
      <c r="AU3" s="9"/>
      <c r="AV3" s="9"/>
      <c r="AW3" s="135"/>
      <c r="AX3" s="135"/>
      <c r="AY3" s="135"/>
      <c r="AZ3" s="135"/>
      <c r="BA3" s="135"/>
      <c r="BB3" s="135"/>
      <c r="BC3" s="135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</row>
    <row r="4" spans="1:67" s="1" customFormat="1" x14ac:dyDescent="0.2">
      <c r="A4" s="2"/>
      <c r="B4" s="4"/>
      <c r="C4" s="4"/>
      <c r="D4" s="4"/>
      <c r="E4" s="4"/>
      <c r="F4" s="4"/>
      <c r="G4" s="4"/>
      <c r="H4" s="4"/>
      <c r="I4" s="4"/>
      <c r="J4" s="4"/>
      <c r="K4" s="15"/>
      <c r="L4" s="13"/>
      <c r="M4" s="9"/>
      <c r="N4" s="125">
        <v>19.350000000000001</v>
      </c>
      <c r="O4" s="9"/>
      <c r="P4" s="9"/>
      <c r="Q4" s="9"/>
      <c r="R4" s="9"/>
      <c r="S4" s="9"/>
      <c r="T4" s="9"/>
      <c r="U4" s="9"/>
      <c r="V4" s="9"/>
      <c r="W4" s="9" t="s">
        <v>177</v>
      </c>
      <c r="X4" s="7">
        <f t="shared" ref="X4:AA4" si="0">AVERAGE(X$5:X$184)</f>
        <v>1.1001225240835835</v>
      </c>
      <c r="Y4" s="7">
        <f t="shared" si="0"/>
        <v>1.4711673560691183</v>
      </c>
      <c r="Z4" s="7">
        <f t="shared" si="0"/>
        <v>-0.15221881747455249</v>
      </c>
      <c r="AA4" s="7">
        <f t="shared" si="0"/>
        <v>0.79855683555484136</v>
      </c>
      <c r="AB4" s="7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135"/>
      <c r="AX4" s="135"/>
      <c r="AY4" s="135"/>
      <c r="AZ4" s="135"/>
      <c r="BA4" s="135"/>
      <c r="BB4" s="135"/>
      <c r="BC4" s="135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</row>
    <row r="5" spans="1:67" s="1" customFormat="1" x14ac:dyDescent="0.2">
      <c r="A5" s="2">
        <v>37287</v>
      </c>
      <c r="B5" s="4" t="e">
        <f ca="1">_xll.TR(B$1,"TR.TotalReturn1Mo","SDate=#1 ",G5,$A5)</f>
        <v>#NAME?</v>
      </c>
      <c r="C5" s="4" t="e">
        <f ca="1">_xll.TR(C$1,"TR.TotalReturn1Mo","SDate=#1 ",H5,$A5)</f>
        <v>#NAME?</v>
      </c>
      <c r="D5" s="4" t="e">
        <f ca="1">_xll.TR(D$1,"TR.TotalReturn1Mo","SDate=#1 ",I5,$A5)</f>
        <v>#NAME?</v>
      </c>
      <c r="E5" s="4" t="e">
        <f ca="1">_xll.TR(E$1,"TR.TotalReturn1Mo","SDate=#1 ",J5,$A5)</f>
        <v>#NAME?</v>
      </c>
      <c r="F5" s="4"/>
      <c r="G5" s="16">
        <v>5.5956678706209804</v>
      </c>
      <c r="H5" s="16">
        <v>-4.69208211026233</v>
      </c>
      <c r="I5" s="16">
        <v>-10.6373235210286</v>
      </c>
      <c r="J5" s="16">
        <v>-0.81337550534061898</v>
      </c>
      <c r="K5" s="15">
        <f t="shared" ref="K5:K68" si="1">+A5</f>
        <v>37287</v>
      </c>
      <c r="L5" s="13">
        <f>AVERAGE(G5:J5)</f>
        <v>-2.6367783165026424</v>
      </c>
      <c r="M5" s="14">
        <v>4.38</v>
      </c>
      <c r="N5" s="125">
        <v>19.07</v>
      </c>
      <c r="O5" s="16">
        <f>(+N5/N4-1)*100</f>
        <v>-1.4470284237726116</v>
      </c>
      <c r="P5" s="14">
        <v>200201</v>
      </c>
      <c r="Q5" s="14">
        <v>-3.1</v>
      </c>
      <c r="R5" s="14">
        <f>+M5-V5</f>
        <v>4.24</v>
      </c>
      <c r="S5" s="106">
        <f>+O5-V5</f>
        <v>-1.5870284237726118</v>
      </c>
      <c r="T5" s="14">
        <v>1.1100000000000001</v>
      </c>
      <c r="U5" s="14">
        <v>1.97</v>
      </c>
      <c r="V5" s="14">
        <v>0.14000000000000001</v>
      </c>
      <c r="W5" s="9"/>
      <c r="X5" s="13">
        <f>+G5-$V5</f>
        <v>5.4556678706209807</v>
      </c>
      <c r="Y5" s="13">
        <f>+H5-$V5</f>
        <v>-4.8320821102623297</v>
      </c>
      <c r="Z5" s="13">
        <f>+I5-$V5</f>
        <v>-10.777323521028601</v>
      </c>
      <c r="AA5" s="13">
        <f>+J5-$V5</f>
        <v>-0.95337550534061899</v>
      </c>
      <c r="AB5" s="13">
        <f>AVERAGE(X5:AA5)</f>
        <v>-2.7767783165026421</v>
      </c>
      <c r="AC5" s="18">
        <f>((+AC4+1)*(100+Q5)/100)-1</f>
        <v>-3.0999999999999917E-2</v>
      </c>
      <c r="AD5" s="18">
        <f>((+AD4+1)*(100+S5)/100)-1</f>
        <v>-1.5870284237726073E-2</v>
      </c>
      <c r="AE5" s="18">
        <f>((+AE4+1)*(100+R5)/100)-1</f>
        <v>4.2399999999999993E-2</v>
      </c>
      <c r="AF5" s="18">
        <f>((+AF4+1)*(100+S5)/100)-1</f>
        <v>-1.5870284237726073E-2</v>
      </c>
      <c r="AG5" s="18">
        <f>((+AG4+1)*(100+AB5)/100)-1</f>
        <v>-2.7767783165026483E-2</v>
      </c>
      <c r="AH5" s="18">
        <f>((+AH4+1)*(100+X5)/100)-1</f>
        <v>5.4556678706209949E-2</v>
      </c>
      <c r="AI5" s="18">
        <f>((+AI4+1)*(100+Y5)/100)-1</f>
        <v>-4.8320821102623368E-2</v>
      </c>
      <c r="AJ5" s="18">
        <f>((+AJ4+1)*(100+Z5)/100)-1</f>
        <v>-0.10777323521028603</v>
      </c>
      <c r="AK5" s="18">
        <f>((+AK4+1)*(100+AA5)/100)-1</f>
        <v>-9.5337550534061455E-3</v>
      </c>
      <c r="AL5" s="13"/>
      <c r="AM5" s="9"/>
      <c r="AN5" s="9"/>
      <c r="AO5" s="9"/>
      <c r="AP5" s="9"/>
      <c r="AQ5" s="9"/>
      <c r="AR5" s="9"/>
      <c r="AS5" s="9"/>
      <c r="AT5" s="9"/>
      <c r="AU5" s="9"/>
      <c r="AV5" s="9"/>
      <c r="AW5" s="135"/>
      <c r="AX5" s="135"/>
      <c r="AY5" s="135"/>
      <c r="AZ5" s="135"/>
      <c r="BA5" s="135"/>
      <c r="BB5" s="135"/>
      <c r="BC5" s="135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</row>
    <row r="6" spans="1:67" s="1" customFormat="1" x14ac:dyDescent="0.2">
      <c r="A6" s="2">
        <v>37315</v>
      </c>
      <c r="B6" s="4" t="e">
        <f ca="1">_xll.TR(B$1,"TR.TotalReturn1Mo","SDate=#1 ",G6,$A6)</f>
        <v>#NAME?</v>
      </c>
      <c r="C6" s="4" t="e">
        <f ca="1">_xll.TR(C$1,"TR.TotalReturn1Mo","SDate=#1 ",H6,$A6)</f>
        <v>#NAME?</v>
      </c>
      <c r="D6" s="4" t="e">
        <f ca="1">_xll.TR(D$1,"TR.TotalReturn1Mo","SDate=#1 ",I6,$A6)</f>
        <v>#NAME?</v>
      </c>
      <c r="E6" s="4" t="e">
        <f ca="1">_xll.TR(E$1,"TR.TotalReturn1Mo","SDate=#1 ",J6,$A6)</f>
        <v>#NAME?</v>
      </c>
      <c r="F6" s="4"/>
      <c r="G6" s="16">
        <v>12.8377967168043</v>
      </c>
      <c r="H6" s="16">
        <v>10.2118003018919</v>
      </c>
      <c r="I6" s="16">
        <v>-4.0677966098415501</v>
      </c>
      <c r="J6" s="16">
        <v>0.50366300546416098</v>
      </c>
      <c r="K6" s="15">
        <f t="shared" si="1"/>
        <v>37315</v>
      </c>
      <c r="L6" s="13">
        <f>AVERAGE(G6:J6)</f>
        <v>4.8713658535797029</v>
      </c>
      <c r="M6" s="14">
        <v>9.64</v>
      </c>
      <c r="N6" s="125">
        <v>20.73</v>
      </c>
      <c r="O6" s="16">
        <f>(+N6/N5-1)*100</f>
        <v>8.704771893025697</v>
      </c>
      <c r="P6" s="14">
        <v>200202</v>
      </c>
      <c r="Q6" s="14">
        <v>-0.73</v>
      </c>
      <c r="R6" s="14">
        <f>+M6-V6</f>
        <v>9.51</v>
      </c>
      <c r="S6" s="106">
        <f>+O6-V6</f>
        <v>8.5747718930256962</v>
      </c>
      <c r="T6" s="14">
        <v>-0.22</v>
      </c>
      <c r="U6" s="14">
        <v>3.36</v>
      </c>
      <c r="V6" s="14">
        <v>0.13</v>
      </c>
      <c r="W6" s="9"/>
      <c r="X6" s="13">
        <f>+G6-$V6</f>
        <v>12.7077967168043</v>
      </c>
      <c r="Y6" s="13">
        <f>+H6-$V6</f>
        <v>10.081800301891899</v>
      </c>
      <c r="Z6" s="13">
        <f>+I6-$V6</f>
        <v>-4.19779660984155</v>
      </c>
      <c r="AA6" s="13">
        <f>+J6-$V6</f>
        <v>0.37366300546416098</v>
      </c>
      <c r="AB6" s="13">
        <f>AVERAGE(X6:AA6)</f>
        <v>4.7413658535797021</v>
      </c>
      <c r="AC6" s="18">
        <f>((+AC5+1)*(100+Q6)/100)-1</f>
        <v>-3.8073699999999877E-2</v>
      </c>
      <c r="AD6" s="18">
        <f>((+AD5+1)*(100+S6)/100)-1</f>
        <v>6.8516594020371135E-2</v>
      </c>
      <c r="AE6" s="18">
        <f>((+AE5+1)*(100+R6)/100)-1</f>
        <v>0.14153224000000009</v>
      </c>
      <c r="AF6" s="18">
        <f>((+AF5+1)*(100+S6)/100)-1</f>
        <v>6.8516594020371135E-2</v>
      </c>
      <c r="AG6" s="18">
        <f>((+AG5+1)*(100+AB6)/100)-1</f>
        <v>1.8329303181487955E-2</v>
      </c>
      <c r="AH6" s="18">
        <f>((+AH5+1)*(100+X6)/100)-1</f>
        <v>0.18856759769967812</v>
      </c>
      <c r="AI6" s="18">
        <f>((+AI5+1)*(100+Y6)/100)-1</f>
        <v>4.76255732284947E-2</v>
      </c>
      <c r="AJ6" s="18">
        <f>((+AJ5+1)*(100+Z6)/100)-1</f>
        <v>-0.14522710009472761</v>
      </c>
      <c r="AK6" s="18">
        <f>((+AK5+1)*(100+AA6)/100)-1</f>
        <v>-5.8327491144306576E-3</v>
      </c>
      <c r="AL6" s="13"/>
      <c r="AM6" s="9"/>
      <c r="AN6" s="9"/>
      <c r="AO6" s="9"/>
      <c r="AP6" s="9"/>
      <c r="AQ6" s="9"/>
      <c r="AR6" s="9"/>
      <c r="AS6" s="9"/>
      <c r="AT6" s="9"/>
      <c r="AU6" s="9"/>
      <c r="AV6" s="9"/>
      <c r="AW6" s="135"/>
      <c r="AX6" s="135"/>
      <c r="AY6" s="135"/>
      <c r="AZ6" s="135"/>
      <c r="BA6" s="135"/>
      <c r="BB6" s="135"/>
      <c r="BC6" s="135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s="1" customFormat="1" x14ac:dyDescent="0.2">
      <c r="A7" s="2">
        <v>37346</v>
      </c>
      <c r="B7" s="4" t="e">
        <f ca="1">_xll.TR(B$1,"TR.TotalReturn1Mo","SDate=#1 ",G7,$A7)</f>
        <v>#NAME?</v>
      </c>
      <c r="C7" s="4" t="e">
        <f ca="1">_xll.TR(C$1,"TR.TotalReturn1Mo","SDate=#1 ",H7,$A7)</f>
        <v>#NAME?</v>
      </c>
      <c r="D7" s="4" t="e">
        <f ca="1">_xll.TR(D$1,"TR.TotalReturn1Mo","SDate=#1 ",I7,$A7)</f>
        <v>#NAME?</v>
      </c>
      <c r="E7" s="4" t="e">
        <f ca="1">_xll.TR(E$1,"TR.TotalReturn1Mo","SDate=#1 ",J7,$A7)</f>
        <v>#NAME?</v>
      </c>
      <c r="F7" s="4"/>
      <c r="G7" s="16">
        <v>4.9825935620767297</v>
      </c>
      <c r="H7" s="16">
        <v>10.9128345905918</v>
      </c>
      <c r="I7" s="16">
        <v>1.41342756172922</v>
      </c>
      <c r="J7" s="16">
        <v>5.6905239927423699</v>
      </c>
      <c r="K7" s="15">
        <f t="shared" si="1"/>
        <v>37346</v>
      </c>
      <c r="L7" s="13">
        <f>AVERAGE(G7:J7)</f>
        <v>5.7498449267850305</v>
      </c>
      <c r="M7" s="14">
        <v>2.97</v>
      </c>
      <c r="N7" s="125">
        <v>25.34</v>
      </c>
      <c r="O7" s="16">
        <f t="shared" ref="O7:O70" si="2">(+N7/N6-1)*100</f>
        <v>22.23830197780994</v>
      </c>
      <c r="P7" s="14">
        <v>200203</v>
      </c>
      <c r="Q7" s="14">
        <v>4.6500000000000004</v>
      </c>
      <c r="R7" s="14">
        <f>+M7-V7</f>
        <v>2.8400000000000003</v>
      </c>
      <c r="S7" s="106">
        <f>+O7-V7</f>
        <v>22.108301977809941</v>
      </c>
      <c r="T7" s="14">
        <v>1.39</v>
      </c>
      <c r="U7" s="14">
        <v>0.56000000000000005</v>
      </c>
      <c r="V7" s="14">
        <v>0.13</v>
      </c>
      <c r="W7" s="9"/>
      <c r="X7" s="13">
        <f>+G7-$V7</f>
        <v>4.8525935620767298</v>
      </c>
      <c r="Y7" s="13">
        <f>+H7-$V7</f>
        <v>10.782834590591799</v>
      </c>
      <c r="Z7" s="13">
        <f>+I7-$V7</f>
        <v>1.2834275617292201</v>
      </c>
      <c r="AA7" s="13">
        <f>+J7-$V7</f>
        <v>5.56052399274237</v>
      </c>
      <c r="AB7" s="13">
        <f>AVERAGE(X7:AA7)</f>
        <v>5.6198449267850297</v>
      </c>
      <c r="AC7" s="18">
        <f>((+AC6+1)*(100+Q7)/100)-1</f>
        <v>6.6558729500001412E-3</v>
      </c>
      <c r="AD7" s="18">
        <f>((+AD6+1)*(100+S7)/100)-1</f>
        <v>0.30474746930940433</v>
      </c>
      <c r="AE7" s="18">
        <f>((+AE6+1)*(100+R7)/100)-1</f>
        <v>0.17395175561600018</v>
      </c>
      <c r="AF7" s="18">
        <f>((+AF6+1)*(100+S7)/100)-1</f>
        <v>0.30474746930940433</v>
      </c>
      <c r="AG7" s="18">
        <f>((+AG6+1)*(100+AB7)/100)-1</f>
        <v>7.5557830864298348E-2</v>
      </c>
      <c r="AH7" s="18">
        <f>((+AH6+1)*(100+X7)/100)-1</f>
        <v>0.2462439524265827</v>
      </c>
      <c r="AI7" s="18">
        <f>((+AI6+1)*(100+Y7)/100)-1</f>
        <v>0.16058930591846243</v>
      </c>
      <c r="AJ7" s="18">
        <f>((+AJ6+1)*(100+Z7)/100)-1</f>
        <v>-0.13425670910715115</v>
      </c>
      <c r="AK7" s="18">
        <f>((+AK6+1)*(100+AA7)/100)-1</f>
        <v>4.9448159399048786E-2</v>
      </c>
      <c r="AL7" s="13"/>
      <c r="AM7" s="9"/>
      <c r="AN7" s="9"/>
      <c r="AO7" s="9"/>
      <c r="AP7" s="9"/>
      <c r="AQ7" s="9"/>
      <c r="AR7" s="9"/>
      <c r="AS7" s="9"/>
      <c r="AT7" s="9"/>
      <c r="AU7" s="9"/>
      <c r="AV7" s="9"/>
      <c r="AW7" s="135"/>
      <c r="AX7" s="135"/>
      <c r="AY7" s="135"/>
      <c r="AZ7" s="135"/>
      <c r="BA7" s="135"/>
      <c r="BB7" s="135"/>
      <c r="BC7" s="135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</row>
    <row r="8" spans="1:67" s="1" customFormat="1" x14ac:dyDescent="0.2">
      <c r="A8" s="2">
        <v>37376</v>
      </c>
      <c r="B8" s="4" t="e">
        <f ca="1">_xll.TR(B$1,"TR.TotalReturn1Mo","SDate=#1 ",G8,$A8)</f>
        <v>#NAME?</v>
      </c>
      <c r="C8" s="4" t="e">
        <f ca="1">_xll.TR(C$1,"TR.TotalReturn1Mo","SDate=#1 ",H8,$A8)</f>
        <v>#NAME?</v>
      </c>
      <c r="D8" s="4" t="e">
        <f ca="1">_xll.TR(D$1,"TR.TotalReturn1Mo","SDate=#1 ",I8,$A8)</f>
        <v>#NAME?</v>
      </c>
      <c r="E8" s="4" t="e">
        <f ca="1">_xll.TR(E$1,"TR.TotalReturn1Mo","SDate=#1 ",J8,$A8)</f>
        <v>#NAME?</v>
      </c>
      <c r="F8" s="4"/>
      <c r="G8" s="16">
        <v>-7.5647668374343304</v>
      </c>
      <c r="H8" s="16">
        <v>2.8465346523053299</v>
      </c>
      <c r="I8" s="16">
        <v>-5.92334494676546</v>
      </c>
      <c r="J8" s="16">
        <v>14.122893956719301</v>
      </c>
      <c r="K8" s="15">
        <f t="shared" si="1"/>
        <v>37376</v>
      </c>
      <c r="L8" s="13">
        <f>AVERAGE(G8:J8)</f>
        <v>0.87032920620620979</v>
      </c>
      <c r="M8" s="14">
        <v>-4.5599999999999996</v>
      </c>
      <c r="N8" s="125">
        <v>26.98</v>
      </c>
      <c r="O8" s="16">
        <f t="shared" si="2"/>
        <v>6.4719810576164161</v>
      </c>
      <c r="P8" s="14">
        <v>200204</v>
      </c>
      <c r="Q8" s="14">
        <v>-2.48</v>
      </c>
      <c r="R8" s="14">
        <f>+M8-V8</f>
        <v>-4.71</v>
      </c>
      <c r="S8" s="106">
        <f>+O8-V8</f>
        <v>6.3219810576164157</v>
      </c>
      <c r="T8" s="14">
        <v>3.78</v>
      </c>
      <c r="U8" s="14">
        <v>5.42</v>
      </c>
      <c r="V8" s="14">
        <v>0.15</v>
      </c>
      <c r="W8" s="9"/>
      <c r="X8" s="13">
        <f>+G8-$V8</f>
        <v>-7.7147668374343308</v>
      </c>
      <c r="Y8" s="13">
        <f>+H8-$V8</f>
        <v>2.69653465230533</v>
      </c>
      <c r="Z8" s="13">
        <f>+I8-$V8</f>
        <v>-6.0733449467654603</v>
      </c>
      <c r="AA8" s="13">
        <f>+J8-$V8</f>
        <v>13.9728939567193</v>
      </c>
      <c r="AB8" s="13">
        <f>AVERAGE(X8:AA8)</f>
        <v>0.72032920620620988</v>
      </c>
      <c r="AC8" s="18">
        <f>((+AC7+1)*(100+Q8)/100)-1</f>
        <v>-1.8309192699159982E-2</v>
      </c>
      <c r="AD8" s="18">
        <f>((+AD7+1)*(100+S8)/100)-1</f>
        <v>0.38723335716887441</v>
      </c>
      <c r="AE8" s="18">
        <f>((+AE7+1)*(100+R8)/100)-1</f>
        <v>0.11865862792648674</v>
      </c>
      <c r="AF8" s="18">
        <f>((+AF7+1)*(100+S8)/100)-1</f>
        <v>0.38723335716887441</v>
      </c>
      <c r="AG8" s="18">
        <f>((+AG7+1)*(100+AB8)/100)-1</f>
        <v>8.3305388049651929E-2</v>
      </c>
      <c r="AH8" s="18">
        <f>((+AH7+1)*(100+X8)/100)-1</f>
        <v>0.15009913727124591</v>
      </c>
      <c r="AI8" s="18">
        <f>((+AI7+1)*(100+Y8)/100)-1</f>
        <v>0.19188499872350384</v>
      </c>
      <c r="AJ8" s="18">
        <f>((+AJ7+1)*(100+Z8)/100)-1</f>
        <v>-0.18683628551655307</v>
      </c>
      <c r="AK8" s="18">
        <f>((+AK7+1)*(100+AA8)/100)-1</f>
        <v>0.19608643784262036</v>
      </c>
      <c r="AL8" s="13"/>
      <c r="AM8" s="9"/>
      <c r="AN8" s="9"/>
      <c r="AO8" s="9"/>
      <c r="AP8" s="9"/>
      <c r="AQ8" s="9"/>
      <c r="AR8" s="9"/>
      <c r="AS8" s="9"/>
      <c r="AT8" s="9"/>
      <c r="AU8" s="9"/>
      <c r="AV8" s="9"/>
      <c r="AW8" s="135"/>
      <c r="AX8" s="135"/>
      <c r="AY8" s="135"/>
      <c r="AZ8" s="135"/>
      <c r="BA8" s="135"/>
      <c r="BB8" s="135"/>
      <c r="BC8" s="135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 spans="1:67" s="1" customFormat="1" x14ac:dyDescent="0.2">
      <c r="A9" s="2">
        <v>37407</v>
      </c>
      <c r="B9" s="4" t="e">
        <f ca="1">_xll.TR(B$1,"TR.TotalReturn1Mo","SDate=#1 ",G9,$A9)</f>
        <v>#NAME?</v>
      </c>
      <c r="C9" s="4" t="e">
        <f ca="1">_xll.TR(C$1,"TR.TotalReturn1Mo","SDate=#1 ",H9,$A9)</f>
        <v>#NAME?</v>
      </c>
      <c r="D9" s="4" t="e">
        <f ca="1">_xll.TR(D$1,"TR.TotalReturn1Mo","SDate=#1 ",I9,$A9)</f>
        <v>#NAME?</v>
      </c>
      <c r="E9" s="4" t="e">
        <f ca="1">_xll.TR(E$1,"TR.TotalReturn1Mo","SDate=#1 ",J9,$A9)</f>
        <v>#NAME?</v>
      </c>
      <c r="F9" s="4"/>
      <c r="G9" s="16">
        <v>-4.0072876248127098</v>
      </c>
      <c r="H9" s="16">
        <v>7.7031886443483799</v>
      </c>
      <c r="I9" s="16">
        <v>3.8016653189522098</v>
      </c>
      <c r="J9" s="16">
        <v>2.4750325679133001</v>
      </c>
      <c r="K9" s="15">
        <f t="shared" si="1"/>
        <v>37407</v>
      </c>
      <c r="L9" s="13">
        <f>AVERAGE(G9:J9)</f>
        <v>2.4931497266002953</v>
      </c>
      <c r="M9" s="14">
        <v>0.26</v>
      </c>
      <c r="N9" s="125">
        <v>23.87</v>
      </c>
      <c r="O9" s="16">
        <f t="shared" si="2"/>
        <v>-11.527057079318014</v>
      </c>
      <c r="P9" s="14">
        <v>200205</v>
      </c>
      <c r="Q9" s="14">
        <v>0.33</v>
      </c>
      <c r="R9" s="14">
        <f>+M9-V9</f>
        <v>0.12</v>
      </c>
      <c r="S9" s="106">
        <f>+O9-V9</f>
        <v>-11.667057079318015</v>
      </c>
      <c r="T9" s="14">
        <v>0.15</v>
      </c>
      <c r="U9" s="14">
        <v>3.25</v>
      </c>
      <c r="V9" s="14">
        <v>0.14000000000000001</v>
      </c>
      <c r="W9" s="9"/>
      <c r="X9" s="13">
        <f>+G9-$V9</f>
        <v>-4.1472876248127095</v>
      </c>
      <c r="Y9" s="13">
        <f>+H9-$V9</f>
        <v>7.5631886443483802</v>
      </c>
      <c r="Z9" s="13">
        <f>+I9-$V9</f>
        <v>3.6616653189522097</v>
      </c>
      <c r="AA9" s="13">
        <f>+J9-$V9</f>
        <v>2.3350325679132999</v>
      </c>
      <c r="AB9" s="13">
        <f>AVERAGE(X9:AA9)</f>
        <v>2.3531497266002952</v>
      </c>
      <c r="AC9" s="18">
        <f>((+AC8+1)*(100+Q9)/100)-1</f>
        <v>-1.5069613035067264E-2</v>
      </c>
      <c r="AD9" s="18">
        <f>((+AD8+1)*(100+S9)/100)-1</f>
        <v>0.22538404956464242</v>
      </c>
      <c r="AE9" s="18">
        <f>((+AE8+1)*(100+R9)/100)-1</f>
        <v>0.12000101827999865</v>
      </c>
      <c r="AF9" s="18">
        <f>((+AF8+1)*(100+S9)/100)-1</f>
        <v>0.22538404956464242</v>
      </c>
      <c r="AG9" s="18">
        <f>((+AG8+1)*(100+AB9)/100)-1</f>
        <v>0.10879718582678866</v>
      </c>
      <c r="AH9" s="18">
        <f>((+AH8+1)*(100+X9)/100)-1</f>
        <v>0.10240121807811797</v>
      </c>
      <c r="AI9" s="18">
        <f>((+AI8+1)*(100+Y9)/100)-1</f>
        <v>0.28202950960065176</v>
      </c>
      <c r="AJ9" s="18">
        <f>((+AJ8+1)*(100+Z9)/100)-1</f>
        <v>-0.15706095179700919</v>
      </c>
      <c r="AK9" s="18">
        <f>((+AK8+1)*(100+AA9)/100)-1</f>
        <v>0.22401544570663967</v>
      </c>
      <c r="AL9" s="13"/>
      <c r="AM9" s="9"/>
      <c r="AN9" s="9"/>
      <c r="AO9" s="9"/>
      <c r="AP9" s="9"/>
      <c r="AQ9" s="9"/>
      <c r="AR9" s="9"/>
      <c r="AS9" s="9"/>
      <c r="AT9" s="9"/>
      <c r="AU9" s="9"/>
      <c r="AV9" s="9"/>
      <c r="AW9" s="135"/>
      <c r="AX9" s="135"/>
      <c r="AY9" s="135"/>
      <c r="AZ9" s="135"/>
      <c r="BA9" s="135"/>
      <c r="BB9" s="135"/>
      <c r="BC9" s="135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 s="1" customFormat="1" x14ac:dyDescent="0.2">
      <c r="A10" s="2">
        <v>37437</v>
      </c>
      <c r="B10" s="4" t="e">
        <f ca="1">_xll.TR(B$1,"TR.TotalReturn1Mo","SDate=#1 ",G10,$A10)</f>
        <v>#NAME?</v>
      </c>
      <c r="C10" s="4" t="e">
        <f ca="1">_xll.TR(C$1,"TR.TotalReturn1Mo","SDate=#1 ",H10,$A10)</f>
        <v>#NAME?</v>
      </c>
      <c r="D10" s="4" t="e">
        <f ca="1">_xll.TR(D$1,"TR.TotalReturn1Mo","SDate=#1 ",I10,$A10)</f>
        <v>#NAME?</v>
      </c>
      <c r="E10" s="4" t="e">
        <f ca="1">_xll.TR(E$1,"TR.TotalReturn1Mo","SDate=#1 ",J10,$A10)</f>
        <v>#NAME?</v>
      </c>
      <c r="F10" s="4"/>
      <c r="G10" s="16">
        <v>3.0691708675506701</v>
      </c>
      <c r="H10" s="16">
        <v>-8.5193889552001796</v>
      </c>
      <c r="I10" s="16">
        <v>-12.133891212233699</v>
      </c>
      <c r="J10" s="16">
        <v>-9.3699617848228201</v>
      </c>
      <c r="K10" s="15">
        <f t="shared" si="1"/>
        <v>37437</v>
      </c>
      <c r="L10" s="13">
        <f>AVERAGE(G10:J10)</f>
        <v>-6.7385177711765074</v>
      </c>
      <c r="M10" s="14">
        <v>-1.54</v>
      </c>
      <c r="N10" s="125">
        <v>25.33</v>
      </c>
      <c r="O10" s="16">
        <f t="shared" si="2"/>
        <v>6.1164641809803078</v>
      </c>
      <c r="P10" s="14">
        <v>200206</v>
      </c>
      <c r="Q10" s="14">
        <v>-5.47</v>
      </c>
      <c r="R10" s="14">
        <f>+M10-V10</f>
        <v>-1.67</v>
      </c>
      <c r="S10" s="106">
        <f>+O10-V10</f>
        <v>5.9864641809803079</v>
      </c>
      <c r="T10" s="14">
        <v>2.06</v>
      </c>
      <c r="U10" s="14">
        <v>2.23</v>
      </c>
      <c r="V10" s="14">
        <v>0.13</v>
      </c>
      <c r="W10" s="9"/>
      <c r="X10" s="13">
        <f>+G10-$V10</f>
        <v>2.9391708675506703</v>
      </c>
      <c r="Y10" s="13">
        <f>+H10-$V10</f>
        <v>-8.6493889552001804</v>
      </c>
      <c r="Z10" s="13">
        <f>+I10-$V10</f>
        <v>-12.2638912122337</v>
      </c>
      <c r="AA10" s="13">
        <f>+J10-$V10</f>
        <v>-9.4999617848228208</v>
      </c>
      <c r="AB10" s="13">
        <f>AVERAGE(X10:AA10)</f>
        <v>-6.8685177711765082</v>
      </c>
      <c r="AC10" s="18">
        <f>((+AC9+1)*(100+Q10)/100)-1</f>
        <v>-6.8945305202049112E-2</v>
      </c>
      <c r="AD10" s="18">
        <f>((+AD9+1)*(100+S10)/100)-1</f>
        <v>0.29874122677127568</v>
      </c>
      <c r="AE10" s="18">
        <f>((+AE9+1)*(100+R10)/100)-1</f>
        <v>0.10129700127472252</v>
      </c>
      <c r="AF10" s="18">
        <f>((+AF9+1)*(100+S10)/100)-1</f>
        <v>0.29874122677127568</v>
      </c>
      <c r="AG10" s="18">
        <f>((+AG9+1)*(100+AB10)/100)-1</f>
        <v>3.2639254071970658E-2</v>
      </c>
      <c r="AH10" s="18">
        <f>((+AH9+1)*(100+X10)/100)-1</f>
        <v>0.13480267352339381</v>
      </c>
      <c r="AI10" s="18">
        <f>((+AI9+1)*(100+Y10)/100)-1</f>
        <v>0.17114179079484604</v>
      </c>
      <c r="AJ10" s="18">
        <f>((+AJ9+1)*(100+Z10)/100)-1</f>
        <v>-0.26043807965406218</v>
      </c>
      <c r="AK10" s="18">
        <f>((+AK9+1)*(100+AA10)/100)-1</f>
        <v>0.10773444612418026</v>
      </c>
      <c r="AL10" s="1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135"/>
      <c r="AX10" s="135"/>
      <c r="AY10" s="135"/>
      <c r="AZ10" s="135"/>
      <c r="BA10" s="135"/>
      <c r="BB10" s="135"/>
      <c r="BC10" s="135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 s="1" customFormat="1" x14ac:dyDescent="0.2">
      <c r="A11" s="2">
        <v>37468</v>
      </c>
      <c r="B11" s="4" t="e">
        <f ca="1">_xll.TR(B$1,"TR.TotalReturn1Mo","SDate=#1 ",G11,$A11)</f>
        <v>#NAME?</v>
      </c>
      <c r="C11" s="4" t="e">
        <f ca="1">_xll.TR(C$1,"TR.TotalReturn1Mo","SDate=#1 ",H11,$A11)</f>
        <v>#NAME?</v>
      </c>
      <c r="D11" s="4" t="e">
        <f ca="1">_xll.TR(D$1,"TR.TotalReturn1Mo","SDate=#1 ",I11,$A11)</f>
        <v>#NAME?</v>
      </c>
      <c r="E11" s="4" t="e">
        <f ca="1">_xll.TR(E$1,"TR.TotalReturn1Mo","SDate=#1 ",J11,$A11)</f>
        <v>#NAME?</v>
      </c>
      <c r="F11" s="4"/>
      <c r="G11" s="16">
        <v>-7.7333333354115199</v>
      </c>
      <c r="H11" s="16">
        <v>3.0828516409176201</v>
      </c>
      <c r="I11" s="16">
        <v>-4.5446620352733298</v>
      </c>
      <c r="J11" s="16">
        <v>-20.093457943215601</v>
      </c>
      <c r="K11" s="15">
        <f t="shared" si="1"/>
        <v>37468</v>
      </c>
      <c r="L11" s="13">
        <f>AVERAGE(G11:J11)</f>
        <v>-7.3221504182457071</v>
      </c>
      <c r="M11" s="14">
        <v>-5.15</v>
      </c>
      <c r="N11" s="125">
        <v>26.28</v>
      </c>
      <c r="O11" s="16">
        <f t="shared" si="2"/>
        <v>3.7504934859850181</v>
      </c>
      <c r="P11" s="14">
        <v>200207</v>
      </c>
      <c r="Q11" s="14">
        <v>-8.7100000000000009</v>
      </c>
      <c r="R11" s="14">
        <f>+M11-V11</f>
        <v>-5.3000000000000007</v>
      </c>
      <c r="S11" s="106">
        <f>+O11-V11</f>
        <v>3.6004934859850182</v>
      </c>
      <c r="T11" s="14">
        <v>-1.37</v>
      </c>
      <c r="U11" s="14">
        <v>-0.01</v>
      </c>
      <c r="V11" s="14">
        <v>0.15</v>
      </c>
      <c r="W11" s="9"/>
      <c r="X11" s="13">
        <f>+G11-$V11</f>
        <v>-7.8833333354115203</v>
      </c>
      <c r="Y11" s="13">
        <f>+H11-$V11</f>
        <v>2.9328516409176202</v>
      </c>
      <c r="Z11" s="13">
        <f>+I11-$V11</f>
        <v>-4.6946620352733301</v>
      </c>
      <c r="AA11" s="13">
        <f>+J11-$V11</f>
        <v>-20.243457943215599</v>
      </c>
      <c r="AB11" s="13">
        <f>AVERAGE(X11:AA11)</f>
        <v>-7.4721504182457075</v>
      </c>
      <c r="AC11" s="18">
        <f>((+AC10+1)*(100+Q11)/100)-1</f>
        <v>-0.15004016911895068</v>
      </c>
      <c r="AD11" s="18">
        <f>((+AD10+1)*(100+S11)/100)-1</f>
        <v>0.34550232004097725</v>
      </c>
      <c r="AE11" s="18">
        <f>((+AE10+1)*(100+R11)/100)-1</f>
        <v>4.2928260207162117E-2</v>
      </c>
      <c r="AF11" s="18">
        <f>((+AF10+1)*(100+S11)/100)-1</f>
        <v>0.34550232004097725</v>
      </c>
      <c r="AG11" s="18">
        <f>((+AG10+1)*(100+AB11)/100)-1</f>
        <v>-4.4521104270137335E-2</v>
      </c>
      <c r="AH11" s="18">
        <f>((+AH10+1)*(100+X11)/100)-1</f>
        <v>4.5342396070382929E-2</v>
      </c>
      <c r="AI11" s="18">
        <f>((+AI10+1)*(100+Y11)/100)-1</f>
        <v>0.20548964202364473</v>
      </c>
      <c r="AJ11" s="18">
        <f>((+AJ10+1)*(100+Z11)/100)-1</f>
        <v>-0.29515801235588124</v>
      </c>
      <c r="AK11" s="18">
        <f>((+AK10+1)*(100+AA11)/100)-1</f>
        <v>-0.11650931059948055</v>
      </c>
      <c r="AL11" s="13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135"/>
      <c r="AX11" s="135"/>
      <c r="AY11" s="135"/>
      <c r="AZ11" s="135"/>
      <c r="BA11" s="135"/>
      <c r="BB11" s="135"/>
      <c r="BC11" s="135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7" s="1" customFormat="1" x14ac:dyDescent="0.25">
      <c r="A12" s="2">
        <v>37499</v>
      </c>
      <c r="B12" s="4" t="e">
        <f ca="1">_xll.TR(B$1,"TR.TotalReturn1Mo","SDate=#1 ",G12,$A12)</f>
        <v>#NAME?</v>
      </c>
      <c r="C12" s="4" t="e">
        <f ca="1">_xll.TR(C$1,"TR.TotalReturn1Mo","SDate=#1 ",H12,$A12)</f>
        <v>#NAME?</v>
      </c>
      <c r="D12" s="4" t="e">
        <f ca="1">_xll.TR(D$1,"TR.TotalReturn1Mo","SDate=#1 ",I12,$A12)</f>
        <v>#NAME?</v>
      </c>
      <c r="E12" s="4" t="e">
        <f ca="1">_xll.TR(E$1,"TR.TotalReturn1Mo","SDate=#1 ",J12,$A12)</f>
        <v>#NAME?</v>
      </c>
      <c r="F12" s="4"/>
      <c r="G12" s="16">
        <v>-10.300175183543599</v>
      </c>
      <c r="H12" s="16">
        <v>-15.077881620446201</v>
      </c>
      <c r="I12" s="16">
        <v>-44.073455757533097</v>
      </c>
      <c r="J12" s="16">
        <v>2.22222222268487</v>
      </c>
      <c r="K12" s="15">
        <f t="shared" si="1"/>
        <v>37499</v>
      </c>
      <c r="L12" s="13">
        <f>AVERAGE(G12:J12)</f>
        <v>-16.807322584709503</v>
      </c>
      <c r="M12" s="14">
        <v>-10.88</v>
      </c>
      <c r="N12" s="125">
        <v>27.56</v>
      </c>
      <c r="O12" s="16">
        <f t="shared" si="2"/>
        <v>4.8706240487062402</v>
      </c>
      <c r="P12" s="14">
        <v>200208</v>
      </c>
      <c r="Q12" s="14">
        <v>0.22</v>
      </c>
      <c r="R12" s="14">
        <f>+M12-V12</f>
        <v>-11.020000000000001</v>
      </c>
      <c r="S12" s="106">
        <f>+O12-V12</f>
        <v>4.7306240487062405</v>
      </c>
      <c r="T12" s="14">
        <v>-1.53</v>
      </c>
      <c r="U12" s="14">
        <v>1.67</v>
      </c>
      <c r="V12" s="14">
        <v>0.14000000000000001</v>
      </c>
      <c r="W12" s="9"/>
      <c r="X12" s="13">
        <f>+G12-$V12</f>
        <v>-10.4401751835436</v>
      </c>
      <c r="Y12" s="13">
        <f>+H12-$V12</f>
        <v>-15.217881620446201</v>
      </c>
      <c r="Z12" s="13">
        <f>+I12-$V12</f>
        <v>-44.213455757533097</v>
      </c>
      <c r="AA12" s="13">
        <f>+J12-$V12</f>
        <v>2.0822222226848699</v>
      </c>
      <c r="AB12" s="13">
        <f>AVERAGE(X12:AA12)</f>
        <v>-16.947322584709507</v>
      </c>
      <c r="AC12" s="18">
        <f>((+AC11+1)*(100+Q12)/100)-1</f>
        <v>-0.14817025749101231</v>
      </c>
      <c r="AD12" s="18">
        <f>((+AD11+1)*(100+S12)/100)-1</f>
        <v>0.40915297636873627</v>
      </c>
      <c r="AE12" s="18">
        <f>((+AE11+1)*(100+R12)/100)-1</f>
        <v>-7.2002434067667154E-2</v>
      </c>
      <c r="AF12" s="18">
        <f>((+AF11+1)*(100+S12)/100)-1</f>
        <v>0.40915297636873627</v>
      </c>
      <c r="AG12" s="18">
        <f>((+AG11+1)*(100+AB12)/100)-1</f>
        <v>-0.20644919495829739</v>
      </c>
      <c r="AH12" s="18">
        <f>((+AH11+1)*(100+X12)/100)-1</f>
        <v>-6.3793181347217232E-2</v>
      </c>
      <c r="AI12" s="18">
        <f>((+AI11+1)*(100+Y12)/100)-1</f>
        <v>2.2039655353745857E-2</v>
      </c>
      <c r="AJ12" s="18">
        <f>((+AJ11+1)*(100+Z12)/100)-1</f>
        <v>-0.60679301272343067</v>
      </c>
      <c r="AK12" s="18">
        <f>((+AK11+1)*(100+AA12)/100)-1</f>
        <v>-9.8113071129431129E-2</v>
      </c>
      <c r="AL12" s="13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/>
      <c r="AX12" s="136"/>
      <c r="AY12"/>
      <c r="AZ12"/>
      <c r="BA12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</row>
    <row r="13" spans="1:67" s="1" customFormat="1" x14ac:dyDescent="0.25">
      <c r="A13" s="2">
        <v>37529</v>
      </c>
      <c r="B13" s="4" t="e">
        <f ca="1">_xll.TR(B$1,"TR.TotalReturn1Mo","SDate=#1 ",G13,$A13)</f>
        <v>#NAME?</v>
      </c>
      <c r="C13" s="4" t="e">
        <f ca="1">_xll.TR(C$1,"TR.TotalReturn1Mo","SDate=#1 ",H13,$A13)</f>
        <v>#NAME?</v>
      </c>
      <c r="D13" s="4" t="e">
        <f ca="1">_xll.TR(D$1,"TR.TotalReturn1Mo","SDate=#1 ",I13,$A13)</f>
        <v>#NAME?</v>
      </c>
      <c r="E13" s="4" t="e">
        <f ca="1">_xll.TR(E$1,"TR.TotalReturn1Mo","SDate=#1 ",J13,$A13)</f>
        <v>#NAME?</v>
      </c>
      <c r="F13" s="4"/>
      <c r="G13" s="16">
        <v>-7.9309414616156397</v>
      </c>
      <c r="H13" s="16">
        <v>-21.129860599831499</v>
      </c>
      <c r="I13" s="16">
        <v>-34.925373133728002</v>
      </c>
      <c r="J13" s="16">
        <v>-23.913043477456799</v>
      </c>
      <c r="K13" s="15">
        <f t="shared" si="1"/>
        <v>37529</v>
      </c>
      <c r="L13" s="13">
        <f>AVERAGE(G13:J13)</f>
        <v>-21.974804668157983</v>
      </c>
      <c r="M13" s="14">
        <v>-11.9</v>
      </c>
      <c r="N13" s="125">
        <v>29.11</v>
      </c>
      <c r="O13" s="16">
        <f t="shared" si="2"/>
        <v>5.6240928882438368</v>
      </c>
      <c r="P13" s="14">
        <v>200209</v>
      </c>
      <c r="Q13" s="14">
        <v>-10.39</v>
      </c>
      <c r="R13" s="14">
        <f>+M13-V13</f>
        <v>-12.040000000000001</v>
      </c>
      <c r="S13" s="106">
        <f>+O13-V13</f>
        <v>5.4840928882438371</v>
      </c>
      <c r="T13" s="14">
        <v>2.85</v>
      </c>
      <c r="U13" s="14">
        <v>0.94</v>
      </c>
      <c r="V13" s="14">
        <v>0.14000000000000001</v>
      </c>
      <c r="W13" s="9"/>
      <c r="X13" s="13">
        <f>+G13-$V13</f>
        <v>-8.0709414616156394</v>
      </c>
      <c r="Y13" s="13">
        <f>+H13-$V13</f>
        <v>-21.2698605998315</v>
      </c>
      <c r="Z13" s="13">
        <f>+I13-$V13</f>
        <v>-35.065373133728002</v>
      </c>
      <c r="AA13" s="13">
        <f>+J13-$V13</f>
        <v>-24.0530434774568</v>
      </c>
      <c r="AB13" s="13">
        <f>AVERAGE(X13:AA13)</f>
        <v>-22.114804668157984</v>
      </c>
      <c r="AC13" s="18">
        <f>((+AC12+1)*(100+Q13)/100)-1</f>
        <v>-0.23667536773769615</v>
      </c>
      <c r="AD13" s="18">
        <f>((+AD12+1)*(100+S13)/100)-1</f>
        <v>0.48643223453025053</v>
      </c>
      <c r="AE13" s="18">
        <f>((+AE12+1)*(100+R13)/100)-1</f>
        <v>-0.18373334100592009</v>
      </c>
      <c r="AF13" s="18">
        <f>((+AF12+1)*(100+S13)/100)-1</f>
        <v>0.48643223453025053</v>
      </c>
      <c r="AG13" s="18">
        <f>((+AG12+1)*(100+AB13)/100)-1</f>
        <v>-0.38194140543586519</v>
      </c>
      <c r="AH13" s="18">
        <f>((+AH12+1)*(100+X13)/100)-1</f>
        <v>-0.13935388564033735</v>
      </c>
      <c r="AI13" s="18">
        <f>((+AI12+1)*(100+Y13)/100)-1</f>
        <v>-0.19534675461499418</v>
      </c>
      <c r="AJ13" s="18">
        <f>((+AJ12+1)*(100+Z13)/100)-1</f>
        <v>-0.74467250999985013</v>
      </c>
      <c r="AK13" s="18">
        <f>((+AK12+1)*(100+AA13)/100)-1</f>
        <v>-0.3150443262481688</v>
      </c>
      <c r="AL13" s="13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/>
      <c r="AX13" s="136"/>
      <c r="AY13"/>
      <c r="AZ13"/>
      <c r="BA13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</row>
    <row r="14" spans="1:67" s="1" customFormat="1" x14ac:dyDescent="0.25">
      <c r="A14" s="2">
        <v>37560</v>
      </c>
      <c r="B14" s="4" t="e">
        <f ca="1">_xll.TR(B$1,"TR.TotalReturn1Mo","SDate=#1 ",G14,$A14)</f>
        <v>#NAME?</v>
      </c>
      <c r="C14" s="4" t="e">
        <f ca="1">_xll.TR(C$1,"TR.TotalReturn1Mo","SDate=#1 ",H14,$A14)</f>
        <v>#NAME?</v>
      </c>
      <c r="D14" s="4" t="e">
        <f ca="1">_xll.TR(D$1,"TR.TotalReturn1Mo","SDate=#1 ",I14,$A14)</f>
        <v>#NAME?</v>
      </c>
      <c r="E14" s="4" t="e">
        <f ca="1">_xll.TR(E$1,"TR.TotalReturn1Mo","SDate=#1 ",J14,$A14)</f>
        <v>#NAME?</v>
      </c>
      <c r="F14" s="4"/>
      <c r="G14" s="16">
        <v>-12.8332844992005</v>
      </c>
      <c r="H14" s="16">
        <v>3.8139534896100198</v>
      </c>
      <c r="I14" s="16">
        <v>20.4548492194854</v>
      </c>
      <c r="J14" s="16">
        <v>17.894736842591101</v>
      </c>
      <c r="K14" s="15">
        <f t="shared" si="1"/>
        <v>37560</v>
      </c>
      <c r="L14" s="13">
        <f>AVERAGE(G14:J14)</f>
        <v>7.332563763121505</v>
      </c>
      <c r="M14" s="14">
        <v>0.36</v>
      </c>
      <c r="N14" s="125">
        <v>25.51</v>
      </c>
      <c r="O14" s="16">
        <f t="shared" si="2"/>
        <v>-12.366884232222597</v>
      </c>
      <c r="P14" s="14">
        <v>200210</v>
      </c>
      <c r="Q14" s="14">
        <v>5.98</v>
      </c>
      <c r="R14" s="14">
        <f>+M14-V14</f>
        <v>0.21999999999999997</v>
      </c>
      <c r="S14" s="106">
        <f>+O14-V14</f>
        <v>-12.506884232222598</v>
      </c>
      <c r="T14" s="14">
        <v>-5.0199999999999996</v>
      </c>
      <c r="U14" s="14">
        <v>-3.58</v>
      </c>
      <c r="V14" s="14">
        <v>0.14000000000000001</v>
      </c>
      <c r="W14" s="9"/>
      <c r="X14" s="13">
        <f>+G14-$V14</f>
        <v>-12.973284499200501</v>
      </c>
      <c r="Y14" s="13">
        <f>+H14-$V14</f>
        <v>3.6739534896100197</v>
      </c>
      <c r="Z14" s="13">
        <f>+I14-$V14</f>
        <v>20.314849219485399</v>
      </c>
      <c r="AA14" s="13">
        <f>+J14-$V14</f>
        <v>17.7547368425911</v>
      </c>
      <c r="AB14" s="13">
        <f>AVERAGE(X14:AA14)</f>
        <v>7.1925637631215045</v>
      </c>
      <c r="AC14" s="18">
        <f>((+AC13+1)*(100+Q14)/100)-1</f>
        <v>-0.19102855472841029</v>
      </c>
      <c r="AD14" s="18">
        <f>((+AD13+1)*(100+S14)/100)-1</f>
        <v>0.30052587576711254</v>
      </c>
      <c r="AE14" s="18">
        <f>((+AE13+1)*(100+R14)/100)-1</f>
        <v>-0.18193755435613312</v>
      </c>
      <c r="AF14" s="18">
        <f>((+AF13+1)*(100+S14)/100)-1</f>
        <v>0.30052587576711254</v>
      </c>
      <c r="AG14" s="18">
        <f>((+AG13+1)*(100+AB14)/100)-1</f>
        <v>-0.33748714692838722</v>
      </c>
      <c r="AH14" s="18">
        <f>((+AH13+1)*(100+X14)/100)-1</f>
        <v>-0.25100795458753078</v>
      </c>
      <c r="AI14" s="18">
        <f>((+AI13+1)*(100+Y14)/100)-1</f>
        <v>-0.16578416862691159</v>
      </c>
      <c r="AJ14" s="18">
        <f>((+AJ13+1)*(100+Z14)/100)-1</f>
        <v>-0.69280311539042305</v>
      </c>
      <c r="AK14" s="18">
        <f>((+AK13+1)*(100+AA14)/100)-1</f>
        <v>-0.19343224888513433</v>
      </c>
      <c r="AL14" s="13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/>
      <c r="AX14" s="136"/>
      <c r="AY14"/>
      <c r="AZ14"/>
      <c r="BA14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</row>
    <row r="15" spans="1:67" s="1" customFormat="1" x14ac:dyDescent="0.25">
      <c r="A15" s="2">
        <v>37590</v>
      </c>
      <c r="B15" s="4" t="e">
        <f ca="1">_xll.TR(B$1,"TR.TotalReturn1Mo","SDate=#1 ",G15,$A15)</f>
        <v>#NAME?</v>
      </c>
      <c r="C15" s="4" t="e">
        <f ca="1">_xll.TR(C$1,"TR.TotalReturn1Mo","SDate=#1 ",H15,$A15)</f>
        <v>#NAME?</v>
      </c>
      <c r="D15" s="4" t="e">
        <f ca="1">_xll.TR(D$1,"TR.TotalReturn1Mo","SDate=#1 ",I15,$A15)</f>
        <v>#NAME?</v>
      </c>
      <c r="E15" s="4" t="e">
        <f ca="1">_xll.TR(E$1,"TR.TotalReturn1Mo","SDate=#1 ",J15,$A15)</f>
        <v>#NAME?</v>
      </c>
      <c r="F15" s="4"/>
      <c r="G15" s="16">
        <v>13.358376789718299</v>
      </c>
      <c r="H15" s="16">
        <v>18.425925926880399</v>
      </c>
      <c r="I15" s="16">
        <v>3.1078610600804502</v>
      </c>
      <c r="J15" s="16">
        <v>-6.2820512820969201</v>
      </c>
      <c r="K15" s="15">
        <f t="shared" si="1"/>
        <v>37590</v>
      </c>
      <c r="L15" s="13">
        <f>AVERAGE(G15:J15)</f>
        <v>7.1525281236455571</v>
      </c>
      <c r="M15" s="14">
        <v>7.87</v>
      </c>
      <c r="N15" s="125">
        <v>25.74</v>
      </c>
      <c r="O15" s="16">
        <f t="shared" si="2"/>
        <v>0.9016072128576802</v>
      </c>
      <c r="P15" s="14">
        <v>200211</v>
      </c>
      <c r="Q15" s="14">
        <v>5.14</v>
      </c>
      <c r="R15" s="14">
        <f>+M15-V15</f>
        <v>7.75</v>
      </c>
      <c r="S15" s="106">
        <f>+O15-V15</f>
        <v>0.7816072128576802</v>
      </c>
      <c r="T15" s="14">
        <v>-0.05</v>
      </c>
      <c r="U15" s="14">
        <v>-0.54</v>
      </c>
      <c r="V15" s="14">
        <v>0.12</v>
      </c>
      <c r="W15" s="9"/>
      <c r="X15" s="13">
        <f>+G15-$V15</f>
        <v>13.2383767897183</v>
      </c>
      <c r="Y15" s="13">
        <f>+H15-$V15</f>
        <v>18.305925926880398</v>
      </c>
      <c r="Z15" s="13">
        <f>+I15-$V15</f>
        <v>2.98786106008045</v>
      </c>
      <c r="AA15" s="13">
        <f>+J15-$V15</f>
        <v>-6.4020512820969202</v>
      </c>
      <c r="AB15" s="13">
        <f>AVERAGE(X15:AA15)</f>
        <v>7.032528123645557</v>
      </c>
      <c r="AC15" s="18">
        <f>((+AC14+1)*(100+Q15)/100)-1</f>
        <v>-0.14944742244145059</v>
      </c>
      <c r="AD15" s="18">
        <f>((+AD14+1)*(100+S15)/100)-1</f>
        <v>0.31069087981718857</v>
      </c>
      <c r="AE15" s="18">
        <f>((+AE14+1)*(100+R15)/100)-1</f>
        <v>-0.11853771481873343</v>
      </c>
      <c r="AF15" s="18">
        <f>((+AF14+1)*(100+S15)/100)-1</f>
        <v>0.31069087981718857</v>
      </c>
      <c r="AG15" s="18">
        <f>((+AG14+1)*(100+AB15)/100)-1</f>
        <v>-0.2908957442133594</v>
      </c>
      <c r="AH15" s="18">
        <f>((+AH14+1)*(100+X15)/100)-1</f>
        <v>-0.15185356549081008</v>
      </c>
      <c r="AI15" s="18">
        <f>((+AI14+1)*(100+Y15)/100)-1</f>
        <v>-1.3073236465444449E-2</v>
      </c>
      <c r="AJ15" s="18">
        <f>((+AJ14+1)*(100+Z15)/100)-1</f>
        <v>-0.68362449929739322</v>
      </c>
      <c r="AK15" s="18">
        <f>((+AK14+1)*(100+AA15)/100)-1</f>
        <v>-0.24506912993636387</v>
      </c>
      <c r="AL15" s="13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/>
      <c r="AX15"/>
      <c r="AY15"/>
      <c r="AZ15"/>
      <c r="BA15" s="137" t="s">
        <v>181</v>
      </c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</row>
    <row r="16" spans="1:67" s="1" customFormat="1" x14ac:dyDescent="0.2">
      <c r="A16" s="2">
        <v>37621</v>
      </c>
      <c r="B16" s="4" t="e">
        <f ca="1">_xll.TR(B$1,"TR.TotalReturn1Mo","SDate=#1 ",G16,$A16)</f>
        <v>#NAME?</v>
      </c>
      <c r="C16" s="4" t="e">
        <f ca="1">_xll.TR(C$1,"TR.TotalReturn1Mo","SDate=#1 ",H16,$A16)</f>
        <v>#NAME?</v>
      </c>
      <c r="D16" s="4" t="e">
        <f ca="1">_xll.TR(D$1,"TR.TotalReturn1Mo","SDate=#1 ",I16,$A16)</f>
        <v>#NAME?</v>
      </c>
      <c r="E16" s="4" t="e">
        <f ca="1">_xll.TR(E$1,"TR.TotalReturn1Mo","SDate=#1 ",J16,$A16)</f>
        <v>#NAME?</v>
      </c>
      <c r="F16" s="4"/>
      <c r="G16" s="16">
        <v>-3.11306901838168</v>
      </c>
      <c r="H16" s="16">
        <v>-22.986708365906999</v>
      </c>
      <c r="I16" s="16">
        <v>-5.6737588666032099</v>
      </c>
      <c r="J16" s="16">
        <v>10.2995883262915</v>
      </c>
      <c r="K16" s="15">
        <f t="shared" si="1"/>
        <v>37621</v>
      </c>
      <c r="L16" s="13">
        <f>AVERAGE(G16:J16)</f>
        <v>-5.368486981150097</v>
      </c>
      <c r="M16" s="14">
        <v>-2.83</v>
      </c>
      <c r="N16" s="125">
        <v>30.12</v>
      </c>
      <c r="O16" s="16">
        <f t="shared" si="2"/>
        <v>17.016317016317029</v>
      </c>
      <c r="P16" s="14">
        <v>200212</v>
      </c>
      <c r="Q16" s="14">
        <v>-4.2699999999999996</v>
      </c>
      <c r="R16" s="14">
        <f>+M16-V16</f>
        <v>-2.94</v>
      </c>
      <c r="S16" s="106">
        <f>+O16-V16</f>
        <v>16.906317016317029</v>
      </c>
      <c r="T16" s="14">
        <v>1.88</v>
      </c>
      <c r="U16" s="14">
        <v>3.45</v>
      </c>
      <c r="V16" s="14">
        <v>0.11</v>
      </c>
      <c r="W16" s="9"/>
      <c r="X16" s="13">
        <f>+G16-$V16</f>
        <v>-3.2230690183816799</v>
      </c>
      <c r="Y16" s="13">
        <f>+H16-$V16</f>
        <v>-23.096708365906998</v>
      </c>
      <c r="Z16" s="13">
        <f>+I16-$V16</f>
        <v>-5.7837588666032103</v>
      </c>
      <c r="AA16" s="13">
        <f>+J16-$V16</f>
        <v>10.189588326291501</v>
      </c>
      <c r="AB16" s="13">
        <f>AVERAGE(X16:AA16)</f>
        <v>-5.4784869811500965</v>
      </c>
      <c r="AC16" s="18">
        <f>((+AC15+1)*(100+Q16)/100)-1</f>
        <v>-0.18576601750320065</v>
      </c>
      <c r="AD16" s="18">
        <f>((+AD15+1)*(100+S16)/100)-1</f>
        <v>0.53228043506303746</v>
      </c>
      <c r="AE16" s="18">
        <f>((+AE15+1)*(100+R16)/100)-1</f>
        <v>-0.14445270600306259</v>
      </c>
      <c r="AF16" s="18">
        <f>((+AF15+1)*(100+S16)/100)-1</f>
        <v>0.53228043506303746</v>
      </c>
      <c r="AG16" s="18">
        <f>((+AG15+1)*(100+AB16)/100)-1</f>
        <v>-0.32974392854941181</v>
      </c>
      <c r="AH16" s="18">
        <f>((+AH15+1)*(100+X16)/100)-1</f>
        <v>-0.17918991045198462</v>
      </c>
      <c r="AI16" s="18">
        <f>((+AI15+1)*(100+Y16)/100)-1</f>
        <v>-0.24102083282410536</v>
      </c>
      <c r="AJ16" s="18">
        <f>((+AJ15+1)*(100+Z16)/100)-1</f>
        <v>-0.70192289537104058</v>
      </c>
      <c r="AK16" s="18">
        <f>((+AK15+1)*(100+AA16)/100)-1</f>
        <v>-0.16814478212878881</v>
      </c>
      <c r="AL16" s="13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</row>
    <row r="17" spans="1:67" s="1" customFormat="1" x14ac:dyDescent="0.2">
      <c r="A17" s="2">
        <v>37652</v>
      </c>
      <c r="B17" s="4" t="e">
        <f ca="1">_xll.TR(B$1,"TR.TotalReturn1Mo","SDate=#1 ",G17,$A17)</f>
        <v>#NAME?</v>
      </c>
      <c r="C17" s="4" t="e">
        <f ca="1">_xll.TR(C$1,"TR.TotalReturn1Mo","SDate=#1 ",H17,$A17)</f>
        <v>#NAME?</v>
      </c>
      <c r="D17" s="4" t="e">
        <f ca="1">_xll.TR(D$1,"TR.TotalReturn1Mo","SDate=#1 ",I17,$A17)</f>
        <v>#NAME?</v>
      </c>
      <c r="E17" s="4" t="e">
        <f ca="1">_xll.TR(E$1,"TR.TotalReturn1Mo","SDate=#1 ",J17,$A17)</f>
        <v>#NAME?</v>
      </c>
      <c r="F17" s="4"/>
      <c r="G17" s="16">
        <v>-4.2437102146684103</v>
      </c>
      <c r="H17" s="16">
        <v>-1.52284264143427</v>
      </c>
      <c r="I17" s="16">
        <v>-3.0934795517350699</v>
      </c>
      <c r="J17" s="16">
        <v>-11.320754718948001</v>
      </c>
      <c r="K17" s="15">
        <f t="shared" si="1"/>
        <v>37652</v>
      </c>
      <c r="L17" s="13">
        <f>AVERAGE(G17:J17)</f>
        <v>-5.045196781696438</v>
      </c>
      <c r="M17" s="14">
        <v>-0.91</v>
      </c>
      <c r="N17" s="125">
        <v>31.57</v>
      </c>
      <c r="O17" s="16">
        <f t="shared" si="2"/>
        <v>4.8140770252323994</v>
      </c>
      <c r="P17" s="14">
        <v>200301</v>
      </c>
      <c r="Q17" s="14">
        <v>-2.7</v>
      </c>
      <c r="R17" s="14">
        <f>+M17-V17</f>
        <v>-1.01</v>
      </c>
      <c r="S17" s="106">
        <f>+O17-V17</f>
        <v>4.7140770252323998</v>
      </c>
      <c r="T17" s="14">
        <v>1.87</v>
      </c>
      <c r="U17" s="14">
        <v>0.81</v>
      </c>
      <c r="V17" s="14">
        <v>0.1</v>
      </c>
      <c r="W17" s="9"/>
      <c r="X17" s="126">
        <f>+G17-$V17</f>
        <v>-4.3437102146684099</v>
      </c>
      <c r="Y17" s="126">
        <f>+H17-$V17</f>
        <v>-1.62284264143427</v>
      </c>
      <c r="Z17" s="126">
        <f>+I17-$V17</f>
        <v>-3.19347955173507</v>
      </c>
      <c r="AA17" s="126">
        <f>+J17-$V17</f>
        <v>-11.420754718948</v>
      </c>
      <c r="AB17" s="126">
        <f>AVERAGE(X17:AA17)</f>
        <v>-5.1451967816964377</v>
      </c>
      <c r="AC17" s="18">
        <f>((+AC16+1)*(100+Q17)/100)-1</f>
        <v>-0.20775033503061424</v>
      </c>
      <c r="AD17" s="18">
        <f>((+AD16+1)*(100+S17)/100)-1</f>
        <v>0.60451331501447525</v>
      </c>
      <c r="AE17" s="129">
        <f>((+AE16+1)*(100+R17)/100)-1</f>
        <v>-0.15309373367243173</v>
      </c>
      <c r="AF17" s="129">
        <f>((+AF16+1)*(100+S17)/100)-1</f>
        <v>0.60451331501447525</v>
      </c>
      <c r="AG17" s="18">
        <f>((+AG16+1)*(100+AB17)/100)-1</f>
        <v>-0.36422992236681251</v>
      </c>
      <c r="AH17" s="129">
        <f>((+AH16+1)*(100+X17)/100)-1</f>
        <v>-0.21484352215471059</v>
      </c>
      <c r="AI17" s="129">
        <f>((+AI16+1)*(100+Y17)/100)-1</f>
        <v>-0.25333787038863842</v>
      </c>
      <c r="AJ17" s="129">
        <f>((+AJ16+1)*(100+Z17)/100)-1</f>
        <v>-0.71144192675577034</v>
      </c>
      <c r="AK17" s="129">
        <f>((+AK16+1)*(100+AA17)/100)-1</f>
        <v>-0.26314892617863039</v>
      </c>
      <c r="AL17" s="13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</row>
    <row r="18" spans="1:67" s="1" customFormat="1" x14ac:dyDescent="0.2">
      <c r="A18" s="2">
        <v>37680</v>
      </c>
      <c r="B18" s="4" t="e">
        <f ca="1">_xll.TR(B$1,"TR.TotalReturn1Mo","SDate=#1 ",G18,$A18)</f>
        <v>#NAME?</v>
      </c>
      <c r="C18" s="4" t="e">
        <f ca="1">_xll.TR(C$1,"TR.TotalReturn1Mo","SDate=#1 ",H18,$A18)</f>
        <v>#NAME?</v>
      </c>
      <c r="D18" s="4" t="e">
        <f ca="1">_xll.TR(D$1,"TR.TotalReturn1Mo","SDate=#1 ",I18,$A18)</f>
        <v>#NAME?</v>
      </c>
      <c r="E18" s="4" t="e">
        <f ca="1">_xll.TR(E$1,"TR.TotalReturn1Mo","SDate=#1 ",J18,$A18)</f>
        <v>#NAME?</v>
      </c>
      <c r="F18" s="4"/>
      <c r="G18" s="16">
        <v>-11.8831107896145</v>
      </c>
      <c r="H18" s="16">
        <v>-14.1489361710313</v>
      </c>
      <c r="I18" s="16">
        <v>-13.162705667193199</v>
      </c>
      <c r="J18" s="16">
        <v>-23.059701492339698</v>
      </c>
      <c r="K18" s="15">
        <f t="shared" si="1"/>
        <v>37680</v>
      </c>
      <c r="L18" s="13">
        <f>AVERAGE(G18:J18)</f>
        <v>-15.563613530044675</v>
      </c>
      <c r="M18" s="14">
        <v>-8.3699999999999992</v>
      </c>
      <c r="N18" s="125">
        <v>34</v>
      </c>
      <c r="O18" s="16">
        <f t="shared" si="2"/>
        <v>7.6971808679125786</v>
      </c>
      <c r="P18" s="14">
        <v>200302</v>
      </c>
      <c r="Q18" s="14">
        <v>-1.85</v>
      </c>
      <c r="R18" s="14">
        <f>+M18-V18</f>
        <v>-8.4599999999999991</v>
      </c>
      <c r="S18" s="106">
        <f>+O18-V18</f>
        <v>7.6071808679125787</v>
      </c>
      <c r="T18" s="14">
        <v>0.46</v>
      </c>
      <c r="U18" s="14">
        <v>1.7</v>
      </c>
      <c r="V18" s="14">
        <v>0.09</v>
      </c>
      <c r="W18" s="9"/>
      <c r="X18" s="13">
        <f>+G18-$V18</f>
        <v>-11.9731107896145</v>
      </c>
      <c r="Y18" s="13">
        <f>+H18-$V18</f>
        <v>-14.2389361710313</v>
      </c>
      <c r="Z18" s="13">
        <f>+I18-$V18</f>
        <v>-13.252705667193199</v>
      </c>
      <c r="AA18" s="13">
        <f>+J18-$V18</f>
        <v>-23.149701492339698</v>
      </c>
      <c r="AB18" s="13">
        <f>AVERAGE(X18:AA18)</f>
        <v>-15.653613530044673</v>
      </c>
      <c r="AC18" s="18">
        <f>((+AC17+1)*(100+Q18)/100)-1</f>
        <v>-0.22240695383254794</v>
      </c>
      <c r="AD18" s="18">
        <f>((+AD17+1)*(100+S18)/100)-1</f>
        <v>0.7265715449373662</v>
      </c>
      <c r="AE18" s="18">
        <f>((+AE17+1)*(100+R18)/100)-1</f>
        <v>-0.22474200380374398</v>
      </c>
      <c r="AF18" s="18">
        <f>((+AF17+1)*(100+S18)/100)-1</f>
        <v>0.7265715449373662</v>
      </c>
      <c r="AG18" s="18">
        <f>((+AG17+1)*(100+AB18)/100)-1</f>
        <v>-0.46375091325917672</v>
      </c>
      <c r="AH18" s="18">
        <f>((+AH17+1)*(100+X18)/100)-1</f>
        <v>-0.30885117711896215</v>
      </c>
      <c r="AI18" s="18">
        <f>((+AI17+1)*(100+Y18)/100)-1</f>
        <v>-0.3596546144372631</v>
      </c>
      <c r="AJ18" s="18">
        <f>((+AJ17+1)*(100+Z18)/100)-1</f>
        <v>-0.7496836788817518</v>
      </c>
      <c r="AK18" s="18">
        <f>((+AK17+1)*(100+AA18)/100)-1</f>
        <v>-0.43372775021137711</v>
      </c>
      <c r="AL18" s="13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1:67" s="1" customFormat="1" x14ac:dyDescent="0.2">
      <c r="A19" s="2">
        <v>37711</v>
      </c>
      <c r="B19" s="4" t="e">
        <f ca="1">_xll.TR(B$1,"TR.TotalReturn1Mo","SDate=#1 ",G19,$A19)</f>
        <v>#NAME?</v>
      </c>
      <c r="C19" s="4" t="e">
        <f ca="1">_xll.TR(C$1,"TR.TotalReturn1Mo","SDate=#1 ",H19,$A19)</f>
        <v>#NAME?</v>
      </c>
      <c r="D19" s="4" t="e">
        <f ca="1">_xll.TR(D$1,"TR.TotalReturn1Mo","SDate=#1 ",I19,$A19)</f>
        <v>#NAME?</v>
      </c>
      <c r="E19" s="4" t="e">
        <f ca="1">_xll.TR(E$1,"TR.TotalReturn1Mo","SDate=#1 ",J19,$A19)</f>
        <v>#NAME?</v>
      </c>
      <c r="F19" s="4"/>
      <c r="G19" s="16">
        <v>-9.0711175601280303</v>
      </c>
      <c r="H19" s="16">
        <v>-14.498141264453</v>
      </c>
      <c r="I19" s="16">
        <v>-34.736842104628998</v>
      </c>
      <c r="J19" s="16">
        <v>12.4151309397714</v>
      </c>
      <c r="K19" s="15">
        <f t="shared" si="1"/>
        <v>37711</v>
      </c>
      <c r="L19" s="13">
        <f>AVERAGE(G19:J19)</f>
        <v>-11.472742497359658</v>
      </c>
      <c r="M19" s="14">
        <v>-5.42</v>
      </c>
      <c r="N19" s="125">
        <v>28.05</v>
      </c>
      <c r="O19" s="16">
        <f t="shared" si="2"/>
        <v>-17.499999999999993</v>
      </c>
      <c r="P19" s="14">
        <v>200303</v>
      </c>
      <c r="Q19" s="14">
        <v>-0.35</v>
      </c>
      <c r="R19" s="14">
        <f>+M19-V19</f>
        <v>-5.52</v>
      </c>
      <c r="S19" s="106">
        <f>+O19-V19</f>
        <v>-17.599999999999994</v>
      </c>
      <c r="T19" s="14">
        <v>0.45</v>
      </c>
      <c r="U19" s="14">
        <v>-1.06</v>
      </c>
      <c r="V19" s="14">
        <v>0.1</v>
      </c>
      <c r="W19" s="9"/>
      <c r="X19" s="13">
        <f>+G19-$V19</f>
        <v>-9.1711175601280299</v>
      </c>
      <c r="Y19" s="13">
        <f>+H19-$V19</f>
        <v>-14.598141264453</v>
      </c>
      <c r="Z19" s="13">
        <f>+I19-$V19</f>
        <v>-34.836842104629</v>
      </c>
      <c r="AA19" s="13">
        <f>+J19-$V19</f>
        <v>12.3151309397714</v>
      </c>
      <c r="AB19" s="13">
        <f>AVERAGE(X19:AA19)</f>
        <v>-11.572742497359657</v>
      </c>
      <c r="AC19" s="18">
        <f>((+AC18+1)*(100+Q19)/100)-1</f>
        <v>-0.22512852949413398</v>
      </c>
      <c r="AD19" s="18">
        <f>((+AD18+1)*(100+S19)/100)-1</f>
        <v>0.42269495302838966</v>
      </c>
      <c r="AE19" s="18">
        <f>((+AE18+1)*(100+R19)/100)-1</f>
        <v>-0.26753624519377728</v>
      </c>
      <c r="AF19" s="18">
        <f>((+AF18+1)*(100+S19)/100)-1</f>
        <v>0.42269495302838966</v>
      </c>
      <c r="AG19" s="18">
        <f>((+AG18+1)*(100+AB19)/100)-1</f>
        <v>-0.52580963921213497</v>
      </c>
      <c r="AH19" s="18">
        <f>((+AH18+1)*(100+X19)/100)-1</f>
        <v>-0.37223724818082315</v>
      </c>
      <c r="AI19" s="18">
        <f>((+AI18+1)*(100+Y19)/100)-1</f>
        <v>-0.45313313840211766</v>
      </c>
      <c r="AJ19" s="18">
        <f>((+AJ18+1)*(100+Z19)/100)-1</f>
        <v>-0.83688598043183204</v>
      </c>
      <c r="AK19" s="18">
        <f>((+AK18+1)*(100+AA19)/100)-1</f>
        <v>-0.36399058117431882</v>
      </c>
      <c r="AL19" s="13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</row>
    <row r="20" spans="1:67" s="1" customFormat="1" x14ac:dyDescent="0.2">
      <c r="A20" s="2">
        <v>37741</v>
      </c>
      <c r="B20" s="4" t="e">
        <f ca="1">_xll.TR(B$1,"TR.TotalReturn1Mo","SDate=#1 ",G20,$A20)</f>
        <v>#NAME?</v>
      </c>
      <c r="C20" s="4" t="e">
        <f ca="1">_xll.TR(C$1,"TR.TotalReturn1Mo","SDate=#1 ",H20,$A20)</f>
        <v>#NAME?</v>
      </c>
      <c r="D20" s="4" t="e">
        <f ca="1">_xll.TR(D$1,"TR.TotalReturn1Mo","SDate=#1 ",I20,$A20)</f>
        <v>#NAME?</v>
      </c>
      <c r="E20" s="4" t="e">
        <f ca="1">_xll.TR(E$1,"TR.TotalReturn1Mo","SDate=#1 ",J20,$A20)</f>
        <v>#NAME?</v>
      </c>
      <c r="F20" s="4"/>
      <c r="G20" s="16">
        <v>4.5210727981893601</v>
      </c>
      <c r="H20" s="16">
        <v>12.567567567180699</v>
      </c>
      <c r="I20" s="16">
        <v>28.044280441949599</v>
      </c>
      <c r="J20" s="16">
        <v>23.839285712388801</v>
      </c>
      <c r="K20" s="15">
        <f t="shared" si="1"/>
        <v>37741</v>
      </c>
      <c r="L20" s="13">
        <f>AVERAGE(G20:J20)</f>
        <v>17.243051629927116</v>
      </c>
      <c r="M20" s="14">
        <v>8.61</v>
      </c>
      <c r="N20" s="125">
        <v>23.6</v>
      </c>
      <c r="O20" s="16">
        <f t="shared" si="2"/>
        <v>-15.864527629233505</v>
      </c>
      <c r="P20" s="14">
        <v>200304</v>
      </c>
      <c r="Q20" s="14">
        <v>8.74</v>
      </c>
      <c r="R20" s="14">
        <f>+M20-V20</f>
        <v>8.51</v>
      </c>
      <c r="S20" s="106">
        <f>+O20-V20</f>
        <v>-15.964527629233505</v>
      </c>
      <c r="T20" s="14">
        <v>-0.13</v>
      </c>
      <c r="U20" s="14">
        <v>-0.71</v>
      </c>
      <c r="V20" s="14">
        <v>0.1</v>
      </c>
      <c r="W20" s="9"/>
      <c r="X20" s="13">
        <f>+G20-$V20</f>
        <v>4.4210727981893605</v>
      </c>
      <c r="Y20" s="13">
        <f>+H20-$V20</f>
        <v>12.4675675671807</v>
      </c>
      <c r="Z20" s="13">
        <f>+I20-$V20</f>
        <v>27.944280441949598</v>
      </c>
      <c r="AA20" s="13">
        <f>+J20-$V20</f>
        <v>23.739285712388799</v>
      </c>
      <c r="AB20" s="13">
        <f>AVERAGE(X20:AA20)</f>
        <v>17.143051629927115</v>
      </c>
      <c r="AC20" s="18">
        <f>((+AC19+1)*(100+Q20)/100)-1</f>
        <v>-0.1574047629719213</v>
      </c>
      <c r="AD20" s="18">
        <f>((+AD19+1)*(100+S20)/100)-1</f>
        <v>0.19556842417246179</v>
      </c>
      <c r="AE20" s="18">
        <f>((+AE19+1)*(100+R20)/100)-1</f>
        <v>-0.20520357965976777</v>
      </c>
      <c r="AF20" s="18">
        <f>((+AF19+1)*(100+S20)/100)-1</f>
        <v>0.19556842417246179</v>
      </c>
      <c r="AG20" s="18">
        <f>((+AG19+1)*(100+AB20)/100)-1</f>
        <v>-0.44451894083813359</v>
      </c>
      <c r="AH20" s="18">
        <f>((+AH19+1)*(100+X20)/100)-1</f>
        <v>-0.3444833999229806</v>
      </c>
      <c r="AI20" s="18">
        <f>((+AI19+1)*(100+Y20)/100)-1</f>
        <v>-0.38495214292988111</v>
      </c>
      <c r="AJ20" s="18">
        <f>((+AJ19+1)*(100+Z20)/100)-1</f>
        <v>-0.79130494136356666</v>
      </c>
      <c r="AK20" s="18">
        <f>((+AK19+1)*(100+AA20)/100)-1</f>
        <v>-0.21300648808158684</v>
      </c>
      <c r="AL20" s="13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</row>
    <row r="21" spans="1:67" s="1" customFormat="1" x14ac:dyDescent="0.2">
      <c r="A21" s="2">
        <v>37772</v>
      </c>
      <c r="B21" s="4" t="e">
        <f ca="1">_xll.TR(B$1,"TR.TotalReturn1Mo","SDate=#1 ",G21,$A21)</f>
        <v>#NAME?</v>
      </c>
      <c r="C21" s="4" t="e">
        <f ca="1">_xll.TR(C$1,"TR.TotalReturn1Mo","SDate=#1 ",H21,$A21)</f>
        <v>#NAME?</v>
      </c>
      <c r="D21" s="4" t="e">
        <f ca="1">_xll.TR(D$1,"TR.TotalReturn1Mo","SDate=#1 ",I21,$A21)</f>
        <v>#NAME?</v>
      </c>
      <c r="E21" s="4" t="e">
        <f ca="1">_xll.TR(E$1,"TR.TotalReturn1Mo","SDate=#1 ",J21,$A21)</f>
        <v>#NAME?</v>
      </c>
      <c r="F21" s="4"/>
      <c r="G21" s="16">
        <v>13.0747885131443</v>
      </c>
      <c r="H21" s="16">
        <v>17.8245084483646</v>
      </c>
      <c r="I21" s="16">
        <v>11.0377769796157</v>
      </c>
      <c r="J21" s="16">
        <v>6.3446286951525499</v>
      </c>
      <c r="K21" s="15">
        <f t="shared" si="1"/>
        <v>37772</v>
      </c>
      <c r="L21" s="13">
        <f>AVERAGE(G21:J21)</f>
        <v>12.070425659069288</v>
      </c>
      <c r="M21" s="14">
        <v>12.02</v>
      </c>
      <c r="N21" s="125">
        <v>26.58</v>
      </c>
      <c r="O21" s="16">
        <f t="shared" si="2"/>
        <v>12.627118644067782</v>
      </c>
      <c r="P21" s="14">
        <v>200305</v>
      </c>
      <c r="Q21" s="14">
        <v>6.55</v>
      </c>
      <c r="R21" s="14">
        <f>+M21-V21</f>
        <v>11.93</v>
      </c>
      <c r="S21" s="106">
        <f>+O21-V21</f>
        <v>12.537118644067782</v>
      </c>
      <c r="T21" s="14">
        <v>3.14</v>
      </c>
      <c r="U21" s="14">
        <v>0.61</v>
      </c>
      <c r="V21" s="14">
        <v>0.09</v>
      </c>
      <c r="W21" s="9"/>
      <c r="X21" s="13">
        <f>+G21-$V21</f>
        <v>12.9847885131443</v>
      </c>
      <c r="Y21" s="13">
        <f>+H21-$V21</f>
        <v>17.7345084483646</v>
      </c>
      <c r="Z21" s="13">
        <f>+I21-$V21</f>
        <v>10.9477769796157</v>
      </c>
      <c r="AA21" s="13">
        <f>+J21-$V21</f>
        <v>6.25462869515255</v>
      </c>
      <c r="AB21" s="13">
        <f>AVERAGE(X21:AA21)</f>
        <v>11.980425659069287</v>
      </c>
      <c r="AC21" s="18">
        <f>((+AC20+1)*(100+Q21)/100)-1</f>
        <v>-0.10221477494658215</v>
      </c>
      <c r="AD21" s="18">
        <f>((+AD20+1)*(100+S21)/100)-1</f>
        <v>0.34545825598197499</v>
      </c>
      <c r="AE21" s="18">
        <f>((+AE20+1)*(100+R21)/100)-1</f>
        <v>-0.11038436671317797</v>
      </c>
      <c r="AF21" s="18">
        <f>((+AF20+1)*(100+S21)/100)-1</f>
        <v>0.34545825598197499</v>
      </c>
      <c r="AG21" s="18">
        <f>((+AG20+1)*(100+AB21)/100)-1</f>
        <v>-0.37796994549503549</v>
      </c>
      <c r="AH21" s="18">
        <f>((+AH20+1)*(100+X21)/100)-1</f>
        <v>-0.25936595573442578</v>
      </c>
      <c r="AI21" s="18">
        <f>((+AI20+1)*(100+Y21)/100)-1</f>
        <v>-0.27587642875629537</v>
      </c>
      <c r="AJ21" s="18">
        <f>((+AJ20+1)*(100+Z21)/100)-1</f>
        <v>-0.76845747177657175</v>
      </c>
      <c r="AK21" s="18">
        <f>((+AK20+1)*(100+AA21)/100)-1</f>
        <v>-0.16378296605614895</v>
      </c>
      <c r="AL21" s="13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1:67" s="1" customFormat="1" x14ac:dyDescent="0.2">
      <c r="A22" s="2">
        <v>37802</v>
      </c>
      <c r="B22" s="4" t="e">
        <f ca="1">_xll.TR(B$1,"TR.TotalReturn1Mo","SDate=#1 ",G22,$A22)</f>
        <v>#NAME?</v>
      </c>
      <c r="C22" s="4" t="e">
        <f ca="1">_xll.TR(C$1,"TR.TotalReturn1Mo","SDate=#1 ",H22,$A22)</f>
        <v>#NAME?</v>
      </c>
      <c r="D22" s="4" t="e">
        <f ca="1">_xll.TR(D$1,"TR.TotalReturn1Mo","SDate=#1 ",I22,$A22)</f>
        <v>#NAME?</v>
      </c>
      <c r="E22" s="4" t="e">
        <f ca="1">_xll.TR(E$1,"TR.TotalReturn1Mo","SDate=#1 ",J22,$A22)</f>
        <v>#NAME?</v>
      </c>
      <c r="F22" s="4"/>
      <c r="G22" s="16">
        <v>11.900880340691399</v>
      </c>
      <c r="H22" s="16">
        <v>12.7771911296573</v>
      </c>
      <c r="I22" s="16">
        <v>19.3211488261874</v>
      </c>
      <c r="J22" s="16">
        <v>30.493730232687501</v>
      </c>
      <c r="K22" s="15">
        <f t="shared" si="1"/>
        <v>37802</v>
      </c>
      <c r="L22" s="13">
        <f>AVERAGE(G22:J22)</f>
        <v>18.623237632305898</v>
      </c>
      <c r="M22" s="14">
        <v>6.13</v>
      </c>
      <c r="N22" s="125">
        <v>28.88</v>
      </c>
      <c r="O22" s="16">
        <f t="shared" si="2"/>
        <v>8.6531226486079795</v>
      </c>
      <c r="P22" s="14">
        <v>200306</v>
      </c>
      <c r="Q22" s="14">
        <v>2.0299999999999998</v>
      </c>
      <c r="R22" s="14">
        <f>+M22-V22</f>
        <v>6.03</v>
      </c>
      <c r="S22" s="106">
        <f>+O22-V22</f>
        <v>8.5531226486079799</v>
      </c>
      <c r="T22" s="14">
        <v>1.97</v>
      </c>
      <c r="U22" s="14">
        <v>0.79</v>
      </c>
      <c r="V22" s="14">
        <v>0.1</v>
      </c>
      <c r="W22" s="9"/>
      <c r="X22" s="13">
        <f>+G22-$V22</f>
        <v>11.8008803406914</v>
      </c>
      <c r="Y22" s="13">
        <f>+H22-$V22</f>
        <v>12.677191129657301</v>
      </c>
      <c r="Z22" s="13">
        <f>+I22-$V22</f>
        <v>19.221148826187399</v>
      </c>
      <c r="AA22" s="13">
        <f>+J22-$V22</f>
        <v>30.393730232687499</v>
      </c>
      <c r="AB22" s="13">
        <f>AVERAGE(X22:AA22)</f>
        <v>18.5232376323059</v>
      </c>
      <c r="AC22" s="18">
        <f>((+AC21+1)*(100+Q22)/100)-1</f>
        <v>-8.3989734877997768E-2</v>
      </c>
      <c r="AD22" s="18">
        <f>((+AD21+1)*(100+S22)/100)-1</f>
        <v>0.46053695080193524</v>
      </c>
      <c r="AE22" s="18">
        <f>((+AE21+1)*(100+R22)/100)-1</f>
        <v>-5.6740544025982609E-2</v>
      </c>
      <c r="AF22" s="18">
        <f>((+AF21+1)*(100+S22)/100)-1</f>
        <v>0.46053695080193524</v>
      </c>
      <c r="AG22" s="18">
        <f>((+AG21+1)*(100+AB22)/100)-1</f>
        <v>-0.26274984035471904</v>
      </c>
      <c r="AH22" s="18">
        <f>((+AH21+1)*(100+X22)/100)-1</f>
        <v>-0.17196461840822197</v>
      </c>
      <c r="AI22" s="18">
        <f>((+AI21+1)*(100+Y22)/100)-1</f>
        <v>-0.18407789961483079</v>
      </c>
      <c r="AJ22" s="18">
        <f>((+AJ21+1)*(100+Z22)/100)-1</f>
        <v>-0.72395233783082968</v>
      </c>
      <c r="AK22" s="18">
        <f>((+AK21+1)*(100+AA22)/100)-1</f>
        <v>9.0374583400525843E-2</v>
      </c>
      <c r="AL22" s="13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</row>
    <row r="23" spans="1:67" s="1" customFormat="1" x14ac:dyDescent="0.2">
      <c r="A23" s="2">
        <v>37833</v>
      </c>
      <c r="B23" s="4" t="e">
        <f ca="1">_xll.TR(B$1,"TR.TotalReturn1Mo","SDate=#1 ",G23,$A23)</f>
        <v>#NAME?</v>
      </c>
      <c r="C23" s="4" t="e">
        <f ca="1">_xll.TR(C$1,"TR.TotalReturn1Mo","SDate=#1 ",H23,$A23)</f>
        <v>#NAME?</v>
      </c>
      <c r="D23" s="4" t="e">
        <f ca="1">_xll.TR(D$1,"TR.TotalReturn1Mo","SDate=#1 ",I23,$A23)</f>
        <v>#NAME?</v>
      </c>
      <c r="E23" s="4" t="e">
        <f ca="1">_xll.TR(E$1,"TR.TotalReturn1Mo","SDate=#1 ",J23,$A23)</f>
        <v>#NAME?</v>
      </c>
      <c r="F23" s="4"/>
      <c r="G23" s="16">
        <v>-3.4965034968661399</v>
      </c>
      <c r="H23" s="16">
        <v>32.677902621972201</v>
      </c>
      <c r="I23" s="16">
        <v>13.1682822164341</v>
      </c>
      <c r="J23" s="16">
        <v>-4.6073298440629502</v>
      </c>
      <c r="K23" s="15">
        <f t="shared" si="1"/>
        <v>37833</v>
      </c>
      <c r="L23" s="13">
        <f>AVERAGE(G23:J23)</f>
        <v>9.4355878743693022</v>
      </c>
      <c r="M23" s="14">
        <v>3.18</v>
      </c>
      <c r="N23" s="125">
        <v>28.68</v>
      </c>
      <c r="O23" s="16">
        <f t="shared" si="2"/>
        <v>-0.69252077562326209</v>
      </c>
      <c r="P23" s="14">
        <v>200307</v>
      </c>
      <c r="Q23" s="14">
        <v>2.2000000000000002</v>
      </c>
      <c r="R23" s="14">
        <f>+M23-V23</f>
        <v>3.1100000000000003</v>
      </c>
      <c r="S23" s="106">
        <f>+O23-V23</f>
        <v>-0.76252077562326215</v>
      </c>
      <c r="T23" s="14">
        <v>2.21</v>
      </c>
      <c r="U23" s="14">
        <v>1.51</v>
      </c>
      <c r="V23" s="14">
        <v>7.0000000000000007E-2</v>
      </c>
      <c r="W23" s="9"/>
      <c r="X23" s="13">
        <f>+G23-$V23</f>
        <v>-3.5665034968661398</v>
      </c>
      <c r="Y23" s="13">
        <f>+H23-$V23</f>
        <v>32.607902621972201</v>
      </c>
      <c r="Z23" s="13">
        <f>+I23-$V23</f>
        <v>13.0982822164341</v>
      </c>
      <c r="AA23" s="13">
        <f>+J23-$V23</f>
        <v>-4.6773298440629505</v>
      </c>
      <c r="AB23" s="13">
        <f>AVERAGE(X23:AA23)</f>
        <v>9.365587874369302</v>
      </c>
      <c r="AC23" s="18">
        <f>((+AC22+1)*(100+Q23)/100)-1</f>
        <v>-6.3837509045313712E-2</v>
      </c>
      <c r="AD23" s="18">
        <f>((+AD22+1)*(100+S23)/100)-1</f>
        <v>0.44940005311641618</v>
      </c>
      <c r="AE23" s="18">
        <f>((+AE22+1)*(100+R23)/100)-1</f>
        <v>-2.740517494519068E-2</v>
      </c>
      <c r="AF23" s="18">
        <f>((+AF22+1)*(100+S23)/100)-1</f>
        <v>0.44940005311641618</v>
      </c>
      <c r="AG23" s="18">
        <f>((+AG22+1)*(100+AB23)/100)-1</f>
        <v>-0.19370202879921239</v>
      </c>
      <c r="AH23" s="18">
        <f>((+AH22+1)*(100+X23)/100)-1</f>
        <v>-0.20149652924798156</v>
      </c>
      <c r="AI23" s="18">
        <f>((+AI22+1)*(100+Y23)/100)-1</f>
        <v>8.19771843499153E-2</v>
      </c>
      <c r="AJ23" s="18">
        <f>((+AJ22+1)*(100+Z23)/100)-1</f>
        <v>-0.68779483598804314</v>
      </c>
      <c r="AK23" s="18">
        <f>((+AK22+1)*(100+AA23)/100)-1</f>
        <v>3.9374167599055987E-2</v>
      </c>
      <c r="AL23" s="13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</row>
    <row r="24" spans="1:67" s="1" customFormat="1" x14ac:dyDescent="0.2">
      <c r="A24" s="2">
        <v>37864</v>
      </c>
      <c r="B24" s="4" t="e">
        <f ca="1">_xll.TR(B$1,"TR.TotalReturn1Mo","SDate=#1 ",G24,$A24)</f>
        <v>#NAME?</v>
      </c>
      <c r="C24" s="4" t="e">
        <f ca="1">_xll.TR(C$1,"TR.TotalReturn1Mo","SDate=#1 ",H24,$A24)</f>
        <v>#NAME?</v>
      </c>
      <c r="D24" s="4" t="e">
        <f ca="1">_xll.TR(D$1,"TR.TotalReturn1Mo","SDate=#1 ",I24,$A24)</f>
        <v>#NAME?</v>
      </c>
      <c r="E24" s="4" t="e">
        <f ca="1">_xll.TR(E$1,"TR.TotalReturn1Mo","SDate=#1 ",J24,$A24)</f>
        <v>#NAME?</v>
      </c>
      <c r="F24" s="4"/>
      <c r="G24" s="16">
        <v>13.485215196209101</v>
      </c>
      <c r="H24" s="16">
        <v>1.6231474948026601</v>
      </c>
      <c r="I24" s="16">
        <v>3.1067961163515001</v>
      </c>
      <c r="J24" s="16">
        <v>11.9099890228151</v>
      </c>
      <c r="K24" s="15">
        <f t="shared" si="1"/>
        <v>37864</v>
      </c>
      <c r="L24" s="13">
        <f>AVERAGE(G24:J24)</f>
        <v>7.53128695754459</v>
      </c>
      <c r="M24" s="14">
        <v>7.85</v>
      </c>
      <c r="N24" s="125">
        <v>30.38</v>
      </c>
      <c r="O24" s="16">
        <f t="shared" si="2"/>
        <v>5.9274755927475553</v>
      </c>
      <c r="P24" s="14">
        <v>200308</v>
      </c>
      <c r="Q24" s="14">
        <v>2.71</v>
      </c>
      <c r="R24" s="14">
        <f>+M24-V24</f>
        <v>7.7799999999999994</v>
      </c>
      <c r="S24" s="106">
        <f>+O24-V24</f>
        <v>5.857475592747555</v>
      </c>
      <c r="T24" s="14">
        <v>2.73</v>
      </c>
      <c r="U24" s="14">
        <v>1.31</v>
      </c>
      <c r="V24" s="14">
        <v>7.0000000000000007E-2</v>
      </c>
      <c r="W24" s="9"/>
      <c r="X24" s="13">
        <f>+G24-$V24</f>
        <v>13.4152151962091</v>
      </c>
      <c r="Y24" s="13">
        <f>+H24-$V24</f>
        <v>1.55314749480266</v>
      </c>
      <c r="Z24" s="13">
        <f>+I24-$V24</f>
        <v>3.0367961163515003</v>
      </c>
      <c r="AA24" s="13">
        <f>+J24-$V24</f>
        <v>11.8399890228151</v>
      </c>
      <c r="AB24" s="13">
        <f>AVERAGE(X24:AA24)</f>
        <v>7.4612869575445906</v>
      </c>
      <c r="AC24" s="18">
        <f>((+AC23+1)*(100+Q24)/100)-1</f>
        <v>-3.846750554044176E-2</v>
      </c>
      <c r="AD24" s="18">
        <f>((+AD23+1)*(100+S24)/100)-1</f>
        <v>0.53429830746898044</v>
      </c>
      <c r="AE24" s="18">
        <f>((+AE23+1)*(100+R24)/100)-1</f>
        <v>4.8262702444073602E-2</v>
      </c>
      <c r="AF24" s="18">
        <f>((+AF23+1)*(100+S24)/100)-1</f>
        <v>0.53429830746898044</v>
      </c>
      <c r="AG24" s="18">
        <f>((+AG23+1)*(100+AB24)/100)-1</f>
        <v>-0.13354182343506138</v>
      </c>
      <c r="AH24" s="18">
        <f>((+AH23+1)*(100+X24)/100)-1</f>
        <v>-9.4375570297399625E-2</v>
      </c>
      <c r="AI24" s="18">
        <f>((+AI23+1)*(100+Y24)/100)-1</f>
        <v>9.8781885882982312E-2</v>
      </c>
      <c r="AJ24" s="18">
        <f>((+AJ23+1)*(100+Z24)/100)-1</f>
        <v>-0.67831380169227917</v>
      </c>
      <c r="AK24" s="18">
        <f>((+AK23+1)*(100+AA24)/100)-1</f>
        <v>0.16243595494875995</v>
      </c>
      <c r="AL24" s="13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</row>
    <row r="25" spans="1:67" s="1" customFormat="1" x14ac:dyDescent="0.2">
      <c r="A25" s="2">
        <v>37894</v>
      </c>
      <c r="B25" s="4" t="e">
        <f ca="1">_xll.TR(B$1,"TR.TotalReturn1Mo","SDate=#1 ",G25,$A25)</f>
        <v>#NAME?</v>
      </c>
      <c r="C25" s="4" t="e">
        <f ca="1">_xll.TR(C$1,"TR.TotalReturn1Mo","SDate=#1 ",H25,$A25)</f>
        <v>#NAME?</v>
      </c>
      <c r="D25" s="4" t="e">
        <f ca="1">_xll.TR(D$1,"TR.TotalReturn1Mo","SDate=#1 ",I25,$A25)</f>
        <v>#NAME?</v>
      </c>
      <c r="E25" s="4" t="e">
        <f ca="1">_xll.TR(E$1,"TR.TotalReturn1Mo","SDate=#1 ",J25,$A25)</f>
        <v>#NAME?</v>
      </c>
      <c r="F25" s="4"/>
      <c r="G25" s="16">
        <v>-8.1840064202230796</v>
      </c>
      <c r="H25" s="16">
        <v>-8.0555555557818899</v>
      </c>
      <c r="I25" s="16">
        <v>6.7796610180544903</v>
      </c>
      <c r="J25" s="16">
        <v>3.4820990685522601</v>
      </c>
      <c r="K25" s="15">
        <f t="shared" si="1"/>
        <v>37894</v>
      </c>
      <c r="L25" s="13">
        <f>AVERAGE(G25:J25)</f>
        <v>-1.4944504723495551</v>
      </c>
      <c r="M25" s="14">
        <v>-6.51</v>
      </c>
      <c r="N25" s="125">
        <v>28.09</v>
      </c>
      <c r="O25" s="16">
        <f t="shared" si="2"/>
        <v>-7.5378538512179016</v>
      </c>
      <c r="P25" s="14">
        <v>200309</v>
      </c>
      <c r="Q25" s="14">
        <v>1.34</v>
      </c>
      <c r="R25" s="14">
        <f>+M25-V25</f>
        <v>-6.59</v>
      </c>
      <c r="S25" s="106">
        <f>+O25-V25</f>
        <v>-7.6178538512179017</v>
      </c>
      <c r="T25" s="14">
        <v>2.8</v>
      </c>
      <c r="U25" s="14">
        <v>0.02</v>
      </c>
      <c r="V25" s="14">
        <v>0.08</v>
      </c>
      <c r="W25" s="9"/>
      <c r="X25" s="13">
        <f>+G25-$V25</f>
        <v>-8.2640064202230796</v>
      </c>
      <c r="Y25" s="13">
        <f>+H25-$V25</f>
        <v>-8.1355555557818899</v>
      </c>
      <c r="Z25" s="13">
        <f>+I25-$V25</f>
        <v>6.6996610180544902</v>
      </c>
      <c r="AA25" s="13">
        <f>+J25-$V25</f>
        <v>3.4020990685522601</v>
      </c>
      <c r="AB25" s="13">
        <f>AVERAGE(X25:AA25)</f>
        <v>-1.5744504723495543</v>
      </c>
      <c r="AC25" s="18">
        <f>((+AC24+1)*(100+Q25)/100)-1</f>
        <v>-2.558297011468369E-2</v>
      </c>
      <c r="AD25" s="18">
        <f>((+AD24+1)*(100+S25)/100)-1</f>
        <v>0.41741770476428375</v>
      </c>
      <c r="AE25" s="18">
        <f>((+AE24+1)*(100+R25)/100)-1</f>
        <v>-2.081780964699087E-2</v>
      </c>
      <c r="AF25" s="18">
        <f>((+AF24+1)*(100+S25)/100)-1</f>
        <v>0.41741770476428375</v>
      </c>
      <c r="AG25" s="18">
        <f>((+AG24+1)*(100+AB25)/100)-1</f>
        <v>-0.14718377828869933</v>
      </c>
      <c r="AH25" s="18">
        <f>((+AH24+1)*(100+X25)/100)-1</f>
        <v>-0.16921643131113118</v>
      </c>
      <c r="AI25" s="18">
        <f>((+AI24+1)*(100+Y25)/100)-1</f>
        <v>9.3898751201042518E-3</v>
      </c>
      <c r="AJ25" s="18">
        <f>((+AJ24+1)*(100+Z25)/100)-1</f>
        <v>-0.65676191686379526</v>
      </c>
      <c r="AK25" s="18">
        <f>((+AK24+1)*(100+AA25)/100)-1</f>
        <v>0.20198317774458818</v>
      </c>
      <c r="AL25" s="13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</row>
    <row r="26" spans="1:67" s="1" customFormat="1" x14ac:dyDescent="0.2">
      <c r="A26" s="2">
        <v>37925</v>
      </c>
      <c r="B26" s="4" t="e">
        <f ca="1">_xll.TR(B$1,"TR.TotalReturn1Mo","SDate=#1 ",G26,$A26)</f>
        <v>#NAME?</v>
      </c>
      <c r="C26" s="4" t="e">
        <f ca="1">_xll.TR(C$1,"TR.TotalReturn1Mo","SDate=#1 ",H26,$A26)</f>
        <v>#NAME?</v>
      </c>
      <c r="D26" s="4" t="e">
        <f ca="1">_xll.TR(D$1,"TR.TotalReturn1Mo","SDate=#1 ",I26,$A26)</f>
        <v>#NAME?</v>
      </c>
      <c r="E26" s="4" t="e">
        <f ca="1">_xll.TR(E$1,"TR.TotalReturn1Mo","SDate=#1 ",J26,$A26)</f>
        <v>#NAME?</v>
      </c>
      <c r="F26" s="4"/>
      <c r="G26" s="16">
        <v>12.1176813274427</v>
      </c>
      <c r="H26" s="16">
        <v>32.175226585190401</v>
      </c>
      <c r="I26" s="16">
        <v>4.79403236156997</v>
      </c>
      <c r="J26" s="16">
        <v>22.985781994699899</v>
      </c>
      <c r="K26" s="15">
        <f t="shared" si="1"/>
        <v>37925</v>
      </c>
      <c r="L26" s="13">
        <f>AVERAGE(G26:J26)</f>
        <v>18.018180567225741</v>
      </c>
      <c r="M26" s="14">
        <v>11.98</v>
      </c>
      <c r="N26" s="125">
        <v>27.88</v>
      </c>
      <c r="O26" s="16">
        <f t="shared" si="2"/>
        <v>-0.74759700961196662</v>
      </c>
      <c r="P26" s="14">
        <v>200310</v>
      </c>
      <c r="Q26" s="14">
        <v>5.87</v>
      </c>
      <c r="R26" s="14">
        <f>+M26-V26</f>
        <v>11.91</v>
      </c>
      <c r="S26" s="106">
        <f>+O26-V26</f>
        <v>-0.81759700961196669</v>
      </c>
      <c r="T26" s="14">
        <v>0.81</v>
      </c>
      <c r="U26" s="14">
        <v>2.4900000000000002</v>
      </c>
      <c r="V26" s="14">
        <v>7.0000000000000007E-2</v>
      </c>
      <c r="W26" s="9"/>
      <c r="X26" s="13">
        <f>+G26-$V26</f>
        <v>12.047681327442699</v>
      </c>
      <c r="Y26" s="13">
        <f>+H26-$V26</f>
        <v>32.105226585190401</v>
      </c>
      <c r="Z26" s="13">
        <f>+I26-$V26</f>
        <v>4.7240323615699698</v>
      </c>
      <c r="AA26" s="13">
        <f>+J26-$V26</f>
        <v>22.915781994699898</v>
      </c>
      <c r="AB26" s="13">
        <f>AVERAGE(X26:AA26)</f>
        <v>17.948180567225741</v>
      </c>
      <c r="AC26" s="18">
        <f>((+AC25+1)*(100+Q26)/100)-1</f>
        <v>3.161530953958458E-2</v>
      </c>
      <c r="AD26" s="18">
        <f>((+AD25+1)*(100+S26)/100)-1</f>
        <v>0.40582893999642033</v>
      </c>
      <c r="AE26" s="18">
        <f>((+AE25+1)*(100+R26)/100)-1</f>
        <v>9.5802789224052498E-2</v>
      </c>
      <c r="AF26" s="18">
        <f>((+AF25+1)*(100+S26)/100)-1</f>
        <v>0.40582893999642033</v>
      </c>
      <c r="AG26" s="18">
        <f>((+AG25+1)*(100+AB26)/100)-1</f>
        <v>5.8812170906370476E-3</v>
      </c>
      <c r="AH26" s="18">
        <f>((+AH25+1)*(100+X26)/100)-1</f>
        <v>-6.9126274434740176E-2</v>
      </c>
      <c r="AI26" s="18">
        <f>((+AI25+1)*(100+Y26)/100)-1</f>
        <v>0.33345678165538395</v>
      </c>
      <c r="AJ26" s="18">
        <f>((+AJ25+1)*(100+Z26)/100)-1</f>
        <v>-0.64054723873920849</v>
      </c>
      <c r="AK26" s="18">
        <f>((+AK25+1)*(100+AA26)/100)-1</f>
        <v>0.47742702236950407</v>
      </c>
      <c r="AL26" s="13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</row>
    <row r="27" spans="1:67" s="1" customFormat="1" x14ac:dyDescent="0.2">
      <c r="A27" s="2">
        <v>37955</v>
      </c>
      <c r="B27" s="4" t="e">
        <f ca="1">_xll.TR(B$1,"TR.TotalReturn1Mo","SDate=#1 ",G27,$A27)</f>
        <v>#NAME?</v>
      </c>
      <c r="C27" s="4" t="e">
        <f ca="1">_xll.TR(C$1,"TR.TotalReturn1Mo","SDate=#1 ",H27,$A27)</f>
        <v>#NAME?</v>
      </c>
      <c r="D27" s="4" t="e">
        <f ca="1">_xll.TR(D$1,"TR.TotalReturn1Mo","SDate=#1 ",I27,$A27)</f>
        <v>#NAME?</v>
      </c>
      <c r="E27" s="4" t="e">
        <f ca="1">_xll.TR(E$1,"TR.TotalReturn1Mo","SDate=#1 ",J27,$A27)</f>
        <v>#NAME?</v>
      </c>
      <c r="F27" s="4"/>
      <c r="G27" s="16">
        <v>-0.549287573261525</v>
      </c>
      <c r="H27" s="16">
        <v>2.2471910139023201</v>
      </c>
      <c r="I27" s="16">
        <v>-13.9730639739404</v>
      </c>
      <c r="J27" s="16">
        <v>11.7781155027364</v>
      </c>
      <c r="K27" s="15">
        <f t="shared" si="1"/>
        <v>37955</v>
      </c>
      <c r="L27" s="13">
        <f>AVERAGE(G27:J27)</f>
        <v>-0.12426125764080131</v>
      </c>
      <c r="M27" s="14">
        <v>0.1</v>
      </c>
      <c r="N27" s="125">
        <v>28.95</v>
      </c>
      <c r="O27" s="16">
        <f t="shared" si="2"/>
        <v>3.8378766140602538</v>
      </c>
      <c r="P27" s="14">
        <v>200311</v>
      </c>
      <c r="Q27" s="14">
        <v>1.66</v>
      </c>
      <c r="R27" s="14">
        <f>+M27-V27</f>
        <v>0.03</v>
      </c>
      <c r="S27" s="106">
        <f>+O27-V27</f>
        <v>3.767876614060254</v>
      </c>
      <c r="T27" s="14">
        <v>-0.13</v>
      </c>
      <c r="U27" s="14">
        <v>0.25</v>
      </c>
      <c r="V27" s="14">
        <v>7.0000000000000007E-2</v>
      </c>
      <c r="W27" s="9"/>
      <c r="X27" s="13">
        <f>+G27-$V27</f>
        <v>-0.61928757326152506</v>
      </c>
      <c r="Y27" s="13">
        <f>+H27-$V27</f>
        <v>2.1771910139023203</v>
      </c>
      <c r="Z27" s="13">
        <f>+I27-$V27</f>
        <v>-14.0430639739404</v>
      </c>
      <c r="AA27" s="13">
        <f>+J27-$V27</f>
        <v>11.708115502736399</v>
      </c>
      <c r="AB27" s="13">
        <f>AVERAGE(X27:AA27)</f>
        <v>-0.1942612576408016</v>
      </c>
      <c r="AC27" s="18">
        <f>((+AC26+1)*(100+Q27)/100)-1</f>
        <v>4.8740123677941671E-2</v>
      </c>
      <c r="AD27" s="18">
        <f>((+AD26+1)*(100+S27)/100)-1</f>
        <v>0.45879883986023651</v>
      </c>
      <c r="AE27" s="18">
        <f>((+AE26+1)*(100+R27)/100)-1</f>
        <v>9.6131530060819648E-2</v>
      </c>
      <c r="AF27" s="18">
        <f>((+AF26+1)*(100+S27)/100)-1</f>
        <v>0.45879883986023651</v>
      </c>
      <c r="AG27" s="18">
        <f>((+AG26+1)*(100+AB27)/100)-1</f>
        <v>3.9271795879443072E-3</v>
      </c>
      <c r="AH27" s="18">
        <f>((+AH26+1)*(100+X27)/100)-1</f>
        <v>-7.4891059739922494E-2</v>
      </c>
      <c r="AI27" s="18">
        <f>((+AI26+1)*(100+Y27)/100)-1</f>
        <v>0.36248868287985592</v>
      </c>
      <c r="AJ27" s="18">
        <f>((+AJ26+1)*(100+Z27)/100)-1</f>
        <v>-0.69102541995915678</v>
      </c>
      <c r="AK27" s="18">
        <f>((+AK26+1)*(100+AA27)/100)-1</f>
        <v>0.65040588461716475</v>
      </c>
      <c r="AL27" s="13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</row>
    <row r="28" spans="1:67" s="1" customFormat="1" x14ac:dyDescent="0.2">
      <c r="A28" s="2">
        <v>37986</v>
      </c>
      <c r="B28" s="4" t="e">
        <f ca="1">_xll.TR(B$1,"TR.TotalReturn1Mo","SDate=#1 ",G28,$A28)</f>
        <v>#NAME?</v>
      </c>
      <c r="C28" s="4" t="e">
        <f ca="1">_xll.TR(C$1,"TR.TotalReturn1Mo","SDate=#1 ",H28,$A28)</f>
        <v>#NAME?</v>
      </c>
      <c r="D28" s="4" t="e">
        <f ca="1">_xll.TR(D$1,"TR.TotalReturn1Mo","SDate=#1 ",I28,$A28)</f>
        <v>#NAME?</v>
      </c>
      <c r="E28" s="4" t="e">
        <f ca="1">_xll.TR(E$1,"TR.TotalReturn1Mo","SDate=#1 ",J28,$A28)</f>
        <v>#NAME?</v>
      </c>
      <c r="F28" s="4"/>
      <c r="G28" s="16">
        <v>9.7681687955196299</v>
      </c>
      <c r="H28" s="16">
        <v>3.5714285732959099</v>
      </c>
      <c r="I28" s="16">
        <v>7.0450097849410902</v>
      </c>
      <c r="J28" s="16">
        <v>19.068660776372901</v>
      </c>
      <c r="K28" s="15">
        <f t="shared" si="1"/>
        <v>37986</v>
      </c>
      <c r="L28" s="13">
        <f>AVERAGE(G28:J28)</f>
        <v>9.8633169825323819</v>
      </c>
      <c r="M28" s="14">
        <v>10.7</v>
      </c>
      <c r="N28" s="125">
        <v>30.3</v>
      </c>
      <c r="O28" s="16">
        <f t="shared" si="2"/>
        <v>4.663212435233155</v>
      </c>
      <c r="P28" s="14">
        <v>200312</v>
      </c>
      <c r="Q28" s="14">
        <v>5.62</v>
      </c>
      <c r="R28" s="14">
        <f>+M28-V28</f>
        <v>10.62</v>
      </c>
      <c r="S28" s="106">
        <f>+O28-V28</f>
        <v>4.5832124352331549</v>
      </c>
      <c r="T28" s="14">
        <v>-1.63</v>
      </c>
      <c r="U28" s="14">
        <v>0.96</v>
      </c>
      <c r="V28" s="14">
        <v>0.08</v>
      </c>
      <c r="W28" s="9"/>
      <c r="X28" s="13">
        <f>+G28-$V28</f>
        <v>9.6881687955196298</v>
      </c>
      <c r="Y28" s="13">
        <f>+H28-$V28</f>
        <v>3.4914285732959098</v>
      </c>
      <c r="Z28" s="13">
        <f>+I28-$V28</f>
        <v>6.9650097849410901</v>
      </c>
      <c r="AA28" s="13">
        <f>+J28-$V28</f>
        <v>18.988660776372903</v>
      </c>
      <c r="AB28" s="13">
        <f>AVERAGE(X28:AA28)</f>
        <v>9.7833169825323836</v>
      </c>
      <c r="AC28" s="18">
        <f>((+AC27+1)*(100+Q28)/100)-1</f>
        <v>0.107679318628642</v>
      </c>
      <c r="AD28" s="18">
        <f>((+AD27+1)*(100+S28)/100)-1</f>
        <v>0.52565868969374785</v>
      </c>
      <c r="AE28" s="18">
        <f>((+AE27+1)*(100+R28)/100)-1</f>
        <v>0.21254069855327873</v>
      </c>
      <c r="AF28" s="18">
        <f>((+AF27+1)*(100+S28)/100)-1</f>
        <v>0.52565868969374785</v>
      </c>
      <c r="AG28" s="18">
        <f>((+AG27+1)*(100+AB28)/100)-1</f>
        <v>0.10214455784082999</v>
      </c>
      <c r="AH28" s="18">
        <f>((+AH27+1)*(100+X28)/100)-1</f>
        <v>1.4735055934916641E-2</v>
      </c>
      <c r="AI28" s="18">
        <f>((+AI27+1)*(100+Y28)/100)-1</f>
        <v>0.41005900206184642</v>
      </c>
      <c r="AJ28" s="18">
        <f>((+AJ27+1)*(100+Z28)/100)-1</f>
        <v>-0.66950531022633142</v>
      </c>
      <c r="AK28" s="18">
        <f>((+AK27+1)*(100+AA28)/100)-1</f>
        <v>0.96379585948041457</v>
      </c>
      <c r="AL28" s="13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</row>
    <row r="29" spans="1:67" s="1" customFormat="1" x14ac:dyDescent="0.2">
      <c r="A29" s="2">
        <v>38017</v>
      </c>
      <c r="B29" s="4" t="e">
        <f ca="1">_xll.TR(B$1,"TR.TotalReturn1Mo","SDate=#1 ",G29,$A29)</f>
        <v>#NAME?</v>
      </c>
      <c r="C29" s="4" t="e">
        <f ca="1">_xll.TR(C$1,"TR.TotalReturn1Mo","SDate=#1 ",H29,$A29)</f>
        <v>#NAME?</v>
      </c>
      <c r="D29" s="4" t="e">
        <f ca="1">_xll.TR(D$1,"TR.TotalReturn1Mo","SDate=#1 ",I29,$A29)</f>
        <v>#NAME?</v>
      </c>
      <c r="E29" s="4" t="e">
        <f ca="1">_xll.TR(E$1,"TR.TotalReturn1Mo","SDate=#1 ",J29,$A29)</f>
        <v>#NAME?</v>
      </c>
      <c r="F29" s="4"/>
      <c r="G29" s="16">
        <v>-0.92548647283207097</v>
      </c>
      <c r="H29" s="16">
        <v>-7.3740053079854704</v>
      </c>
      <c r="I29" s="16">
        <v>9.9969400563358004</v>
      </c>
      <c r="J29" s="16">
        <v>-15.8721096199024</v>
      </c>
      <c r="K29" s="15">
        <f t="shared" si="1"/>
        <v>38017</v>
      </c>
      <c r="L29" s="13">
        <f>AVERAGE(G29:J29)</f>
        <v>-3.5436653360960353</v>
      </c>
      <c r="M29" s="14">
        <v>2.57</v>
      </c>
      <c r="N29" s="125">
        <v>29.53</v>
      </c>
      <c r="O29" s="16">
        <f t="shared" si="2"/>
        <v>-2.5412541254125398</v>
      </c>
      <c r="P29" s="14">
        <v>200401</v>
      </c>
      <c r="Q29" s="14">
        <v>2.29</v>
      </c>
      <c r="R29" s="14">
        <f>+M29-V29</f>
        <v>2.5</v>
      </c>
      <c r="S29" s="106">
        <f>+O29-V29</f>
        <v>-2.6112541254125397</v>
      </c>
      <c r="T29" s="14">
        <v>2.56</v>
      </c>
      <c r="U29" s="14">
        <v>1.84</v>
      </c>
      <c r="V29" s="14">
        <v>7.0000000000000007E-2</v>
      </c>
      <c r="W29" s="9"/>
      <c r="X29" s="13">
        <f>+G29-$V29</f>
        <v>-0.99548647283207092</v>
      </c>
      <c r="Y29" s="13">
        <f>+H29-$V29</f>
        <v>-7.4440053079854707</v>
      </c>
      <c r="Z29" s="13">
        <f>+I29-$V29</f>
        <v>9.9269400563358001</v>
      </c>
      <c r="AA29" s="13">
        <f>+J29-$V29</f>
        <v>-15.9421096199024</v>
      </c>
      <c r="AB29" s="13">
        <f>AVERAGE(X29:AA29)</f>
        <v>-3.6136653360960351</v>
      </c>
      <c r="AC29" s="18">
        <f>((+AC28+1)*(100+Q29)/100)-1</f>
        <v>0.13304517502523794</v>
      </c>
      <c r="AD29" s="18">
        <f>((+AD28+1)*(100+S29)/100)-1</f>
        <v>0.48581986421940493</v>
      </c>
      <c r="AE29" s="18">
        <f>((+AE28+1)*(100+R29)/100)-1</f>
        <v>0.24285421601711055</v>
      </c>
      <c r="AF29" s="18">
        <f>((+AF28+1)*(100+S29)/100)-1</f>
        <v>0.48581986421940493</v>
      </c>
      <c r="AG29" s="18">
        <f>((+AG28+1)*(100+AB29)/100)-1</f>
        <v>6.2316742000466885E-2</v>
      </c>
      <c r="AH29" s="18">
        <f>((+AH28+1)*(100+X29)/100)-1</f>
        <v>4.6335057179995864E-3</v>
      </c>
      <c r="AI29" s="18">
        <f>((+AI28+1)*(100+Y29)/100)-1</f>
        <v>0.30509413510263594</v>
      </c>
      <c r="AJ29" s="18">
        <f>((+AJ28+1)*(100+Z29)/100)-1</f>
        <v>-0.63669730048312645</v>
      </c>
      <c r="AK29" s="18">
        <f>((+AK28+1)*(100+AA29)/100)-1</f>
        <v>0.6507253708509424</v>
      </c>
      <c r="AL29" s="13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</row>
    <row r="30" spans="1:67" s="1" customFormat="1" x14ac:dyDescent="0.2">
      <c r="A30" s="2">
        <v>38045</v>
      </c>
      <c r="B30" s="4" t="e">
        <f ca="1">_xll.TR(B$1,"TR.TotalReturn1Mo","SDate=#1 ",G30,$A30)</f>
        <v>#NAME?</v>
      </c>
      <c r="C30" s="4" t="e">
        <f ca="1">_xll.TR(C$1,"TR.TotalReturn1Mo","SDate=#1 ",H30,$A30)</f>
        <v>#NAME?</v>
      </c>
      <c r="D30" s="4" t="e">
        <f ca="1">_xll.TR(D$1,"TR.TotalReturn1Mo","SDate=#1 ",I30,$A30)</f>
        <v>#NAME?</v>
      </c>
      <c r="E30" s="4" t="e">
        <f ca="1">_xll.TR(E$1,"TR.TotalReturn1Mo","SDate=#1 ",J30,$A30)</f>
        <v>#NAME?</v>
      </c>
      <c r="F30" s="4"/>
      <c r="G30" s="16">
        <v>4.8043341047847603</v>
      </c>
      <c r="H30" s="16">
        <v>1.8609742751772</v>
      </c>
      <c r="I30" s="16">
        <v>16.308243727260301</v>
      </c>
      <c r="J30" s="16">
        <v>0.29900332271215502</v>
      </c>
      <c r="K30" s="15">
        <f t="shared" si="1"/>
        <v>38045</v>
      </c>
      <c r="L30" s="13">
        <f>AVERAGE(G30:J30)</f>
        <v>5.8181388574836044</v>
      </c>
      <c r="M30" s="14">
        <v>-0.84</v>
      </c>
      <c r="N30" s="125">
        <v>32.94</v>
      </c>
      <c r="O30" s="16">
        <f t="shared" si="2"/>
        <v>11.547578733491349</v>
      </c>
      <c r="P30" s="14">
        <v>200402</v>
      </c>
      <c r="Q30" s="14">
        <v>1.9</v>
      </c>
      <c r="R30" s="14">
        <f>+M30-V30</f>
        <v>-0.89999999999999991</v>
      </c>
      <c r="S30" s="106">
        <f>+O30-V30</f>
        <v>11.487578733491349</v>
      </c>
      <c r="T30" s="14">
        <v>-0.01</v>
      </c>
      <c r="U30" s="14">
        <v>0.67</v>
      </c>
      <c r="V30" s="14">
        <v>0.06</v>
      </c>
      <c r="W30" s="9"/>
      <c r="X30" s="13">
        <f>+G30-$V30</f>
        <v>4.7443341047847607</v>
      </c>
      <c r="Y30" s="13">
        <f>+H30-$V30</f>
        <v>1.8009742751772</v>
      </c>
      <c r="Z30" s="13">
        <f>+I30-$V30</f>
        <v>16.248243727260302</v>
      </c>
      <c r="AA30" s="13">
        <f>+J30-$V30</f>
        <v>0.23900332271215502</v>
      </c>
      <c r="AB30" s="13">
        <f>AVERAGE(X30:AA30)</f>
        <v>5.7581388574836039</v>
      </c>
      <c r="AC30" s="18">
        <f>((+AC29+1)*(100+Q30)/100)-1</f>
        <v>0.15457303335071759</v>
      </c>
      <c r="AD30" s="18">
        <f>((+AD29+1)*(100+S30)/100)-1</f>
        <v>0.65650459095946334</v>
      </c>
      <c r="AE30" s="18">
        <f>((+AE29+1)*(100+R30)/100)-1</f>
        <v>0.23166852807295646</v>
      </c>
      <c r="AF30" s="18">
        <f>((+AF29+1)*(100+S30)/100)-1</f>
        <v>0.65650459095946334</v>
      </c>
      <c r="AG30" s="18">
        <f>((+AG29+1)*(100+AB30)/100)-1</f>
        <v>0.12348641511114966</v>
      </c>
      <c r="AH30" s="18">
        <f>((+AH29+1)*(100+X30)/100)-1</f>
        <v>5.2296675757873334E-2</v>
      </c>
      <c r="AI30" s="18">
        <f>((+AI29+1)*(100+Y30)/100)-1</f>
        <v>0.32859854474268069</v>
      </c>
      <c r="AJ30" s="18">
        <f>((+AJ29+1)*(100+Z30)/100)-1</f>
        <v>-0.57766699239790875</v>
      </c>
      <c r="AK30" s="18">
        <f>((+AK29+1)*(100+AA30)/100)-1</f>
        <v>0.65467065933612867</v>
      </c>
      <c r="AL30" s="13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</row>
    <row r="31" spans="1:67" s="1" customFormat="1" x14ac:dyDescent="0.2">
      <c r="A31" s="2">
        <v>38077</v>
      </c>
      <c r="B31" s="4" t="e">
        <f ca="1">_xll.TR(B$1,"TR.TotalReturn1Mo","SDate=#1 ",G31,$A31)</f>
        <v>#NAME?</v>
      </c>
      <c r="C31" s="4" t="e">
        <f ca="1">_xll.TR(C$1,"TR.TotalReturn1Mo","SDate=#1 ",H31,$A31)</f>
        <v>#NAME?</v>
      </c>
      <c r="D31" s="4" t="e">
        <f ca="1">_xll.TR(D$1,"TR.TotalReturn1Mo","SDate=#1 ",I31,$A31)</f>
        <v>#NAME?</v>
      </c>
      <c r="E31" s="4" t="e">
        <f ca="1">_xll.TR(E$1,"TR.TotalReturn1Mo","SDate=#1 ",J31,$A31)</f>
        <v>#NAME?</v>
      </c>
      <c r="F31" s="4"/>
      <c r="G31" s="16">
        <v>-5.3032049809358801</v>
      </c>
      <c r="H31" s="16">
        <v>-5.6958624424528104</v>
      </c>
      <c r="I31" s="16">
        <v>-9.5531587051233693</v>
      </c>
      <c r="J31" s="16">
        <v>7.0715556995153896</v>
      </c>
      <c r="K31" s="15">
        <f t="shared" si="1"/>
        <v>38077</v>
      </c>
      <c r="L31" s="13">
        <f>AVERAGE(G31:J31)</f>
        <v>-3.3701676072491678</v>
      </c>
      <c r="M31" s="14">
        <v>-4.9800000000000004</v>
      </c>
      <c r="N31" s="125">
        <v>32.29</v>
      </c>
      <c r="O31" s="16">
        <f t="shared" si="2"/>
        <v>-1.9732847601700021</v>
      </c>
      <c r="P31" s="14">
        <v>200403</v>
      </c>
      <c r="Q31" s="14">
        <v>-0.02</v>
      </c>
      <c r="R31" s="14">
        <f>+M31-V31</f>
        <v>-5.07</v>
      </c>
      <c r="S31" s="106">
        <f>+O31-V31</f>
        <v>-2.063284760170002</v>
      </c>
      <c r="T31" s="14">
        <v>3.79</v>
      </c>
      <c r="U31" s="14">
        <v>0.24</v>
      </c>
      <c r="V31" s="14">
        <v>0.09</v>
      </c>
      <c r="W31" s="9"/>
      <c r="X31" s="13">
        <f>+G31-$V31</f>
        <v>-5.39320498093588</v>
      </c>
      <c r="Y31" s="13">
        <f>+H31-$V31</f>
        <v>-5.7858624424528102</v>
      </c>
      <c r="Z31" s="13">
        <f>+I31-$V31</f>
        <v>-9.6431587051233691</v>
      </c>
      <c r="AA31" s="13">
        <f>+J31-$V31</f>
        <v>6.9815556995153898</v>
      </c>
      <c r="AB31" s="13">
        <f>AVERAGE(X31:AA31)</f>
        <v>-3.4601676072491676</v>
      </c>
      <c r="AC31" s="18">
        <f>((+AC30+1)*(100+Q31)/100)-1</f>
        <v>0.15434211874404746</v>
      </c>
      <c r="AD31" s="18">
        <f>((+AD30+1)*(100+S31)/100)-1</f>
        <v>0.62232618418268038</v>
      </c>
      <c r="AE31" s="18">
        <f>((+AE30+1)*(100+R31)/100)-1</f>
        <v>0.1692229336996578</v>
      </c>
      <c r="AF31" s="18">
        <f>((+AF30+1)*(100+S31)/100)-1</f>
        <v>0.62232618418268038</v>
      </c>
      <c r="AG31" s="18">
        <f>((+AG30+1)*(100+AB31)/100)-1</f>
        <v>8.46119021036289E-2</v>
      </c>
      <c r="AH31" s="18">
        <f>((+AH30+1)*(100+X31)/100)-1</f>
        <v>-4.4558409733229665E-3</v>
      </c>
      <c r="AI31" s="18">
        <f>((+AI30+1)*(100+Y31)/100)-1</f>
        <v>0.25172766053143936</v>
      </c>
      <c r="AJ31" s="18">
        <f>((+AJ30+1)*(100+Z31)/100)-1</f>
        <v>-0.61839323458509909</v>
      </c>
      <c r="AK31" s="18">
        <f>((+AK30+1)*(100+AA31)/100)-1</f>
        <v>0.77019241306121899</v>
      </c>
      <c r="AL31" s="13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</row>
    <row r="32" spans="1:67" s="1" customFormat="1" x14ac:dyDescent="0.2">
      <c r="A32" s="2">
        <v>38107</v>
      </c>
      <c r="B32" s="4" t="e">
        <f ca="1">_xll.TR(B$1,"TR.TotalReturn1Mo","SDate=#1 ",G32,$A32)</f>
        <v>#NAME?</v>
      </c>
      <c r="C32" s="4" t="e">
        <f ca="1">_xll.TR(C$1,"TR.TotalReturn1Mo","SDate=#1 ",H32,$A32)</f>
        <v>#NAME?</v>
      </c>
      <c r="D32" s="4" t="e">
        <f ca="1">_xll.TR(D$1,"TR.TotalReturn1Mo","SDate=#1 ",I32,$A32)</f>
        <v>#NAME?</v>
      </c>
      <c r="E32" s="4" t="e">
        <f ca="1">_xll.TR(E$1,"TR.TotalReturn1Mo","SDate=#1 ",J32,$A32)</f>
        <v>#NAME?</v>
      </c>
      <c r="F32" s="4"/>
      <c r="G32" s="16">
        <v>5.8517232813115401</v>
      </c>
      <c r="H32" s="16">
        <v>18.539325842795101</v>
      </c>
      <c r="I32" s="16">
        <v>3.2478632497901399</v>
      </c>
      <c r="J32" s="16">
        <v>-19.122257053103301</v>
      </c>
      <c r="K32" s="15">
        <f t="shared" si="1"/>
        <v>38107</v>
      </c>
      <c r="L32" s="13">
        <f>AVERAGE(G32:J32)</f>
        <v>2.1291638301983697</v>
      </c>
      <c r="M32" s="14">
        <v>1.86</v>
      </c>
      <c r="N32" s="125">
        <v>35.229999999999997</v>
      </c>
      <c r="O32" s="16">
        <f t="shared" si="2"/>
        <v>9.1049860637968383</v>
      </c>
      <c r="P32" s="14">
        <v>200404</v>
      </c>
      <c r="Q32" s="14">
        <v>-2.33</v>
      </c>
      <c r="R32" s="14">
        <f>+M32-V32</f>
        <v>1.78</v>
      </c>
      <c r="S32" s="106">
        <f>+O32-V32</f>
        <v>9.0249860637968382</v>
      </c>
      <c r="T32" s="14">
        <v>-0.54</v>
      </c>
      <c r="U32" s="14">
        <v>-1.86</v>
      </c>
      <c r="V32" s="14">
        <v>0.08</v>
      </c>
      <c r="W32" s="9"/>
      <c r="X32" s="13">
        <f>+G32-$V32</f>
        <v>5.77172328131154</v>
      </c>
      <c r="Y32" s="13">
        <f>+H32-$V32</f>
        <v>18.459325842795103</v>
      </c>
      <c r="Z32" s="13">
        <f>+I32-$V32</f>
        <v>3.1678632497901398</v>
      </c>
      <c r="AA32" s="13">
        <f>+J32-$V32</f>
        <v>-19.202257053103299</v>
      </c>
      <c r="AB32" s="13">
        <f>AVERAGE(X32:AA32)</f>
        <v>2.0491638301983714</v>
      </c>
      <c r="AC32" s="18">
        <f>((+AC31+1)*(100+Q32)/100)-1</f>
        <v>0.1274459473773113</v>
      </c>
      <c r="AD32" s="18">
        <f>((+AD31+1)*(100+S32)/100)-1</f>
        <v>0.76874089621449437</v>
      </c>
      <c r="AE32" s="18">
        <f>((+AE31+1)*(100+R32)/100)-1</f>
        <v>0.1900351019195119</v>
      </c>
      <c r="AF32" s="18">
        <f>((+AF31+1)*(100+S32)/100)-1</f>
        <v>0.76874089621449437</v>
      </c>
      <c r="AG32" s="18">
        <f>((+AG31+1)*(100+AB32)/100)-1</f>
        <v>0.10683737689956296</v>
      </c>
      <c r="AH32" s="18">
        <f>((+AH31+1)*(100+X32)/100)-1</f>
        <v>5.3004213028956748E-2</v>
      </c>
      <c r="AI32" s="18">
        <f>((+AI31+1)*(100+Y32)/100)-1</f>
        <v>0.48278814805333381</v>
      </c>
      <c r="AJ32" s="18">
        <f>((+AJ31+1)*(100+Z32)/100)-1</f>
        <v>-0.60630445410480749</v>
      </c>
      <c r="AK32" s="18">
        <f>((+AK31+1)*(100+AA32)/100)-1</f>
        <v>0.43027551557067167</v>
      </c>
      <c r="AL32" s="13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</row>
    <row r="33" spans="1:67" s="1" customFormat="1" x14ac:dyDescent="0.2">
      <c r="A33" s="2">
        <v>38138</v>
      </c>
      <c r="B33" s="4" t="e">
        <f ca="1">_xll.TR(B$1,"TR.TotalReturn1Mo","SDate=#1 ",G33,$A33)</f>
        <v>#NAME?</v>
      </c>
      <c r="C33" s="4" t="e">
        <f ca="1">_xll.TR(C$1,"TR.TotalReturn1Mo","SDate=#1 ",H33,$A33)</f>
        <v>#NAME?</v>
      </c>
      <c r="D33" s="4" t="e">
        <f ca="1">_xll.TR(D$1,"TR.TotalReturn1Mo","SDate=#1 ",I33,$A33)</f>
        <v>#NAME?</v>
      </c>
      <c r="E33" s="4" t="e">
        <f ca="1">_xll.TR(E$1,"TR.TotalReturn1Mo","SDate=#1 ",J33,$A33)</f>
        <v>#NAME?</v>
      </c>
      <c r="F33" s="4"/>
      <c r="G33" s="16">
        <v>7.7797076957471196</v>
      </c>
      <c r="H33" s="16">
        <v>-1.6070920177027701</v>
      </c>
      <c r="I33" s="16">
        <v>-22.045592630018501</v>
      </c>
      <c r="J33" s="16">
        <v>-1.3178294559919399</v>
      </c>
      <c r="K33" s="15">
        <f t="shared" si="1"/>
        <v>38138</v>
      </c>
      <c r="L33" s="13">
        <f>AVERAGE(G33:J33)</f>
        <v>-4.2977016019915224</v>
      </c>
      <c r="M33" s="14">
        <v>0.76</v>
      </c>
      <c r="N33" s="125">
        <v>37</v>
      </c>
      <c r="O33" s="16">
        <f t="shared" si="2"/>
        <v>5.0241271643485685</v>
      </c>
      <c r="P33" s="14">
        <v>200405</v>
      </c>
      <c r="Q33" s="14">
        <v>0.65</v>
      </c>
      <c r="R33" s="14">
        <f>+M33-V33</f>
        <v>0.7</v>
      </c>
      <c r="S33" s="106">
        <f>+O33-V33</f>
        <v>4.9641271643485689</v>
      </c>
      <c r="T33" s="14">
        <v>-1.6</v>
      </c>
      <c r="U33" s="14">
        <v>0.42</v>
      </c>
      <c r="V33" s="14">
        <v>0.06</v>
      </c>
      <c r="W33" s="9"/>
      <c r="X33" s="13">
        <f>+G33-$V33</f>
        <v>7.71970769574712</v>
      </c>
      <c r="Y33" s="13">
        <f>+H33-$V33</f>
        <v>-1.6670920177027702</v>
      </c>
      <c r="Z33" s="13">
        <f>+I33-$V33</f>
        <v>-22.105592630018499</v>
      </c>
      <c r="AA33" s="13">
        <f>+J33-$V33</f>
        <v>-1.37782945599194</v>
      </c>
      <c r="AB33" s="13">
        <f>AVERAGE(X33:AA33)</f>
        <v>-4.357701601991522</v>
      </c>
      <c r="AC33" s="18">
        <f>((+AC32+1)*(100+Q33)/100)-1</f>
        <v>0.13477434603526395</v>
      </c>
      <c r="AD33" s="18">
        <f>((+AD32+1)*(100+S33)/100)-1</f>
        <v>0.85654344351042022</v>
      </c>
      <c r="AE33" s="18">
        <f>((+AE32+1)*(100+R33)/100)-1</f>
        <v>0.19836534763294855</v>
      </c>
      <c r="AF33" s="18">
        <f>((+AF32+1)*(100+S33)/100)-1</f>
        <v>0.85654344351042022</v>
      </c>
      <c r="AG33" s="18">
        <f>((+AG32+1)*(100+AB33)/100)-1</f>
        <v>5.8604706794969763E-2</v>
      </c>
      <c r="AH33" s="18">
        <f>((+AH32+1)*(100+X33)/100)-1</f>
        <v>0.13429306029869448</v>
      </c>
      <c r="AI33" s="18">
        <f>((+AI32+1)*(100+Y33)/100)-1</f>
        <v>0.45806870519769394</v>
      </c>
      <c r="AJ33" s="18">
        <f>((+AJ32+1)*(100+Z33)/100)-1</f>
        <v>-0.69333318768292629</v>
      </c>
      <c r="AK33" s="18">
        <f>((+AK32+1)*(100+AA33)/100)-1</f>
        <v>0.41056875821529837</v>
      </c>
      <c r="AL33" s="13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</row>
    <row r="34" spans="1:67" s="1" customFormat="1" x14ac:dyDescent="0.2">
      <c r="A34" s="2">
        <v>38168</v>
      </c>
      <c r="B34" s="4" t="e">
        <f ca="1">_xll.TR(B$1,"TR.TotalReturn1Mo","SDate=#1 ",G34,$A34)</f>
        <v>#NAME?</v>
      </c>
      <c r="C34" s="4" t="e">
        <f ca="1">_xll.TR(C$1,"TR.TotalReturn1Mo","SDate=#1 ",H34,$A34)</f>
        <v>#NAME?</v>
      </c>
      <c r="D34" s="4" t="e">
        <f ca="1">_xll.TR(D$1,"TR.TotalReturn1Mo","SDate=#1 ",I34,$A34)</f>
        <v>#NAME?</v>
      </c>
      <c r="E34" s="4" t="e">
        <f ca="1">_xll.TR(E$1,"TR.TotalReturn1Mo","SDate=#1 ",J34,$A34)</f>
        <v>#NAME?</v>
      </c>
      <c r="F34" s="4"/>
      <c r="G34" s="16">
        <v>11.5502183391497</v>
      </c>
      <c r="H34" s="16">
        <v>13.3795837443751</v>
      </c>
      <c r="I34" s="16">
        <v>-12.035010940578401</v>
      </c>
      <c r="J34" s="16">
        <v>13.522684149814101</v>
      </c>
      <c r="K34" s="15">
        <f t="shared" si="1"/>
        <v>38168</v>
      </c>
      <c r="L34" s="13">
        <f>AVERAGE(G34:J34)</f>
        <v>6.604368823190125</v>
      </c>
      <c r="M34" s="14">
        <v>9.74</v>
      </c>
      <c r="N34" s="125">
        <v>33.22</v>
      </c>
      <c r="O34" s="16">
        <f t="shared" si="2"/>
        <v>-10.216216216216223</v>
      </c>
      <c r="P34" s="14">
        <v>200406</v>
      </c>
      <c r="Q34" s="14">
        <v>2.39</v>
      </c>
      <c r="R34" s="14">
        <f>+M34-V34</f>
        <v>9.66</v>
      </c>
      <c r="S34" s="106">
        <f>+O34-V34</f>
        <v>-10.296216216216223</v>
      </c>
      <c r="T34" s="14">
        <v>2.23</v>
      </c>
      <c r="U34" s="14">
        <v>0.96</v>
      </c>
      <c r="V34" s="14">
        <v>0.08</v>
      </c>
      <c r="W34" s="9"/>
      <c r="X34" s="13">
        <f>+G34-$V34</f>
        <v>11.470218339149699</v>
      </c>
      <c r="Y34" s="13">
        <f>+H34-$V34</f>
        <v>13.2995837443751</v>
      </c>
      <c r="Z34" s="13">
        <f>+I34-$V34</f>
        <v>-12.115010940578401</v>
      </c>
      <c r="AA34" s="13">
        <f>+J34-$V34</f>
        <v>13.442684149814101</v>
      </c>
      <c r="AB34" s="13">
        <f>AVERAGE(X34:AA34)</f>
        <v>6.5243688231901249</v>
      </c>
      <c r="AC34" s="18">
        <f>((+AC33+1)*(100+Q34)/100)-1</f>
        <v>0.16189545290550678</v>
      </c>
      <c r="AD34" s="18">
        <f>((+AD33+1)*(100+S34)/100)-1</f>
        <v>0.66538971641860112</v>
      </c>
      <c r="AE34" s="18">
        <f>((+AE33+1)*(100+R34)/100)-1</f>
        <v>0.31412744021429151</v>
      </c>
      <c r="AF34" s="18">
        <f>((+AF33+1)*(100+S34)/100)-1</f>
        <v>0.66538971641860112</v>
      </c>
      <c r="AG34" s="18">
        <f>((+AG33+1)*(100+AB34)/100)-1</f>
        <v>0.12767198224592402</v>
      </c>
      <c r="AH34" s="18">
        <f>((+AH33+1)*(100+X34)/100)-1</f>
        <v>0.26439895092077759</v>
      </c>
      <c r="AI34" s="18">
        <f>((+AI33+1)*(100+Y34)/100)-1</f>
        <v>0.65198577369598687</v>
      </c>
      <c r="AJ34" s="18">
        <f>((+AJ33+1)*(100+Z34)/100)-1</f>
        <v>-0.7304859055462628</v>
      </c>
      <c r="AK34" s="18">
        <f>((+AK33+1)*(100+AA34)/100)-1</f>
        <v>0.60018706109813591</v>
      </c>
      <c r="AL34" s="13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</row>
    <row r="35" spans="1:67" s="1" customFormat="1" x14ac:dyDescent="0.2">
      <c r="A35" s="2">
        <v>38199</v>
      </c>
      <c r="B35" s="4" t="e">
        <f ca="1">_xll.TR(B$1,"TR.TotalReturn1Mo","SDate=#1 ",G35,$A35)</f>
        <v>#NAME?</v>
      </c>
      <c r="C35" s="4" t="e">
        <f ca="1">_xll.TR(C$1,"TR.TotalReturn1Mo","SDate=#1 ",H35,$A35)</f>
        <v>#NAME?</v>
      </c>
      <c r="D35" s="4" t="e">
        <f ca="1">_xll.TR(D$1,"TR.TotalReturn1Mo","SDate=#1 ",I35,$A35)</f>
        <v>#NAME?</v>
      </c>
      <c r="E35" s="4" t="e">
        <f ca="1">_xll.TR(E$1,"TR.TotalReturn1Mo","SDate=#1 ",J35,$A35)</f>
        <v>#NAME?</v>
      </c>
      <c r="F35" s="4"/>
      <c r="G35" s="16">
        <v>-0.66549226874168499</v>
      </c>
      <c r="H35" s="16">
        <v>8.7412586667668005E-2</v>
      </c>
      <c r="I35" s="16">
        <v>-16.418854787073101</v>
      </c>
      <c r="J35" s="16">
        <v>3.4977266923785999E-2</v>
      </c>
      <c r="K35" s="15">
        <f t="shared" si="1"/>
        <v>38199</v>
      </c>
      <c r="L35" s="13">
        <f>AVERAGE(G35:J35)</f>
        <v>-4.2404893005558328</v>
      </c>
      <c r="M35" s="14">
        <v>1.24</v>
      </c>
      <c r="N35" s="125">
        <v>41.47</v>
      </c>
      <c r="O35" s="16">
        <f t="shared" si="2"/>
        <v>24.83443708609272</v>
      </c>
      <c r="P35" s="14">
        <v>200407</v>
      </c>
      <c r="Q35" s="14">
        <v>-3.81</v>
      </c>
      <c r="R35" s="14">
        <f>+M35-V35</f>
        <v>1.1399999999999999</v>
      </c>
      <c r="S35" s="106">
        <f>+O35-V35</f>
        <v>24.734437086092719</v>
      </c>
      <c r="T35" s="14">
        <v>-1.63</v>
      </c>
      <c r="U35" s="14">
        <v>2.4700000000000002</v>
      </c>
      <c r="V35" s="14">
        <v>0.1</v>
      </c>
      <c r="W35" s="9"/>
      <c r="X35" s="13">
        <f>+G35-$V35</f>
        <v>-0.76549226874168497</v>
      </c>
      <c r="Y35" s="13">
        <f>+H35-$V35</f>
        <v>-1.2587413332332001E-2</v>
      </c>
      <c r="Z35" s="13">
        <f>+I35-$V35</f>
        <v>-16.518854787073103</v>
      </c>
      <c r="AA35" s="13">
        <f>+J35-$V35</f>
        <v>-6.5022733076214007E-2</v>
      </c>
      <c r="AB35" s="13">
        <f>AVERAGE(X35:AA35)</f>
        <v>-4.3404893005558343</v>
      </c>
      <c r="AC35" s="18">
        <f>((+AC34+1)*(100+Q35)/100)-1</f>
        <v>0.11762723614980697</v>
      </c>
      <c r="AD35" s="18">
        <f>((+AD34+1)*(100+S35)/100)-1</f>
        <v>1.0773144880644181</v>
      </c>
      <c r="AE35" s="18">
        <f>((+AE34+1)*(100+R35)/100)-1</f>
        <v>0.32910849303273437</v>
      </c>
      <c r="AF35" s="18">
        <f>((+AF34+1)*(100+S35)/100)-1</f>
        <v>1.0773144880644181</v>
      </c>
      <c r="AG35" s="18">
        <f>((+AG34+1)*(100+AB35)/100)-1</f>
        <v>7.8725500511173774E-2</v>
      </c>
      <c r="AH35" s="18">
        <f>((+AH34+1)*(100+X35)/100)-1</f>
        <v>0.25472007470542812</v>
      </c>
      <c r="AI35" s="18">
        <f>((+AI34+1)*(100+Y35)/100)-1</f>
        <v>0.65177783141846057</v>
      </c>
      <c r="AJ35" s="18">
        <f>((+AJ34+1)*(100+Z35)/100)-1</f>
        <v>-0.77500654743977071</v>
      </c>
      <c r="AK35" s="18">
        <f>((+AK34+1)*(100+AA35)/100)-1</f>
        <v>0.59914657573667807</v>
      </c>
      <c r="AL35" s="13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</row>
    <row r="36" spans="1:67" s="1" customFormat="1" x14ac:dyDescent="0.2">
      <c r="A36" s="2">
        <v>38230</v>
      </c>
      <c r="B36" s="4" t="e">
        <f ca="1">_xll.TR(B$1,"TR.TotalReturn1Mo","SDate=#1 ",G36,$A36)</f>
        <v>#NAME?</v>
      </c>
      <c r="C36" s="4" t="e">
        <f ca="1">_xll.TR(C$1,"TR.TotalReturn1Mo","SDate=#1 ",H36,$A36)</f>
        <v>#NAME?</v>
      </c>
      <c r="D36" s="4" t="e">
        <f ca="1">_xll.TR(D$1,"TR.TotalReturn1Mo","SDate=#1 ",I36,$A36)</f>
        <v>#NAME?</v>
      </c>
      <c r="E36" s="4" t="e">
        <f ca="1">_xll.TR(E$1,"TR.TotalReturn1Mo","SDate=#1 ",J36,$A36)</f>
        <v>#NAME?</v>
      </c>
      <c r="F36" s="4"/>
      <c r="G36" s="16">
        <v>3.3107890500425801</v>
      </c>
      <c r="H36" s="16">
        <v>-6.2008733615754998</v>
      </c>
      <c r="I36" s="16">
        <v>-9.2814371249708394</v>
      </c>
      <c r="J36" s="16">
        <v>-7.1678321695143303</v>
      </c>
      <c r="K36" s="15">
        <f t="shared" si="1"/>
        <v>38230</v>
      </c>
      <c r="L36" s="13">
        <f>AVERAGE(G36:J36)</f>
        <v>-4.8348384015045225</v>
      </c>
      <c r="M36" s="14">
        <v>0.33</v>
      </c>
      <c r="N36" s="125">
        <v>39.799999999999997</v>
      </c>
      <c r="O36" s="16">
        <f t="shared" si="2"/>
        <v>-4.0270074752833391</v>
      </c>
      <c r="P36" s="14">
        <v>200408</v>
      </c>
      <c r="Q36" s="14">
        <v>0.36</v>
      </c>
      <c r="R36" s="14">
        <f>+M36-V36</f>
        <v>0.22000000000000003</v>
      </c>
      <c r="S36" s="106">
        <f>+O36-V36</f>
        <v>-4.1370074752833395</v>
      </c>
      <c r="T36" s="14">
        <v>-0.71</v>
      </c>
      <c r="U36" s="14">
        <v>1.26</v>
      </c>
      <c r="V36" s="14">
        <v>0.11</v>
      </c>
      <c r="W36" s="9"/>
      <c r="X36" s="13">
        <f>+G36-$V36</f>
        <v>3.2007890500425802</v>
      </c>
      <c r="Y36" s="13">
        <f>+H36-$V36</f>
        <v>-6.3108733615755002</v>
      </c>
      <c r="Z36" s="13">
        <f>+I36-$V36</f>
        <v>-9.3914371249708388</v>
      </c>
      <c r="AA36" s="13">
        <f>+J36-$V36</f>
        <v>-7.2778321695143307</v>
      </c>
      <c r="AB36" s="13">
        <f>AVERAGE(X36:AA36)</f>
        <v>-4.9448384015045219</v>
      </c>
      <c r="AC36" s="18">
        <f>((+AC35+1)*(100+Q36)/100)-1</f>
        <v>0.12165069419994623</v>
      </c>
      <c r="AD36" s="18">
        <f>((+AD35+1)*(100+S36)/100)-1</f>
        <v>0.99137583240804927</v>
      </c>
      <c r="AE36" s="18">
        <f>((+AE35+1)*(100+R36)/100)-1</f>
        <v>0.33203253171740643</v>
      </c>
      <c r="AF36" s="18">
        <f>((+AF35+1)*(100+S36)/100)-1</f>
        <v>0.99137583240804927</v>
      </c>
      <c r="AG36" s="18">
        <f>((+AG35+1)*(100+AB36)/100)-1</f>
        <v>2.5384267715075293E-2</v>
      </c>
      <c r="AH36" s="18">
        <f>((+AH35+1)*(100+X36)/100)-1</f>
        <v>0.29488101746528539</v>
      </c>
      <c r="AI36" s="18">
        <f>((+AI35+1)*(100+Y36)/100)-1</f>
        <v>0.54753622426306348</v>
      </c>
      <c r="AJ36" s="18">
        <f>((+AJ35+1)*(100+Z36)/100)-1</f>
        <v>-0.79613666607226574</v>
      </c>
      <c r="AK36" s="18">
        <f>((+AK35+1)*(100+AA36)/100)-1</f>
        <v>0.48276337181002726</v>
      </c>
      <c r="AL36" s="13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</row>
    <row r="37" spans="1:67" s="1" customFormat="1" x14ac:dyDescent="0.2">
      <c r="A37" s="2">
        <v>38260</v>
      </c>
      <c r="B37" s="4" t="e">
        <f ca="1">_xll.TR(B$1,"TR.TotalReturn1Mo","SDate=#1 ",G37,$A37)</f>
        <v>#NAME?</v>
      </c>
      <c r="C37" s="4" t="e">
        <f ca="1">_xll.TR(C$1,"TR.TotalReturn1Mo","SDate=#1 ",H37,$A37)</f>
        <v>#NAME?</v>
      </c>
      <c r="D37" s="4" t="e">
        <f ca="1">_xll.TR(D$1,"TR.TotalReturn1Mo","SDate=#1 ",I37,$A37)</f>
        <v>#NAME?</v>
      </c>
      <c r="E37" s="4" t="e">
        <f ca="1">_xll.TR(E$1,"TR.TotalReturn1Mo","SDate=#1 ",J37,$A37)</f>
        <v>#NAME?</v>
      </c>
      <c r="F37" s="4"/>
      <c r="G37" s="16">
        <v>-0.481974165710364</v>
      </c>
      <c r="H37" s="16">
        <v>-2.2904260166078401</v>
      </c>
      <c r="I37" s="16">
        <v>-2.6755852851875002</v>
      </c>
      <c r="J37" s="16">
        <v>-0.32206987155578598</v>
      </c>
      <c r="K37" s="15">
        <f t="shared" si="1"/>
        <v>38260</v>
      </c>
      <c r="L37" s="13">
        <f>AVERAGE(G37:J37)</f>
        <v>-1.4425138347653725</v>
      </c>
      <c r="M37" s="14">
        <v>-0.2</v>
      </c>
      <c r="N37" s="125">
        <v>47.76</v>
      </c>
      <c r="O37" s="16">
        <f t="shared" si="2"/>
        <v>19.999999999999996</v>
      </c>
      <c r="P37" s="14">
        <v>200409</v>
      </c>
      <c r="Q37" s="14">
        <v>2.12</v>
      </c>
      <c r="R37" s="14">
        <f>+M37-V37</f>
        <v>-0.31</v>
      </c>
      <c r="S37" s="106">
        <f>+O37-V37</f>
        <v>19.889999999999997</v>
      </c>
      <c r="T37" s="14">
        <v>1.27</v>
      </c>
      <c r="U37" s="14">
        <v>0.52</v>
      </c>
      <c r="V37" s="14">
        <v>0.11</v>
      </c>
      <c r="W37" s="9"/>
      <c r="X37" s="13">
        <f>+G37-$V37</f>
        <v>-0.59197416571036399</v>
      </c>
      <c r="Y37" s="13">
        <f>+H37-$V37</f>
        <v>-2.4004260166078399</v>
      </c>
      <c r="Z37" s="13">
        <f>+I37-$V37</f>
        <v>-2.7855852851875</v>
      </c>
      <c r="AA37" s="13">
        <f>+J37-$V37</f>
        <v>-0.43206987155578597</v>
      </c>
      <c r="AB37" s="13">
        <f>AVERAGE(X37:AA37)</f>
        <v>-1.5525138347653726</v>
      </c>
      <c r="AC37" s="18">
        <f>((+AC36+1)*(100+Q37)/100)-1</f>
        <v>0.14542968891698504</v>
      </c>
      <c r="AD37" s="18">
        <f>((+AD36+1)*(100+S37)/100)-1</f>
        <v>1.3874604854740102</v>
      </c>
      <c r="AE37" s="18">
        <f>((+AE36+1)*(100+R37)/100)-1</f>
        <v>0.32790323086908235</v>
      </c>
      <c r="AF37" s="18">
        <f>((+AF36+1)*(100+S37)/100)-1</f>
        <v>1.3874604854740102</v>
      </c>
      <c r="AG37" s="18">
        <f>((+AG36+1)*(100+AB37)/100)-1</f>
        <v>9.4650350992910859E-3</v>
      </c>
      <c r="AH37" s="18">
        <f>((+AH36+1)*(100+X37)/100)-1</f>
        <v>0.2872156563652033</v>
      </c>
      <c r="AI37" s="18">
        <f>((+AI36+1)*(100+Y37)/100)-1</f>
        <v>0.5103887621194223</v>
      </c>
      <c r="AJ37" s="18">
        <f>((+AJ36+1)*(100+Z37)/100)-1</f>
        <v>-0.80181545310404934</v>
      </c>
      <c r="AK37" s="18">
        <f>((+AK36+1)*(100+AA37)/100)-1</f>
        <v>0.47635679801397135</v>
      </c>
      <c r="AL37" s="13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</row>
    <row r="38" spans="1:67" s="1" customFormat="1" x14ac:dyDescent="0.2">
      <c r="A38" s="2">
        <v>38291</v>
      </c>
      <c r="B38" s="4" t="e">
        <f ca="1">_xll.TR(B$1,"TR.TotalReturn1Mo","SDate=#1 ",G38,$A38)</f>
        <v>#NAME?</v>
      </c>
      <c r="C38" s="4" t="e">
        <f ca="1">_xll.TR(C$1,"TR.TotalReturn1Mo","SDate=#1 ",H38,$A38)</f>
        <v>#NAME?</v>
      </c>
      <c r="D38" s="4" t="e">
        <f ca="1">_xll.TR(D$1,"TR.TotalReturn1Mo","SDate=#1 ",I38,$A38)</f>
        <v>#NAME?</v>
      </c>
      <c r="E38" s="4" t="e">
        <f ca="1">_xll.TR(E$1,"TR.TotalReturn1Mo","SDate=#1 ",J38,$A38)</f>
        <v>#NAME?</v>
      </c>
      <c r="F38" s="4"/>
      <c r="G38" s="16">
        <v>-3.3320418441039501</v>
      </c>
      <c r="H38" s="16">
        <v>4.7819971861772697</v>
      </c>
      <c r="I38" s="16">
        <v>-2.9962495239281499</v>
      </c>
      <c r="J38" s="16">
        <v>0.53030302909686799</v>
      </c>
      <c r="K38" s="15">
        <f t="shared" si="1"/>
        <v>38291</v>
      </c>
      <c r="L38" s="13">
        <f>AVERAGE(G38:J38)</f>
        <v>-0.25399778818949059</v>
      </c>
      <c r="M38" s="14">
        <v>-2.9</v>
      </c>
      <c r="N38" s="125">
        <v>48.16</v>
      </c>
      <c r="O38" s="16">
        <f t="shared" si="2"/>
        <v>0.83752093802345051</v>
      </c>
      <c r="P38" s="14">
        <v>200410</v>
      </c>
      <c r="Q38" s="14">
        <v>2.58</v>
      </c>
      <c r="R38" s="14">
        <f>+M38-V38</f>
        <v>-3.01</v>
      </c>
      <c r="S38" s="106">
        <f>+O38-V38</f>
        <v>0.72752093802345053</v>
      </c>
      <c r="T38" s="14">
        <v>0.47</v>
      </c>
      <c r="U38" s="14">
        <v>0.18</v>
      </c>
      <c r="V38" s="14">
        <v>0.11</v>
      </c>
      <c r="W38" s="9"/>
      <c r="X38" s="13">
        <f>+G38-$V38</f>
        <v>-3.44204184410395</v>
      </c>
      <c r="Y38" s="13">
        <f>+H38-$V38</f>
        <v>4.6719971861772693</v>
      </c>
      <c r="Z38" s="13">
        <f>+I38-$V38</f>
        <v>-3.1062495239281498</v>
      </c>
      <c r="AA38" s="13">
        <f>+J38-$V38</f>
        <v>0.42030302909686801</v>
      </c>
      <c r="AB38" s="13">
        <f>AVERAGE(X38:AA38)</f>
        <v>-0.36399778818949058</v>
      </c>
      <c r="AC38" s="18">
        <f>((+AC37+1)*(100+Q38)/100)-1</f>
        <v>0.17498177489104316</v>
      </c>
      <c r="AD38" s="18">
        <f>((+AD37+1)*(100+S38)/100)-1</f>
        <v>1.4048297603928699</v>
      </c>
      <c r="AE38" s="18">
        <f>((+AE37+1)*(100+R38)/100)-1</f>
        <v>0.28793334361992295</v>
      </c>
      <c r="AF38" s="18">
        <f>((+AF37+1)*(100+S38)/100)-1</f>
        <v>1.4048297603928699</v>
      </c>
      <c r="AG38" s="18">
        <f>((+AG37+1)*(100+AB38)/100)-1</f>
        <v>5.7906046989832927E-3</v>
      </c>
      <c r="AH38" s="18">
        <f>((+AH37+1)*(100+X38)/100)-1</f>
        <v>0.24290915484925568</v>
      </c>
      <c r="AI38" s="18">
        <f>((+AI37+1)*(100+Y38)/100)-1</f>
        <v>0.58095408258597936</v>
      </c>
      <c r="AJ38" s="18">
        <f>((+AJ37+1)*(100+Z38)/100)-1</f>
        <v>-0.80797155964850398</v>
      </c>
      <c r="AK38" s="18">
        <f>((+AK37+1)*(100+AA38)/100)-1</f>
        <v>0.48256197035630155</v>
      </c>
      <c r="AL38" s="13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</row>
    <row r="39" spans="1:67" s="1" customFormat="1" x14ac:dyDescent="0.2">
      <c r="A39" s="2">
        <v>38321</v>
      </c>
      <c r="B39" s="4" t="e">
        <f ca="1">_xll.TR(B$1,"TR.TotalReturn1Mo","SDate=#1 ",G39,$A39)</f>
        <v>#NAME?</v>
      </c>
      <c r="C39" s="4" t="e">
        <f ca="1">_xll.TR(C$1,"TR.TotalReturn1Mo","SDate=#1 ",H39,$A39)</f>
        <v>#NAME?</v>
      </c>
      <c r="D39" s="4" t="e">
        <f ca="1">_xll.TR(D$1,"TR.TotalReturn1Mo","SDate=#1 ",I39,$A39)</f>
        <v>#NAME?</v>
      </c>
      <c r="E39" s="4" t="e">
        <f ca="1">_xll.TR(E$1,"TR.TotalReturn1Mo","SDate=#1 ",J39,$A39)</f>
        <v>#NAME?</v>
      </c>
      <c r="F39" s="4"/>
      <c r="G39" s="16">
        <v>7.7636018570346597</v>
      </c>
      <c r="H39" s="16">
        <v>1.7897091732043999</v>
      </c>
      <c r="I39" s="16">
        <v>-17.857142857669398</v>
      </c>
      <c r="J39" s="16">
        <v>5.3880934407675598</v>
      </c>
      <c r="K39" s="15">
        <f t="shared" si="1"/>
        <v>38321</v>
      </c>
      <c r="L39" s="13">
        <f>AVERAGE(G39:J39)</f>
        <v>-0.7289345966656946</v>
      </c>
      <c r="M39" s="14">
        <v>6.64</v>
      </c>
      <c r="N39" s="125">
        <v>44.23</v>
      </c>
      <c r="O39" s="16">
        <f t="shared" si="2"/>
        <v>-8.1602990033222582</v>
      </c>
      <c r="P39" s="14">
        <v>200411</v>
      </c>
      <c r="Q39" s="14">
        <v>5.36</v>
      </c>
      <c r="R39" s="14">
        <f>+M39-V39</f>
        <v>6.4899999999999993</v>
      </c>
      <c r="S39" s="106">
        <f>+O39-V39</f>
        <v>-8.3102990033222586</v>
      </c>
      <c r="T39" s="14">
        <v>2.1</v>
      </c>
      <c r="U39" s="14">
        <v>1.3</v>
      </c>
      <c r="V39" s="14">
        <v>0.15</v>
      </c>
      <c r="W39" s="9"/>
      <c r="X39" s="13">
        <f>+G39-$V39</f>
        <v>7.6136018570346593</v>
      </c>
      <c r="Y39" s="13">
        <f>+H39-$V39</f>
        <v>1.6397091732044</v>
      </c>
      <c r="Z39" s="13">
        <f>+I39-$V39</f>
        <v>-18.007142857669397</v>
      </c>
      <c r="AA39" s="13">
        <f>+J39-$V39</f>
        <v>5.2380934407675594</v>
      </c>
      <c r="AB39" s="13">
        <f>AVERAGE(X39:AA39)</f>
        <v>-0.87893459666569451</v>
      </c>
      <c r="AC39" s="18">
        <f>((+AC38+1)*(100+Q39)/100)-1</f>
        <v>0.2379607980252032</v>
      </c>
      <c r="AD39" s="18">
        <f>((+AD38+1)*(100+S39)/100)-1</f>
        <v>1.2049812167833442</v>
      </c>
      <c r="AE39" s="18">
        <f>((+AE38+1)*(100+R39)/100)-1</f>
        <v>0.37152021762085585</v>
      </c>
      <c r="AF39" s="18">
        <f>((+AF38+1)*(100+S39)/100)-1</f>
        <v>1.2049812167833442</v>
      </c>
      <c r="AG39" s="18">
        <f>((+AG38+1)*(100+AB39)/100)-1</f>
        <v>-3.0496368957293463E-3</v>
      </c>
      <c r="AH39" s="18">
        <f>((+AH38+1)*(100+X39)/100)-1</f>
        <v>0.33753930934411236</v>
      </c>
      <c r="AI39" s="18">
        <f>((+AI38+1)*(100+Y39)/100)-1</f>
        <v>0.60687713170229096</v>
      </c>
      <c r="AJ39" s="18">
        <f>((+AJ38+1)*(100+Z39)/100)-1</f>
        <v>-0.84255039522995234</v>
      </c>
      <c r="AK39" s="18">
        <f>((+AK38+1)*(100+AA39)/100)-1</f>
        <v>0.56021995168084904</v>
      </c>
      <c r="AL39" s="13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</row>
    <row r="40" spans="1:67" s="1" customFormat="1" x14ac:dyDescent="0.2">
      <c r="A40" s="2">
        <v>38352</v>
      </c>
      <c r="B40" s="4" t="e">
        <f ca="1">_xll.TR(B$1,"TR.TotalReturn1Mo","SDate=#1 ",G40,$A40)</f>
        <v>#NAME?</v>
      </c>
      <c r="C40" s="4" t="e">
        <f ca="1">_xll.TR(C$1,"TR.TotalReturn1Mo","SDate=#1 ",H40,$A40)</f>
        <v>#NAME?</v>
      </c>
      <c r="D40" s="4" t="e">
        <f ca="1">_xll.TR(D$1,"TR.TotalReturn1Mo","SDate=#1 ",I40,$A40)</f>
        <v>#NAME?</v>
      </c>
      <c r="E40" s="4" t="e">
        <f ca="1">_xll.TR(E$1,"TR.TotalReturn1Mo","SDate=#1 ",J40,$A40)</f>
        <v>#NAME?</v>
      </c>
      <c r="F40" s="4"/>
      <c r="G40" s="16">
        <v>-3.3600896027548801</v>
      </c>
      <c r="H40" s="16">
        <v>-5.9780219780361401</v>
      </c>
      <c r="I40" s="16">
        <v>3.47826086818608</v>
      </c>
      <c r="J40" s="16">
        <v>21.786685705013401</v>
      </c>
      <c r="K40" s="15">
        <f t="shared" si="1"/>
        <v>38352</v>
      </c>
      <c r="L40" s="13">
        <f>AVERAGE(G40:J40)</f>
        <v>3.9817087481021152</v>
      </c>
      <c r="M40" s="14">
        <v>1.1499999999999999</v>
      </c>
      <c r="N40" s="125">
        <v>40.380000000000003</v>
      </c>
      <c r="O40" s="16">
        <f t="shared" si="2"/>
        <v>-8.7044992086818809</v>
      </c>
      <c r="P40" s="14">
        <v>200412</v>
      </c>
      <c r="Q40" s="14">
        <v>3.8</v>
      </c>
      <c r="R40" s="14">
        <f>+M40-V40</f>
        <v>0.98999999999999988</v>
      </c>
      <c r="S40" s="106">
        <f>+O40-V40</f>
        <v>-8.864499208681881</v>
      </c>
      <c r="T40" s="14">
        <v>0</v>
      </c>
      <c r="U40" s="14">
        <v>0.55000000000000004</v>
      </c>
      <c r="V40" s="14">
        <v>0.16</v>
      </c>
      <c r="W40" s="9"/>
      <c r="X40" s="13">
        <f>+G40-$V40</f>
        <v>-3.5200896027548803</v>
      </c>
      <c r="Y40" s="13">
        <f>+H40-$V40</f>
        <v>-6.1380219780361402</v>
      </c>
      <c r="Z40" s="13">
        <f>+I40-$V40</f>
        <v>3.3182608681860799</v>
      </c>
      <c r="AA40" s="13">
        <f>+J40-$V40</f>
        <v>21.626685705013401</v>
      </c>
      <c r="AB40" s="13">
        <f>AVERAGE(X40:AA40)</f>
        <v>3.821708748102115</v>
      </c>
      <c r="AC40" s="18">
        <f>((+AC39+1)*(100+Q40)/100)-1</f>
        <v>0.28500330835016086</v>
      </c>
      <c r="AD40" s="18">
        <f>((+AD39+1)*(100+S40)/100)-1</f>
        <v>1.0095206742700005</v>
      </c>
      <c r="AE40" s="18">
        <f>((+AE39+1)*(100+R40)/100)-1</f>
        <v>0.38509826777530232</v>
      </c>
      <c r="AF40" s="18">
        <f>((+AF39+1)*(100+S40)/100)-1</f>
        <v>1.0095206742700005</v>
      </c>
      <c r="AG40" s="18">
        <f>((+AG39+1)*(100+AB40)/100)-1</f>
        <v>3.5050902345262314E-2</v>
      </c>
      <c r="AH40" s="18">
        <f>((+AH39+1)*(100+X40)/100)-1</f>
        <v>0.29045672718313087</v>
      </c>
      <c r="AI40" s="18">
        <f>((+AI39+1)*(100+Y40)/100)-1</f>
        <v>0.50824666019836773</v>
      </c>
      <c r="AJ40" s="18">
        <f>((+AJ39+1)*(100+Z40)/100)-1</f>
        <v>-0.83732580660775424</v>
      </c>
      <c r="AK40" s="18">
        <f>((+AK39+1)*(100+AA40)/100)-1</f>
        <v>0.89764381693777806</v>
      </c>
      <c r="AL40" s="13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</row>
    <row r="41" spans="1:67" s="1" customFormat="1" x14ac:dyDescent="0.2">
      <c r="A41" s="2">
        <v>38383</v>
      </c>
      <c r="B41" s="4" t="e">
        <f ca="1">_xll.TR(B$1,"TR.TotalReturn1Mo","SDate=#1 ",G41,$A41)</f>
        <v>#NAME?</v>
      </c>
      <c r="C41" s="4" t="e">
        <f ca="1">_xll.TR(C$1,"TR.TotalReturn1Mo","SDate=#1 ",H41,$A41)</f>
        <v>#NAME?</v>
      </c>
      <c r="D41" s="4" t="e">
        <f ca="1">_xll.TR(D$1,"TR.TotalReturn1Mo","SDate=#1 ",I41,$A41)</f>
        <v>#NAME?</v>
      </c>
      <c r="E41" s="4" t="e">
        <f ca="1">_xll.TR(E$1,"TR.TotalReturn1Mo","SDate=#1 ",J41,$A41)</f>
        <v>#NAME?</v>
      </c>
      <c r="F41" s="4"/>
      <c r="G41" s="16">
        <v>-2.2599961369914601</v>
      </c>
      <c r="H41" s="16">
        <v>9.6306685322991292</v>
      </c>
      <c r="I41" s="16">
        <v>11.1941171295961</v>
      </c>
      <c r="J41" s="16">
        <v>-4.7547846885295</v>
      </c>
      <c r="K41" s="15">
        <f t="shared" si="1"/>
        <v>38383</v>
      </c>
      <c r="L41" s="13">
        <f>AVERAGE(G41:J41)</f>
        <v>3.4525012090935672</v>
      </c>
      <c r="M41" s="14">
        <v>-0.92</v>
      </c>
      <c r="N41" s="125">
        <v>44.51</v>
      </c>
      <c r="O41" s="16">
        <f t="shared" si="2"/>
        <v>10.22783556215947</v>
      </c>
      <c r="P41" s="14">
        <v>200501</v>
      </c>
      <c r="Q41" s="14">
        <v>-1.91</v>
      </c>
      <c r="R41" s="14">
        <f>+M41-V41</f>
        <v>-1.08</v>
      </c>
      <c r="S41" s="106">
        <f>+O41-V41</f>
        <v>10.06783556215947</v>
      </c>
      <c r="T41" s="14">
        <v>2.06</v>
      </c>
      <c r="U41" s="14">
        <v>1.36</v>
      </c>
      <c r="V41" s="14">
        <v>0.16</v>
      </c>
      <c r="W41" s="9"/>
      <c r="X41" s="13">
        <f>+G41-$V41</f>
        <v>-2.4199961369914602</v>
      </c>
      <c r="Y41" s="13">
        <f>+H41-$V41</f>
        <v>9.4706685322991291</v>
      </c>
      <c r="Z41" s="13">
        <f>+I41-$V41</f>
        <v>11.034117129596099</v>
      </c>
      <c r="AA41" s="13">
        <f>+J41-$V41</f>
        <v>-4.9147846885295001</v>
      </c>
      <c r="AB41" s="13">
        <f>AVERAGE(X41:AA41)</f>
        <v>3.292501209093567</v>
      </c>
      <c r="AC41" s="18">
        <f>((+AC40+1)*(100+Q41)/100)-1</f>
        <v>0.26045974516067294</v>
      </c>
      <c r="AD41" s="18">
        <f>((+AD40+1)*(100+S41)/100)-1</f>
        <v>1.2118359113431025</v>
      </c>
      <c r="AE41" s="129">
        <f>((+AE40+1)*(100+R41)/100)-1</f>
        <v>0.3701392064833291</v>
      </c>
      <c r="AF41" s="129">
        <f>((+AF40+1)*(100+S41)/100)-1</f>
        <v>1.2118359113431025</v>
      </c>
      <c r="AG41" s="18">
        <f>((+AG40+1)*(100+AB41)/100)-1</f>
        <v>6.9129965819713979E-2</v>
      </c>
      <c r="AH41" s="18">
        <f>((+AH40+1)*(100+X41)/100)-1</f>
        <v>0.25922772423575258</v>
      </c>
      <c r="AI41" s="18">
        <f>((+AI40+1)*(100+Y41)/100)-1</f>
        <v>0.65108770203522703</v>
      </c>
      <c r="AJ41" s="18">
        <f>((+AJ40+1)*(100+Z41)/100)-1</f>
        <v>-0.81937614556922811</v>
      </c>
      <c r="AK41" s="18">
        <f>((+AK40+1)*(100+AA41)/100)-1</f>
        <v>0.80437870918009335</v>
      </c>
      <c r="AL41" s="13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</row>
    <row r="42" spans="1:67" s="1" customFormat="1" x14ac:dyDescent="0.2">
      <c r="A42" s="2">
        <v>38411</v>
      </c>
      <c r="B42" s="4" t="e">
        <f ca="1">_xll.TR(B$1,"TR.TotalReturn1Mo","SDate=#1 ",G42,$A42)</f>
        <v>#NAME?</v>
      </c>
      <c r="C42" s="4" t="e">
        <f ca="1">_xll.TR(C$1,"TR.TotalReturn1Mo","SDate=#1 ",H42,$A42)</f>
        <v>#NAME?</v>
      </c>
      <c r="D42" s="4" t="e">
        <f ca="1">_xll.TR(D$1,"TR.TotalReturn1Mo","SDate=#1 ",I42,$A42)</f>
        <v>#NAME?</v>
      </c>
      <c r="E42" s="4" t="e">
        <f ca="1">_xll.TR(E$1,"TR.TotalReturn1Mo","SDate=#1 ",J42,$A42)</f>
        <v>#NAME?</v>
      </c>
      <c r="F42" s="4"/>
      <c r="G42" s="16">
        <v>10.624852682810999</v>
      </c>
      <c r="H42" s="16">
        <v>2.7260926034189401</v>
      </c>
      <c r="I42" s="16">
        <v>5.99999999895235</v>
      </c>
      <c r="J42" s="16">
        <v>7.7561442716778997</v>
      </c>
      <c r="K42" s="15">
        <f t="shared" si="1"/>
        <v>38411</v>
      </c>
      <c r="L42" s="13">
        <f>AVERAGE(G42:J42)</f>
        <v>6.776772389215048</v>
      </c>
      <c r="M42" s="14">
        <v>4.6900000000000004</v>
      </c>
      <c r="N42" s="125">
        <v>50.13</v>
      </c>
      <c r="O42" s="16">
        <f t="shared" si="2"/>
        <v>12.626376095259495</v>
      </c>
      <c r="P42" s="14">
        <v>200502</v>
      </c>
      <c r="Q42" s="14">
        <v>2.96</v>
      </c>
      <c r="R42" s="14">
        <f>+M42-V42</f>
        <v>4.53</v>
      </c>
      <c r="S42" s="106">
        <f>+O42-V42</f>
        <v>12.466376095259495</v>
      </c>
      <c r="T42" s="14">
        <v>0.41</v>
      </c>
      <c r="U42" s="14">
        <v>1.35</v>
      </c>
      <c r="V42" s="14">
        <v>0.16</v>
      </c>
      <c r="W42" s="9"/>
      <c r="X42" s="13">
        <f>+G42-$V42</f>
        <v>10.464852682810999</v>
      </c>
      <c r="Y42" s="13">
        <f>+H42-$V42</f>
        <v>2.56609260341894</v>
      </c>
      <c r="Z42" s="13">
        <f>+I42-$V42</f>
        <v>5.8399999989523499</v>
      </c>
      <c r="AA42" s="13">
        <f>+J42-$V42</f>
        <v>7.5961442716778995</v>
      </c>
      <c r="AB42" s="13">
        <f>AVERAGE(X42:AA42)</f>
        <v>6.6167723892150478</v>
      </c>
      <c r="AC42" s="18">
        <f>((+AC41+1)*(100+Q42)/100)-1</f>
        <v>0.29776935361742884</v>
      </c>
      <c r="AD42" s="18">
        <f>((+AD41+1)*(100+S42)/100)-1</f>
        <v>1.4875716946611437</v>
      </c>
      <c r="AE42" s="18">
        <f>((+AE41+1)*(100+R42)/100)-1</f>
        <v>0.4322065125370238</v>
      </c>
      <c r="AF42" s="18">
        <f>((+AF41+1)*(100+S42)/100)-1</f>
        <v>1.4875716946611437</v>
      </c>
      <c r="AG42" s="18">
        <f>((+AG41+1)*(100+AB42)/100)-1</f>
        <v>0.13987186220289693</v>
      </c>
      <c r="AH42" s="18">
        <f>((+AH41+1)*(100+X42)/100)-1</f>
        <v>0.39100405051813758</v>
      </c>
      <c r="AI42" s="18">
        <f>((+AI41+1)*(100+Y42)/100)-1</f>
        <v>0.69345614143311285</v>
      </c>
      <c r="AJ42" s="18">
        <f>((+AJ41+1)*(100+Z42)/100)-1</f>
        <v>-0.80882771247236329</v>
      </c>
      <c r="AK42" s="18">
        <f>((+AK41+1)*(100+AA42)/100)-1</f>
        <v>0.9414419191368526</v>
      </c>
      <c r="AL42" s="13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</row>
    <row r="43" spans="1:67" s="1" customFormat="1" x14ac:dyDescent="0.2">
      <c r="A43" s="2">
        <v>38442</v>
      </c>
      <c r="B43" s="4" t="e">
        <f ca="1">_xll.TR(B$1,"TR.TotalReturn1Mo","SDate=#1 ",G43,$A43)</f>
        <v>#NAME?</v>
      </c>
      <c r="C43" s="4" t="e">
        <f ca="1">_xll.TR(C$1,"TR.TotalReturn1Mo","SDate=#1 ",H43,$A43)</f>
        <v>#NAME?</v>
      </c>
      <c r="D43" s="4" t="e">
        <f ca="1">_xll.TR(D$1,"TR.TotalReturn1Mo","SDate=#1 ",I43,$A43)</f>
        <v>#NAME?</v>
      </c>
      <c r="E43" s="4" t="e">
        <f ca="1">_xll.TR(E$1,"TR.TotalReturn1Mo","SDate=#1 ",J43,$A43)</f>
        <v>#NAME?</v>
      </c>
      <c r="F43" s="4"/>
      <c r="G43" s="16">
        <v>6.34891759054819</v>
      </c>
      <c r="H43" s="16">
        <v>-2.8643639422743101</v>
      </c>
      <c r="I43" s="16">
        <v>1.88679245360757</v>
      </c>
      <c r="J43" s="16">
        <v>-6.5823020320899301</v>
      </c>
      <c r="K43" s="15">
        <f t="shared" si="1"/>
        <v>38442</v>
      </c>
      <c r="L43" s="13">
        <f>AVERAGE(G43:J43)</f>
        <v>-0.30273898255212006</v>
      </c>
      <c r="M43" s="14">
        <v>2.38</v>
      </c>
      <c r="N43" s="125">
        <v>53.22</v>
      </c>
      <c r="O43" s="16">
        <f t="shared" si="2"/>
        <v>6.1639736684619972</v>
      </c>
      <c r="P43" s="14">
        <v>200503</v>
      </c>
      <c r="Q43" s="14">
        <v>-2.02</v>
      </c>
      <c r="R43" s="14">
        <f>+M43-V43</f>
        <v>2.17</v>
      </c>
      <c r="S43" s="106">
        <f>+O43-V43</f>
        <v>5.9539736684619973</v>
      </c>
      <c r="T43" s="14">
        <v>-0.48</v>
      </c>
      <c r="U43" s="14">
        <v>1.52</v>
      </c>
      <c r="V43" s="14">
        <v>0.21</v>
      </c>
      <c r="W43" s="9"/>
      <c r="X43" s="13">
        <f>+G43-$V43</f>
        <v>6.1389175905481901</v>
      </c>
      <c r="Y43" s="13">
        <f>+H43-$V43</f>
        <v>-3.0743639422743101</v>
      </c>
      <c r="Z43" s="13">
        <f>+I43-$V43</f>
        <v>1.67679245360757</v>
      </c>
      <c r="AA43" s="13">
        <f>+J43-$V43</f>
        <v>-6.7923020320899301</v>
      </c>
      <c r="AB43" s="13">
        <f>AVERAGE(X43:AA43)</f>
        <v>-0.51273898255212003</v>
      </c>
      <c r="AC43" s="18">
        <f>((+AC42+1)*(100+Q43)/100)-1</f>
        <v>0.27155441267435676</v>
      </c>
      <c r="AD43" s="18">
        <f>((+AD42+1)*(100+S43)/100)-1</f>
        <v>1.6356810583453818</v>
      </c>
      <c r="AE43" s="18">
        <f>((+AE42+1)*(100+R43)/100)-1</f>
        <v>0.4632853938590773</v>
      </c>
      <c r="AF43" s="18">
        <f>((+AF42+1)*(100+S43)/100)-1</f>
        <v>1.6356810583453818</v>
      </c>
      <c r="AG43" s="18">
        <f>((+AG42+1)*(100+AB43)/100)-1</f>
        <v>0.13402729481423981</v>
      </c>
      <c r="AH43" s="18">
        <f>((+AH42+1)*(100+X43)/100)-1</f>
        <v>0.47639664286063321</v>
      </c>
      <c r="AI43" s="18">
        <f>((+AI42+1)*(100+Y43)/100)-1</f>
        <v>0.64139313644266327</v>
      </c>
      <c r="AJ43" s="18">
        <f>((+AJ42+1)*(100+Z43)/100)-1</f>
        <v>-0.80562214998171089</v>
      </c>
      <c r="AK43" s="18">
        <f>((+AK42+1)*(100+AA43)/100)-1</f>
        <v>0.80957332021147432</v>
      </c>
      <c r="AL43" s="13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</row>
    <row r="44" spans="1:67" s="1" customFormat="1" x14ac:dyDescent="0.2">
      <c r="A44" s="2">
        <v>38472</v>
      </c>
      <c r="B44" s="4" t="e">
        <f ca="1">_xll.TR(B$1,"TR.TotalReturn1Mo","SDate=#1 ",G44,$A44)</f>
        <v>#NAME?</v>
      </c>
      <c r="C44" s="4" t="e">
        <f ca="1">_xll.TR(C$1,"TR.TotalReturn1Mo","SDate=#1 ",H44,$A44)</f>
        <v>#NAME?</v>
      </c>
      <c r="D44" s="4" t="e">
        <f ca="1">_xll.TR(D$1,"TR.TotalReturn1Mo","SDate=#1 ",I44,$A44)</f>
        <v>#NAME?</v>
      </c>
      <c r="E44" s="4" t="e">
        <f ca="1">_xll.TR(E$1,"TR.TotalReturn1Mo","SDate=#1 ",J44,$A44)</f>
        <v>#NAME?</v>
      </c>
      <c r="F44" s="4"/>
      <c r="G44" s="16">
        <v>1.2417077734452999</v>
      </c>
      <c r="H44" s="16">
        <v>-4.9762007785988898</v>
      </c>
      <c r="I44" s="16">
        <v>-8.4805653711690603</v>
      </c>
      <c r="J44" s="16">
        <v>-5.3805774283328898</v>
      </c>
      <c r="K44" s="15">
        <f t="shared" si="1"/>
        <v>38472</v>
      </c>
      <c r="L44" s="13">
        <f>AVERAGE(G44:J44)</f>
        <v>-4.398908951163885</v>
      </c>
      <c r="M44" s="14">
        <v>-0.45</v>
      </c>
      <c r="N44" s="125">
        <v>50.61</v>
      </c>
      <c r="O44" s="16">
        <f t="shared" si="2"/>
        <v>-4.9041713641488123</v>
      </c>
      <c r="P44" s="14">
        <v>200504</v>
      </c>
      <c r="Q44" s="14">
        <v>-2.58</v>
      </c>
      <c r="R44" s="14">
        <f>+M44-V44</f>
        <v>-0.66</v>
      </c>
      <c r="S44" s="106">
        <f>+O44-V44</f>
        <v>-5.1141713641488122</v>
      </c>
      <c r="T44" s="14">
        <v>-0.94</v>
      </c>
      <c r="U44" s="14">
        <v>-0.04</v>
      </c>
      <c r="V44" s="14">
        <v>0.21</v>
      </c>
      <c r="W44" s="9"/>
      <c r="X44" s="13">
        <f>+G44-$V44</f>
        <v>1.0317077734453</v>
      </c>
      <c r="Y44" s="13">
        <f>+H44-$V44</f>
        <v>-5.1862007785988897</v>
      </c>
      <c r="Z44" s="13">
        <f>+I44-$V44</f>
        <v>-8.6905653711690611</v>
      </c>
      <c r="AA44" s="13">
        <f>+J44-$V44</f>
        <v>-5.5905774283328897</v>
      </c>
      <c r="AB44" s="13">
        <f>AVERAGE(X44:AA44)</f>
        <v>-4.608908951163885</v>
      </c>
      <c r="AC44" s="18">
        <f>((+AC43+1)*(100+Q44)/100)-1</f>
        <v>0.23874830882735831</v>
      </c>
      <c r="AD44" s="18">
        <f>((+AD43+1)*(100+S44)/100)-1</f>
        <v>1.500887812409188</v>
      </c>
      <c r="AE44" s="18">
        <f>((+AE43+1)*(100+R44)/100)-1</f>
        <v>0.45362771025960735</v>
      </c>
      <c r="AF44" s="18">
        <f>((+AF43+1)*(100+S44)/100)-1</f>
        <v>1.500887812409188</v>
      </c>
      <c r="AG44" s="18">
        <f>((+AG43+1)*(100+AB44)/100)-1</f>
        <v>8.1761009314904598E-2</v>
      </c>
      <c r="AH44" s="18">
        <f>((+AH43+1)*(100+X44)/100)-1</f>
        <v>0.49162874179191185</v>
      </c>
      <c r="AI44" s="18">
        <f>((+AI43+1)*(100+Y44)/100)-1</f>
        <v>0.55626719282060511</v>
      </c>
      <c r="AJ44" s="18">
        <f>((+AJ43+1)*(100+Z44)/100)-1</f>
        <v>-0.82251468410462325</v>
      </c>
      <c r="AK44" s="18">
        <f>((+AK43+1)*(100+AA44)/100)-1</f>
        <v>0.70840772262259755</v>
      </c>
      <c r="AL44" s="13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</row>
    <row r="45" spans="1:67" s="1" customFormat="1" x14ac:dyDescent="0.2">
      <c r="A45" s="2">
        <v>38503</v>
      </c>
      <c r="B45" s="4" t="e">
        <f ca="1">_xll.TR(B$1,"TR.TotalReturn1Mo","SDate=#1 ",G45,$A45)</f>
        <v>#NAME?</v>
      </c>
      <c r="C45" s="4" t="e">
        <f ca="1">_xll.TR(C$1,"TR.TotalReturn1Mo","SDate=#1 ",H45,$A45)</f>
        <v>#NAME?</v>
      </c>
      <c r="D45" s="4" t="e">
        <f ca="1">_xll.TR(D$1,"TR.TotalReturn1Mo","SDate=#1 ",I45,$A45)</f>
        <v>#NAME?</v>
      </c>
      <c r="E45" s="4" t="e">
        <f ca="1">_xll.TR(E$1,"TR.TotalReturn1Mo","SDate=#1 ",J45,$A45)</f>
        <v>#NAME?</v>
      </c>
      <c r="F45" s="4"/>
      <c r="G45" s="16">
        <v>7.8032371570992103</v>
      </c>
      <c r="H45" s="16">
        <v>11.940618974679101</v>
      </c>
      <c r="I45" s="16">
        <v>-6.9498069484959304</v>
      </c>
      <c r="J45" s="16">
        <v>5.0624133137205698</v>
      </c>
      <c r="K45" s="15">
        <f t="shared" si="1"/>
        <v>38503</v>
      </c>
      <c r="L45" s="13">
        <f>AVERAGE(G45:J45)</f>
        <v>4.4641156242507378</v>
      </c>
      <c r="M45" s="14">
        <v>5.49</v>
      </c>
      <c r="N45" s="125">
        <v>49.3</v>
      </c>
      <c r="O45" s="16">
        <f t="shared" si="2"/>
        <v>-2.5884212606204327</v>
      </c>
      <c r="P45" s="14">
        <v>200505</v>
      </c>
      <c r="Q45" s="14">
        <v>1.4</v>
      </c>
      <c r="R45" s="14">
        <f>+M45-V45</f>
        <v>5.25</v>
      </c>
      <c r="S45" s="106">
        <f>+O45-V45</f>
        <v>-2.8284212606204324</v>
      </c>
      <c r="T45" s="14">
        <v>-0.88</v>
      </c>
      <c r="U45" s="14">
        <v>-0.1</v>
      </c>
      <c r="V45" s="14">
        <v>0.24</v>
      </c>
      <c r="W45" s="9"/>
      <c r="X45" s="13">
        <f>+G45-$V45</f>
        <v>7.5632371570992101</v>
      </c>
      <c r="Y45" s="13">
        <f>+H45-$V45</f>
        <v>11.700618974679101</v>
      </c>
      <c r="Z45" s="13">
        <f>+I45-$V45</f>
        <v>-7.1898069484959306</v>
      </c>
      <c r="AA45" s="13">
        <f>+J45-$V45</f>
        <v>4.8224133137205696</v>
      </c>
      <c r="AB45" s="13">
        <f>AVERAGE(X45:AA45)</f>
        <v>4.2241156242507376</v>
      </c>
      <c r="AC45" s="18">
        <f>((+AC44+1)*(100+Q45)/100)-1</f>
        <v>0.2560907851509413</v>
      </c>
      <c r="AD45" s="18">
        <f>((+AD44+1)*(100+S45)/100)-1</f>
        <v>1.4301521698187414</v>
      </c>
      <c r="AE45" s="18">
        <f>((+AE44+1)*(100+R45)/100)-1</f>
        <v>0.52994316504823669</v>
      </c>
      <c r="AF45" s="18">
        <f>((+AF44+1)*(100+S45)/100)-1</f>
        <v>1.4301521698187414</v>
      </c>
      <c r="AG45" s="18">
        <f>((+AG44+1)*(100+AB45)/100)-1</f>
        <v>0.12745584512642805</v>
      </c>
      <c r="AH45" s="18">
        <f>((+AH44+1)*(100+X45)/100)-1</f>
        <v>0.60444416103708898</v>
      </c>
      <c r="AI45" s="18">
        <f>((+AI44+1)*(100+Y45)/100)-1</f>
        <v>0.73836008728047853</v>
      </c>
      <c r="AJ45" s="18">
        <f>((+AJ44+1)*(100+Z45)/100)-1</f>
        <v>-0.83527553567942903</v>
      </c>
      <c r="AK45" s="18">
        <f>((+AK44+1)*(100+AA45)/100)-1</f>
        <v>0.79079420409098011</v>
      </c>
      <c r="AL45" s="13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</row>
    <row r="46" spans="1:67" s="1" customFormat="1" x14ac:dyDescent="0.2">
      <c r="A46" s="2">
        <v>38533</v>
      </c>
      <c r="B46" s="4" t="e">
        <f ca="1">_xll.TR(B$1,"TR.TotalReturn1Mo","SDate=#1 ",G46,$A46)</f>
        <v>#NAME?</v>
      </c>
      <c r="C46" s="4" t="e">
        <f ca="1">_xll.TR(C$1,"TR.TotalReturn1Mo","SDate=#1 ",H46,$A46)</f>
        <v>#NAME?</v>
      </c>
      <c r="D46" s="4" t="e">
        <f ca="1">_xll.TR(D$1,"TR.TotalReturn1Mo","SDate=#1 ",I46,$A46)</f>
        <v>#NAME?</v>
      </c>
      <c r="E46" s="4" t="e">
        <f ca="1">_xll.TR(E$1,"TR.TotalReturn1Mo","SDate=#1 ",J46,$A46)</f>
        <v>#NAME?</v>
      </c>
      <c r="F46" s="4"/>
      <c r="G46" s="16">
        <v>4.7286575663894501</v>
      </c>
      <c r="H46" s="16">
        <v>11.2753378407248</v>
      </c>
      <c r="I46" s="16">
        <v>3.5714285730501301</v>
      </c>
      <c r="J46" s="16">
        <v>9.3016013896082708</v>
      </c>
      <c r="K46" s="15">
        <f t="shared" si="1"/>
        <v>38533</v>
      </c>
      <c r="L46" s="13">
        <f>AVERAGE(G46:J46)</f>
        <v>7.2192563424431633</v>
      </c>
      <c r="M46" s="14">
        <v>-0.2</v>
      </c>
      <c r="N46" s="125">
        <v>55.36</v>
      </c>
      <c r="O46" s="16">
        <f t="shared" si="2"/>
        <v>12.2920892494929</v>
      </c>
      <c r="P46" s="14">
        <v>200506</v>
      </c>
      <c r="Q46" s="14">
        <v>1.21</v>
      </c>
      <c r="R46" s="14">
        <f>+M46-V46</f>
        <v>-0.43000000000000005</v>
      </c>
      <c r="S46" s="106">
        <f>+O46-V46</f>
        <v>12.0620892494929</v>
      </c>
      <c r="T46" s="14">
        <v>1.9</v>
      </c>
      <c r="U46" s="14">
        <v>1.6</v>
      </c>
      <c r="V46" s="14">
        <v>0.23</v>
      </c>
      <c r="W46" s="9"/>
      <c r="X46" s="13">
        <f>+G46-$V46</f>
        <v>4.4986575663894497</v>
      </c>
      <c r="Y46" s="13">
        <f>+H46-$V46</f>
        <v>11.0453378407248</v>
      </c>
      <c r="Z46" s="13">
        <f>+I46-$V46</f>
        <v>3.3414285730501301</v>
      </c>
      <c r="AA46" s="13">
        <f>+J46-$V46</f>
        <v>9.0716013896082703</v>
      </c>
      <c r="AB46" s="13">
        <f>AVERAGE(X46:AA46)</f>
        <v>6.9892563424431629</v>
      </c>
      <c r="AC46" s="18">
        <f>((+AC45+1)*(100+Q46)/100)-1</f>
        <v>0.27128948365126759</v>
      </c>
      <c r="AD46" s="18">
        <f>((+AD45+1)*(100+S46)/100)-1</f>
        <v>1.7232792934407661</v>
      </c>
      <c r="AE46" s="18">
        <f>((+AE45+1)*(100+R46)/100)-1</f>
        <v>0.52336440943852924</v>
      </c>
      <c r="AF46" s="18">
        <f>((+AF45+1)*(100+S46)/100)-1</f>
        <v>1.7232792934407661</v>
      </c>
      <c r="AG46" s="18">
        <f>((+AG45+1)*(100+AB46)/100)-1</f>
        <v>0.20625662429017289</v>
      </c>
      <c r="AH46" s="18">
        <f>((+AH45+1)*(100+X46)/100)-1</f>
        <v>0.67662260968607768</v>
      </c>
      <c r="AI46" s="18">
        <f>((+AI45+1)*(100+Y46)/100)-1</f>
        <v>0.9303678318089259</v>
      </c>
      <c r="AJ46" s="18">
        <f>((+AJ45+1)*(100+Z46)/100)-1</f>
        <v>-0.82977138536181771</v>
      </c>
      <c r="AK46" s="18">
        <f>((+AK45+1)*(100+AA46)/100)-1</f>
        <v>0.9532479159943219</v>
      </c>
      <c r="AL46" s="13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</row>
    <row r="47" spans="1:67" s="1" customFormat="1" x14ac:dyDescent="0.2">
      <c r="A47" s="2">
        <v>38564</v>
      </c>
      <c r="B47" s="4" t="e">
        <f ca="1">_xll.TR(B$1,"TR.TotalReturn1Mo","SDate=#1 ",G47,$A47)</f>
        <v>#NAME?</v>
      </c>
      <c r="C47" s="4" t="e">
        <f ca="1">_xll.TR(C$1,"TR.TotalReturn1Mo","SDate=#1 ",H47,$A47)</f>
        <v>#NAME?</v>
      </c>
      <c r="D47" s="4" t="e">
        <f ca="1">_xll.TR(D$1,"TR.TotalReturn1Mo","SDate=#1 ",I47,$A47)</f>
        <v>#NAME?</v>
      </c>
      <c r="E47" s="4" t="e">
        <f ca="1">_xll.TR(E$1,"TR.TotalReturn1Mo","SDate=#1 ",J47,$A47)</f>
        <v>#NAME?</v>
      </c>
      <c r="F47" s="4"/>
      <c r="G47" s="16">
        <v>1.5151516087664E-2</v>
      </c>
      <c r="H47" s="16">
        <v>5.2371916507857099</v>
      </c>
      <c r="I47" s="16">
        <v>24.9042145618407</v>
      </c>
      <c r="J47" s="16">
        <v>-2.2074387643920002</v>
      </c>
      <c r="K47" s="15">
        <f t="shared" si="1"/>
        <v>38564</v>
      </c>
      <c r="L47" s="13">
        <f>AVERAGE(G47:J47)</f>
        <v>6.9872797410805187</v>
      </c>
      <c r="M47" s="14">
        <v>1.76</v>
      </c>
      <c r="N47" s="125">
        <v>59.77</v>
      </c>
      <c r="O47" s="16">
        <f t="shared" si="2"/>
        <v>7.9660404624277481</v>
      </c>
      <c r="P47" s="14">
        <v>200507</v>
      </c>
      <c r="Q47" s="14">
        <v>3.53</v>
      </c>
      <c r="R47" s="14">
        <f>+M47-V47</f>
        <v>1.52</v>
      </c>
      <c r="S47" s="106">
        <f>+O47-V47</f>
        <v>7.7260404624277479</v>
      </c>
      <c r="T47" s="14">
        <v>0.92</v>
      </c>
      <c r="U47" s="14">
        <v>0.05</v>
      </c>
      <c r="V47" s="14">
        <v>0.24</v>
      </c>
      <c r="W47" s="9"/>
      <c r="X47" s="13">
        <f>+G47-$V47</f>
        <v>-0.224848483912336</v>
      </c>
      <c r="Y47" s="13">
        <f>+H47-$V47</f>
        <v>4.9971916507857097</v>
      </c>
      <c r="Z47" s="13">
        <f>+I47-$V47</f>
        <v>24.664214561840701</v>
      </c>
      <c r="AA47" s="13">
        <f>+J47-$V47</f>
        <v>-2.4474387643920004</v>
      </c>
      <c r="AB47" s="13">
        <f>AVERAGE(X47:AA47)</f>
        <v>6.7472797410805185</v>
      </c>
      <c r="AC47" s="18">
        <f>((+AC46+1)*(100+Q47)/100)-1</f>
        <v>0.31616600242415727</v>
      </c>
      <c r="AD47" s="18">
        <f>((+AD46+1)*(100+S47)/100)-1</f>
        <v>1.9336809535569159</v>
      </c>
      <c r="AE47" s="18">
        <f>((+AE46+1)*(100+R47)/100)-1</f>
        <v>0.54651954846199491</v>
      </c>
      <c r="AF47" s="18">
        <f>((+AF46+1)*(100+S47)/100)-1</f>
        <v>1.9336809535569159</v>
      </c>
      <c r="AG47" s="18">
        <f>((+AG46+1)*(100+AB47)/100)-1</f>
        <v>0.28764613312634535</v>
      </c>
      <c r="AH47" s="18">
        <f>((+AH46+1)*(100+X47)/100)-1</f>
        <v>0.67285274916726712</v>
      </c>
      <c r="AI47" s="18">
        <f>((+AI46+1)*(100+Y47)/100)-1</f>
        <v>1.0268320119295349</v>
      </c>
      <c r="AJ47" s="18">
        <f>((+AJ46+1)*(100+Z47)/100)-1</f>
        <v>-0.7877858346018074</v>
      </c>
      <c r="AK47" s="18">
        <f>((+AK46+1)*(100+AA47)/100)-1</f>
        <v>0.90544336933359792</v>
      </c>
      <c r="AL47" s="13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</row>
    <row r="48" spans="1:67" s="1" customFormat="1" x14ac:dyDescent="0.2">
      <c r="A48" s="2">
        <v>38595</v>
      </c>
      <c r="B48" s="4" t="e">
        <f ca="1">_xll.TR(B$1,"TR.TotalReturn1Mo","SDate=#1 ",G48,$A48)</f>
        <v>#NAME?</v>
      </c>
      <c r="C48" s="4" t="e">
        <f ca="1">_xll.TR(C$1,"TR.TotalReturn1Mo","SDate=#1 ",H48,$A48)</f>
        <v>#NAME?</v>
      </c>
      <c r="D48" s="4" t="e">
        <f ca="1">_xll.TR(D$1,"TR.TotalReturn1Mo","SDate=#1 ",I48,$A48)</f>
        <v>#NAME?</v>
      </c>
      <c r="E48" s="4" t="e">
        <f ca="1">_xll.TR(E$1,"TR.TotalReturn1Mo","SDate=#1 ",J48,$A48)</f>
        <v>#NAME?</v>
      </c>
      <c r="F48" s="4"/>
      <c r="G48" s="16">
        <v>1.9148880282392899</v>
      </c>
      <c r="H48" s="16">
        <v>-1.3342949884423201</v>
      </c>
      <c r="I48" s="16">
        <v>-3.3742331311441802</v>
      </c>
      <c r="J48" s="16">
        <v>10.8843537385183</v>
      </c>
      <c r="K48" s="15">
        <f t="shared" si="1"/>
        <v>38595</v>
      </c>
      <c r="L48" s="13">
        <f>AVERAGE(G48:J48)</f>
        <v>2.0226784117927723</v>
      </c>
      <c r="M48" s="14">
        <v>-0.05</v>
      </c>
      <c r="N48" s="125">
        <v>66.8</v>
      </c>
      <c r="O48" s="16">
        <f t="shared" si="2"/>
        <v>11.761753387987284</v>
      </c>
      <c r="P48" s="14">
        <v>200508</v>
      </c>
      <c r="Q48" s="14">
        <v>1.04</v>
      </c>
      <c r="R48" s="14">
        <f>+M48-V48</f>
        <v>-0.35</v>
      </c>
      <c r="S48" s="106">
        <f>+O48-V48</f>
        <v>11.461753387987283</v>
      </c>
      <c r="T48" s="14">
        <v>0.63</v>
      </c>
      <c r="U48" s="14">
        <v>0.78</v>
      </c>
      <c r="V48" s="14">
        <v>0.3</v>
      </c>
      <c r="W48" s="9"/>
      <c r="X48" s="13">
        <f>+G48-$V48</f>
        <v>1.6148880282392899</v>
      </c>
      <c r="Y48" s="13">
        <f>+H48-$V48</f>
        <v>-1.6342949884423201</v>
      </c>
      <c r="Z48" s="13">
        <f>+I48-$V48</f>
        <v>-3.67423313114418</v>
      </c>
      <c r="AA48" s="13">
        <f>+J48-$V48</f>
        <v>10.584353738518299</v>
      </c>
      <c r="AB48" s="13">
        <f>AVERAGE(X48:AA48)</f>
        <v>1.7226784117927723</v>
      </c>
      <c r="AC48" s="18">
        <f>((+AC47+1)*(100+Q48)/100)-1</f>
        <v>0.3298541288493686</v>
      </c>
      <c r="AD48" s="18">
        <f>((+AD47+1)*(100+S48)/100)-1</f>
        <v>2.2699322296439637</v>
      </c>
      <c r="AE48" s="18">
        <f>((+AE47+1)*(100+R48)/100)-1</f>
        <v>0.54110673004237819</v>
      </c>
      <c r="AF48" s="18">
        <f>((+AF47+1)*(100+S48)/100)-1</f>
        <v>2.2699322296439637</v>
      </c>
      <c r="AG48" s="18">
        <f>((+AG47+1)*(100+AB48)/100)-1</f>
        <v>0.30982813508199736</v>
      </c>
      <c r="AH48" s="18">
        <f>((+AH47+1)*(100+X48)/100)-1</f>
        <v>0.69986744794364109</v>
      </c>
      <c r="AI48" s="18">
        <f>((+AI47+1)*(100+Y48)/100)-1</f>
        <v>0.99370759793442565</v>
      </c>
      <c r="AJ48" s="18">
        <f>((+AJ47+1)*(100+Z48)/100)-1</f>
        <v>-0.79558307777584891</v>
      </c>
      <c r="AK48" s="18">
        <f>((+AK47+1)*(100+AA48)/100)-1</f>
        <v>1.107122235831008</v>
      </c>
      <c r="AL48" s="13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</row>
    <row r="49" spans="1:67" s="1" customFormat="1" x14ac:dyDescent="0.2">
      <c r="A49" s="2">
        <v>38625</v>
      </c>
      <c r="B49" s="4" t="e">
        <f ca="1">_xll.TR(B$1,"TR.TotalReturn1Mo","SDate=#1 ",G49,$A49)</f>
        <v>#NAME?</v>
      </c>
      <c r="C49" s="4" t="e">
        <f ca="1">_xll.TR(C$1,"TR.TotalReturn1Mo","SDate=#1 ",H49,$A49)</f>
        <v>#NAME?</v>
      </c>
      <c r="D49" s="4" t="e">
        <f ca="1">_xll.TR(D$1,"TR.TotalReturn1Mo","SDate=#1 ",I49,$A49)</f>
        <v>#NAME?</v>
      </c>
      <c r="E49" s="4" t="e">
        <f ca="1">_xll.TR(E$1,"TR.TotalReturn1Mo","SDate=#1 ",J49,$A49)</f>
        <v>#NAME?</v>
      </c>
      <c r="F49" s="4"/>
      <c r="G49" s="16">
        <v>1.81300569363931</v>
      </c>
      <c r="H49" s="16">
        <v>9.7878675092410496</v>
      </c>
      <c r="I49" s="16">
        <v>-7.41935483855565</v>
      </c>
      <c r="J49" s="16">
        <v>11.0613601698808</v>
      </c>
      <c r="K49" s="15">
        <f t="shared" si="1"/>
        <v>38625</v>
      </c>
      <c r="L49" s="13">
        <f>AVERAGE(G49:J49)</f>
        <v>3.8107196335513773</v>
      </c>
      <c r="M49" s="14">
        <v>0.98</v>
      </c>
      <c r="N49" s="125">
        <v>61.7</v>
      </c>
      <c r="O49" s="16">
        <f t="shared" si="2"/>
        <v>-7.6347305389221525</v>
      </c>
      <c r="P49" s="14">
        <v>200509</v>
      </c>
      <c r="Q49" s="14">
        <v>2.0699999999999998</v>
      </c>
      <c r="R49" s="14">
        <f>+M49-V49</f>
        <v>0.69</v>
      </c>
      <c r="S49" s="106">
        <f>+O49-V49</f>
        <v>-7.9247305389221525</v>
      </c>
      <c r="T49" s="14">
        <v>-0.31</v>
      </c>
      <c r="U49" s="14">
        <v>0.99</v>
      </c>
      <c r="V49" s="14">
        <v>0.28999999999999998</v>
      </c>
      <c r="W49" s="9"/>
      <c r="X49" s="13">
        <f>+G49-$V49</f>
        <v>1.5230056936393099</v>
      </c>
      <c r="Y49" s="13">
        <f>+H49-$V49</f>
        <v>9.4978675092410505</v>
      </c>
      <c r="Z49" s="13">
        <f>+I49-$V49</f>
        <v>-7.7093548385556501</v>
      </c>
      <c r="AA49" s="13">
        <f>+J49-$V49</f>
        <v>10.771360169880801</v>
      </c>
      <c r="AB49" s="13">
        <f>AVERAGE(X49:AA49)</f>
        <v>3.5207196335513773</v>
      </c>
      <c r="AC49" s="18">
        <f>((+AC48+1)*(100+Q49)/100)-1</f>
        <v>0.35738210931655034</v>
      </c>
      <c r="AD49" s="18">
        <f>((+AD48+1)*(100+S49)/100)-1</f>
        <v>2.0107989116393106</v>
      </c>
      <c r="AE49" s="18">
        <f>((+AE48+1)*(100+R49)/100)-1</f>
        <v>0.55174036647967051</v>
      </c>
      <c r="AF49" s="18">
        <f>((+AF48+1)*(100+S49)/100)-1</f>
        <v>2.0107989116393106</v>
      </c>
      <c r="AG49" s="18">
        <f>((+AG48+1)*(100+AB49)/100)-1</f>
        <v>0.355943511399609</v>
      </c>
      <c r="AH49" s="18">
        <f>((+AH48+1)*(100+X49)/100)-1</f>
        <v>0.72575652596014373</v>
      </c>
      <c r="AI49" s="18">
        <f>((+AI48+1)*(100+Y49)/100)-1</f>
        <v>1.1830673041079094</v>
      </c>
      <c r="AJ49" s="18">
        <f>((+AJ48+1)*(100+Z49)/100)-1</f>
        <v>-0.81134230366016302</v>
      </c>
      <c r="AK49" s="18">
        <f>((+AK48+1)*(100+AA49)/100)-1</f>
        <v>1.3340879610720111</v>
      </c>
      <c r="AL49" s="13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</row>
    <row r="50" spans="1:67" s="1" customFormat="1" x14ac:dyDescent="0.2">
      <c r="A50" s="2">
        <v>38656</v>
      </c>
      <c r="B50" s="4" t="e">
        <f ca="1">_xll.TR(B$1,"TR.TotalReturn1Mo","SDate=#1 ",G50,$A50)</f>
        <v>#NAME?</v>
      </c>
      <c r="C50" s="4" t="e">
        <f ca="1">_xll.TR(C$1,"TR.TotalReturn1Mo","SDate=#1 ",H50,$A50)</f>
        <v>#NAME?</v>
      </c>
      <c r="D50" s="4" t="e">
        <f ca="1">_xll.TR(D$1,"TR.TotalReturn1Mo","SDate=#1 ",I50,$A50)</f>
        <v>#NAME?</v>
      </c>
      <c r="E50" s="4" t="e">
        <f ca="1">_xll.TR(E$1,"TR.TotalReturn1Mo","SDate=#1 ",J50,$A50)</f>
        <v>#NAME?</v>
      </c>
      <c r="F50" s="4"/>
      <c r="G50" s="16">
        <v>-4.8712288441591598</v>
      </c>
      <c r="H50" s="16">
        <v>-2.03389830554599</v>
      </c>
      <c r="I50" s="16">
        <v>-13.2404181191595</v>
      </c>
      <c r="J50" s="16">
        <v>0.49222797929775503</v>
      </c>
      <c r="K50" s="15">
        <f t="shared" si="1"/>
        <v>38656</v>
      </c>
      <c r="L50" s="13">
        <f>AVERAGE(G50:J50)</f>
        <v>-4.913329322391724</v>
      </c>
      <c r="M50" s="14">
        <v>-4.8</v>
      </c>
      <c r="N50" s="125">
        <v>58.47</v>
      </c>
      <c r="O50" s="16">
        <f t="shared" si="2"/>
        <v>-5.235008103727723</v>
      </c>
      <c r="P50" s="14">
        <v>200510</v>
      </c>
      <c r="Q50" s="14">
        <v>-2.67</v>
      </c>
      <c r="R50" s="14">
        <f>+M50-V50</f>
        <v>-5.07</v>
      </c>
      <c r="S50" s="106">
        <f>+O50-V50</f>
        <v>-5.5050081037277234</v>
      </c>
      <c r="T50" s="14">
        <v>-0.21</v>
      </c>
      <c r="U50" s="14">
        <v>0.11</v>
      </c>
      <c r="V50" s="14">
        <v>0.27</v>
      </c>
      <c r="W50" s="9"/>
      <c r="X50" s="13">
        <f>+G50-$V50</f>
        <v>-5.1412288441591603</v>
      </c>
      <c r="Y50" s="13">
        <f>+H50-$V50</f>
        <v>-2.3038983055459901</v>
      </c>
      <c r="Z50" s="13">
        <f>+I50-$V50</f>
        <v>-13.5104181191595</v>
      </c>
      <c r="AA50" s="13">
        <f>+J50-$V50</f>
        <v>0.22222797929775501</v>
      </c>
      <c r="AB50" s="13">
        <f>AVERAGE(X50:AA50)</f>
        <v>-5.1833293223917236</v>
      </c>
      <c r="AC50" s="18">
        <f>((+AC49+1)*(100+Q50)/100)-1</f>
        <v>0.32114000699779832</v>
      </c>
      <c r="AD50" s="18">
        <f>((+AD49+1)*(100+S50)/100)-1</f>
        <v>1.8450541875666202</v>
      </c>
      <c r="AE50" s="18">
        <f>((+AE49+1)*(100+R50)/100)-1</f>
        <v>0.47306712989915134</v>
      </c>
      <c r="AF50" s="18">
        <f>((+AF49+1)*(100+S50)/100)-1</f>
        <v>1.8450541875666202</v>
      </c>
      <c r="AG50" s="18">
        <f>((+AG49+1)*(100+AB50)/100)-1</f>
        <v>0.28566049377816505</v>
      </c>
      <c r="AH50" s="18">
        <f>((+AH49+1)*(100+X50)/100)-1</f>
        <v>0.6370314336675218</v>
      </c>
      <c r="AI50" s="18">
        <f>((+AI49+1)*(100+Y50)/100)-1</f>
        <v>1.1327716534796388</v>
      </c>
      <c r="AJ50" s="18">
        <f>((+AJ49+1)*(100+Z50)/100)-1</f>
        <v>-0.83683074724964923</v>
      </c>
      <c r="AK50" s="18">
        <f>((+AK49+1)*(100+AA50)/100)-1</f>
        <v>1.3392749575829335</v>
      </c>
      <c r="AL50" s="13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</row>
    <row r="51" spans="1:67" s="1" customFormat="1" x14ac:dyDescent="0.2">
      <c r="A51" s="2">
        <v>38686</v>
      </c>
      <c r="B51" s="4" t="e">
        <f ca="1">_xll.TR(B$1,"TR.TotalReturn1Mo","SDate=#1 ",G51,$A51)</f>
        <v>#NAME?</v>
      </c>
      <c r="C51" s="4" t="e">
        <f ca="1">_xll.TR(C$1,"TR.TotalReturn1Mo","SDate=#1 ",H51,$A51)</f>
        <v>#NAME?</v>
      </c>
      <c r="D51" s="4" t="e">
        <f ca="1">_xll.TR(D$1,"TR.TotalReturn1Mo","SDate=#1 ",I51,$A51)</f>
        <v>#NAME?</v>
      </c>
      <c r="E51" s="4" t="e">
        <f ca="1">_xll.TR(E$1,"TR.TotalReturn1Mo","SDate=#1 ",J51,$A51)</f>
        <v>#NAME?</v>
      </c>
      <c r="F51" s="4"/>
      <c r="G51" s="16">
        <v>4.2843218839542496</v>
      </c>
      <c r="H51" s="16">
        <v>12.733142035529101</v>
      </c>
      <c r="I51" s="16">
        <v>-3.6000000008187398</v>
      </c>
      <c r="J51" s="16">
        <v>0.23923445023159601</v>
      </c>
      <c r="K51" s="15">
        <f t="shared" si="1"/>
        <v>38686</v>
      </c>
      <c r="L51" s="13">
        <f>AVERAGE(G51:J51)</f>
        <v>3.4141745922240516</v>
      </c>
      <c r="M51" s="14">
        <v>5.65</v>
      </c>
      <c r="N51" s="125">
        <v>53.25</v>
      </c>
      <c r="O51" s="16">
        <f t="shared" si="2"/>
        <v>-8.9276552077988676</v>
      </c>
      <c r="P51" s="14">
        <v>200511</v>
      </c>
      <c r="Q51" s="14">
        <v>2.91</v>
      </c>
      <c r="R51" s="14">
        <f>+M51-V51</f>
        <v>5.3400000000000007</v>
      </c>
      <c r="S51" s="106">
        <f>+O51-V51</f>
        <v>-9.2376552077988681</v>
      </c>
      <c r="T51" s="14">
        <v>0.17</v>
      </c>
      <c r="U51" s="14">
        <v>-0.6</v>
      </c>
      <c r="V51" s="14">
        <v>0.31</v>
      </c>
      <c r="W51" s="9"/>
      <c r="X51" s="13">
        <f>+G51-$V51</f>
        <v>3.9743218839542496</v>
      </c>
      <c r="Y51" s="13">
        <f>+H51-$V51</f>
        <v>12.4231420355291</v>
      </c>
      <c r="Z51" s="13">
        <f>+I51-$V51</f>
        <v>-3.9100000008187399</v>
      </c>
      <c r="AA51" s="13">
        <f>+J51-$V51</f>
        <v>-7.076554976840399E-2</v>
      </c>
      <c r="AB51" s="13">
        <f>AVERAGE(X51:AA51)</f>
        <v>3.1041745922240511</v>
      </c>
      <c r="AC51" s="18">
        <f>((+AC50+1)*(100+Q51)/100)-1</f>
        <v>0.35958518120143435</v>
      </c>
      <c r="AD51" s="18">
        <f>((+AD50+1)*(100+S51)/100)-1</f>
        <v>1.5822378912441724</v>
      </c>
      <c r="AE51" s="18">
        <f>((+AE50+1)*(100+R51)/100)-1</f>
        <v>0.55172891463576601</v>
      </c>
      <c r="AF51" s="18">
        <f>((+AF50+1)*(100+S51)/100)-1</f>
        <v>1.5822378912441724</v>
      </c>
      <c r="AG51" s="18">
        <f>((+AG50+1)*(100+AB51)/100)-1</f>
        <v>0.32556964016828904</v>
      </c>
      <c r="AH51" s="18">
        <f>((+AH50+1)*(100+X51)/100)-1</f>
        <v>0.70209233218298017</v>
      </c>
      <c r="AI51" s="18">
        <f>((+AI50+1)*(100+Y51)/100)-1</f>
        <v>1.3977289052849167</v>
      </c>
      <c r="AJ51" s="18">
        <f>((+AJ50+1)*(100+Z51)/100)-1</f>
        <v>-0.84321066503352382</v>
      </c>
      <c r="AK51" s="18">
        <f>((+AK50+1)*(100+AA51)/100)-1</f>
        <v>1.3376195567986051</v>
      </c>
      <c r="AL51" s="13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</row>
    <row r="52" spans="1:67" s="1" customFormat="1" x14ac:dyDescent="0.2">
      <c r="A52" s="2">
        <v>38717</v>
      </c>
      <c r="B52" s="4" t="e">
        <f ca="1">_xll.TR(B$1,"TR.TotalReturn1Mo","SDate=#1 ",G52,$A52)</f>
        <v>#NAME?</v>
      </c>
      <c r="C52" s="4" t="e">
        <f ca="1">_xll.TR(C$1,"TR.TotalReturn1Mo","SDate=#1 ",H52,$A52)</f>
        <v>#NAME?</v>
      </c>
      <c r="D52" s="4" t="e">
        <f ca="1">_xll.TR(D$1,"TR.TotalReturn1Mo","SDate=#1 ",I52,$A52)</f>
        <v>#NAME?</v>
      </c>
      <c r="E52" s="4" t="e">
        <f ca="1">_xll.TR(E$1,"TR.TotalReturn1Mo","SDate=#1 ",J52,$A52)</f>
        <v>#NAME?</v>
      </c>
      <c r="F52" s="4"/>
      <c r="G52" s="16">
        <v>3.0063059112711299</v>
      </c>
      <c r="H52" s="16">
        <v>1.49538657236659</v>
      </c>
      <c r="I52" s="16">
        <v>14.522821578354099</v>
      </c>
      <c r="J52" s="16">
        <v>4.4158547444771203</v>
      </c>
      <c r="K52" s="15">
        <f t="shared" si="1"/>
        <v>38717</v>
      </c>
      <c r="L52" s="13">
        <f>AVERAGE(G52:J52)</f>
        <v>5.8600922016172348</v>
      </c>
      <c r="M52" s="14">
        <v>3.07</v>
      </c>
      <c r="N52" s="125">
        <v>58.34</v>
      </c>
      <c r="O52" s="16">
        <f t="shared" si="2"/>
        <v>9.5586854460093953</v>
      </c>
      <c r="P52" s="14">
        <v>200512</v>
      </c>
      <c r="Q52" s="14">
        <v>2.59</v>
      </c>
      <c r="R52" s="14">
        <f>+M52-V52</f>
        <v>2.75</v>
      </c>
      <c r="S52" s="106">
        <f>+O52-V52</f>
        <v>9.238685446009395</v>
      </c>
      <c r="T52" s="14">
        <v>2.29</v>
      </c>
      <c r="U52" s="14">
        <v>-0.71</v>
      </c>
      <c r="V52" s="14">
        <v>0.32</v>
      </c>
      <c r="W52" s="9"/>
      <c r="X52" s="13">
        <f>+G52-$V52</f>
        <v>2.6863059112711301</v>
      </c>
      <c r="Y52" s="13">
        <f>+H52-$V52</f>
        <v>1.1753865723665899</v>
      </c>
      <c r="Z52" s="13">
        <f>+I52-$V52</f>
        <v>14.202821578354099</v>
      </c>
      <c r="AA52" s="13">
        <f>+J52-$V52</f>
        <v>4.0958547444771201</v>
      </c>
      <c r="AB52" s="13">
        <f>AVERAGE(X52:AA52)</f>
        <v>5.5400922016172345</v>
      </c>
      <c r="AC52" s="18">
        <f>((+AC51+1)*(100+Q52)/100)-1</f>
        <v>0.39479843739455167</v>
      </c>
      <c r="AD52" s="18">
        <f>((+AD51+1)*(100+S52)/100)-1</f>
        <v>1.8208027274838878</v>
      </c>
      <c r="AE52" s="129">
        <f>((+AE51+1)*(100+R52)/100)-1</f>
        <v>0.59440145978824943</v>
      </c>
      <c r="AF52" s="129">
        <f>((+AF51+1)*(100+S52)/100)-1</f>
        <v>1.8208027274838878</v>
      </c>
      <c r="AG52" s="18">
        <f>((+AG51+1)*(100+AB52)/100)-1</f>
        <v>0.39900742043025783</v>
      </c>
      <c r="AH52" s="18">
        <f>((+AH51+1)*(100+X52)/100)-1</f>
        <v>0.74781573911770427</v>
      </c>
      <c r="AI52" s="18">
        <f>((+AI51+1)*(100+Y52)/100)-1</f>
        <v>1.4259114888793878</v>
      </c>
      <c r="AJ52" s="18">
        <f>((+AJ51+1)*(100+Z52)/100)-1</f>
        <v>-0.82094215553434724</v>
      </c>
      <c r="AK52" s="18">
        <f>((+AK51+1)*(100+AA52)/100)-1</f>
        <v>1.4333650583235658</v>
      </c>
      <c r="AL52" s="13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</row>
    <row r="53" spans="1:67" s="1" customFormat="1" x14ac:dyDescent="0.2">
      <c r="A53" s="2">
        <v>38748</v>
      </c>
      <c r="B53" s="4" t="e">
        <f ca="1">_xll.TR(B$1,"TR.TotalReturn1Mo","SDate=#1 ",G53,$A53)</f>
        <v>#NAME?</v>
      </c>
      <c r="C53" s="4" t="e">
        <f ca="1">_xll.TR(C$1,"TR.TotalReturn1Mo","SDate=#1 ",H53,$A53)</f>
        <v>#NAME?</v>
      </c>
      <c r="D53" s="4" t="e">
        <f ca="1">_xll.TR(D$1,"TR.TotalReturn1Mo","SDate=#1 ",I53,$A53)</f>
        <v>#NAME?</v>
      </c>
      <c r="E53" s="4" t="e">
        <f ca="1">_xll.TR(E$1,"TR.TotalReturn1Mo","SDate=#1 ",J53,$A53)</f>
        <v>#NAME?</v>
      </c>
      <c r="F53" s="4"/>
      <c r="G53" s="16">
        <v>-2.7477220968507901</v>
      </c>
      <c r="H53" s="16">
        <v>1.0971786817729301</v>
      </c>
      <c r="I53" s="16">
        <v>7.97101449376167</v>
      </c>
      <c r="J53" s="16">
        <v>3.9641943734798799</v>
      </c>
      <c r="K53" s="15">
        <f t="shared" si="1"/>
        <v>38748</v>
      </c>
      <c r="L53" s="13">
        <f>AVERAGE(G53:J53)</f>
        <v>2.5711663630409225</v>
      </c>
      <c r="M53" s="14">
        <v>1.49</v>
      </c>
      <c r="N53" s="125">
        <v>63.19</v>
      </c>
      <c r="O53" s="16">
        <f t="shared" si="2"/>
        <v>8.3133356187864216</v>
      </c>
      <c r="P53" s="14">
        <v>200601</v>
      </c>
      <c r="Q53" s="14">
        <v>4.49</v>
      </c>
      <c r="R53" s="14">
        <f>+M53-V53</f>
        <v>1.1400000000000001</v>
      </c>
      <c r="S53" s="106">
        <f>+O53-V53</f>
        <v>7.9633356187864219</v>
      </c>
      <c r="T53" s="14">
        <v>2.73</v>
      </c>
      <c r="U53" s="14">
        <v>1.37</v>
      </c>
      <c r="V53" s="14">
        <v>0.35</v>
      </c>
      <c r="W53" s="9"/>
      <c r="X53" s="13">
        <f>+G53-$V53</f>
        <v>-3.0977220968507901</v>
      </c>
      <c r="Y53" s="13">
        <f>+H53-$V53</f>
        <v>0.74717868177293012</v>
      </c>
      <c r="Z53" s="13">
        <f>+I53-$V53</f>
        <v>7.6210144937616704</v>
      </c>
      <c r="AA53" s="13">
        <f>+J53-$V53</f>
        <v>3.6141943734798798</v>
      </c>
      <c r="AB53" s="13">
        <f>AVERAGE(X53:AA53)</f>
        <v>2.2211663630409224</v>
      </c>
      <c r="AC53" s="18">
        <f>((+AC52+1)*(100+Q53)/100)-1</f>
        <v>0.45742488723356711</v>
      </c>
      <c r="AD53" s="18">
        <f>((+AD52+1)*(100+S53)/100)-1</f>
        <v>2.0454327158173111</v>
      </c>
      <c r="AE53" s="18">
        <f>((+AE52+1)*(100+R53)/100)-1</f>
        <v>0.61257763642983543</v>
      </c>
      <c r="AF53" s="18">
        <f>((+AF52+1)*(100+S53)/100)-1</f>
        <v>2.0454327158173111</v>
      </c>
      <c r="AG53" s="18">
        <f>((+AG52+1)*(100+AB53)/100)-1</f>
        <v>0.43008170266930112</v>
      </c>
      <c r="AH53" s="18">
        <f>((+AH52+1)*(100+X53)/100)-1</f>
        <v>0.69367326475481916</v>
      </c>
      <c r="AI53" s="18">
        <f>((+AI52+1)*(100+Y53)/100)-1</f>
        <v>1.4440373823629749</v>
      </c>
      <c r="AJ53" s="18">
        <f>((+AJ52+1)*(100+Z53)/100)-1</f>
        <v>-0.80729613125540256</v>
      </c>
      <c r="AK53" s="18">
        <f>((+AK52+1)*(100+AA53)/100)-1</f>
        <v>1.5213116013477213</v>
      </c>
      <c r="AL53" s="13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</row>
    <row r="54" spans="1:67" s="1" customFormat="1" x14ac:dyDescent="0.2">
      <c r="A54" s="2">
        <v>38776</v>
      </c>
      <c r="B54" s="4" t="e">
        <f ca="1">_xll.TR(B$1,"TR.TotalReturn1Mo","SDate=#1 ",G54,$A54)</f>
        <v>#NAME?</v>
      </c>
      <c r="C54" s="4" t="e">
        <f ca="1">_xll.TR(C$1,"TR.TotalReturn1Mo","SDate=#1 ",H54,$A54)</f>
        <v>#NAME?</v>
      </c>
      <c r="D54" s="4" t="e">
        <f ca="1">_xll.TR(D$1,"TR.TotalReturn1Mo","SDate=#1 ",I54,$A54)</f>
        <v>#NAME?</v>
      </c>
      <c r="E54" s="4" t="e">
        <f ca="1">_xll.TR(E$1,"TR.TotalReturn1Mo","SDate=#1 ",J54,$A54)</f>
        <v>#NAME?</v>
      </c>
      <c r="F54" s="4"/>
      <c r="G54" s="16">
        <v>6.4671644701066198</v>
      </c>
      <c r="H54" s="16">
        <v>-3.5736677102671099</v>
      </c>
      <c r="I54" s="16">
        <v>-4.88599348726967</v>
      </c>
      <c r="J54" s="16">
        <v>1.68841135953592</v>
      </c>
      <c r="K54" s="15">
        <f t="shared" si="1"/>
        <v>38776</v>
      </c>
      <c r="L54" s="13">
        <f>AVERAGE(G54:J54)</f>
        <v>-7.602134197356003E-2</v>
      </c>
      <c r="M54" s="14">
        <v>4.8499999999999996</v>
      </c>
      <c r="N54" s="125">
        <v>59.78</v>
      </c>
      <c r="O54" s="16">
        <f t="shared" si="2"/>
        <v>-5.3964234847285963</v>
      </c>
      <c r="P54" s="14">
        <v>200602</v>
      </c>
      <c r="Q54" s="14">
        <v>-0.44</v>
      </c>
      <c r="R54" s="14">
        <f>+M54-V54</f>
        <v>4.51</v>
      </c>
      <c r="S54" s="106">
        <f>+O54-V54</f>
        <v>-5.7364234847285962</v>
      </c>
      <c r="T54" s="14">
        <v>-0.72</v>
      </c>
      <c r="U54" s="14">
        <v>1.39</v>
      </c>
      <c r="V54" s="14">
        <v>0.34</v>
      </c>
      <c r="W54" s="9"/>
      <c r="X54" s="13">
        <f>+G54-$V54</f>
        <v>6.1271644701066199</v>
      </c>
      <c r="Y54" s="13">
        <f>+H54-$V54</f>
        <v>-3.9136677102671098</v>
      </c>
      <c r="Z54" s="13">
        <f>+I54-$V54</f>
        <v>-5.2259934872696698</v>
      </c>
      <c r="AA54" s="13">
        <f>+J54-$V54</f>
        <v>1.34841135953592</v>
      </c>
      <c r="AB54" s="13">
        <f>AVERAGE(X54:AA54)</f>
        <v>-0.41602134197355994</v>
      </c>
      <c r="AC54" s="18">
        <f>((+AC53+1)*(100+Q54)/100)-1</f>
        <v>0.45101221772973954</v>
      </c>
      <c r="AD54" s="18">
        <f>((+AD53+1)*(100+S54)/100)-1</f>
        <v>1.870733798295559</v>
      </c>
      <c r="AE54" s="18">
        <f>((+AE53+1)*(100+R54)/100)-1</f>
        <v>0.68530488783282095</v>
      </c>
      <c r="AF54" s="18">
        <f>((+AF53+1)*(100+S54)/100)-1</f>
        <v>1.870733798295559</v>
      </c>
      <c r="AG54" s="18">
        <f>((+AG53+1)*(100+AB54)/100)-1</f>
        <v>0.42413225757853779</v>
      </c>
      <c r="AH54" s="18">
        <f>((+AH53+1)*(100+X54)/100)-1</f>
        <v>0.79744741127257135</v>
      </c>
      <c r="AI54" s="18">
        <f>((+AI53+1)*(100+Y54)/100)-1</f>
        <v>1.3483858805025779</v>
      </c>
      <c r="AJ54" s="18">
        <f>((+AJ53+1)*(100+Z54)/100)-1</f>
        <v>-0.81736682288571194</v>
      </c>
      <c r="AK54" s="18">
        <f>((+AK53+1)*(100+AA54)/100)-1</f>
        <v>1.5553092533895909</v>
      </c>
      <c r="AL54" s="13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</row>
    <row r="55" spans="1:67" s="1" customFormat="1" x14ac:dyDescent="0.2">
      <c r="A55" s="2">
        <v>38807</v>
      </c>
      <c r="B55" s="4" t="e">
        <f ca="1">_xll.TR(B$1,"TR.TotalReturn1Mo","SDate=#1 ",G55,$A55)</f>
        <v>#NAME?</v>
      </c>
      <c r="C55" s="4" t="e">
        <f ca="1">_xll.TR(C$1,"TR.TotalReturn1Mo","SDate=#1 ",H55,$A55)</f>
        <v>#NAME?</v>
      </c>
      <c r="D55" s="4" t="e">
        <f ca="1">_xll.TR(D$1,"TR.TotalReturn1Mo","SDate=#1 ",I55,$A55)</f>
        <v>#NAME?</v>
      </c>
      <c r="E55" s="4" t="e">
        <f ca="1">_xll.TR(E$1,"TR.TotalReturn1Mo","SDate=#1 ",J55,$A55)</f>
        <v>#NAME?</v>
      </c>
      <c r="F55" s="4"/>
      <c r="G55" s="16">
        <v>7.2086944543650899</v>
      </c>
      <c r="H55" s="16">
        <v>13.036410925452399</v>
      </c>
      <c r="I55" s="16">
        <v>16.438356166258</v>
      </c>
      <c r="J55" s="16">
        <v>-7.2955974849170797</v>
      </c>
      <c r="K55" s="15">
        <f t="shared" si="1"/>
        <v>38807</v>
      </c>
      <c r="L55" s="13">
        <f>AVERAGE(G55:J55)</f>
        <v>7.3469660152896026</v>
      </c>
      <c r="M55" s="14">
        <v>3.75</v>
      </c>
      <c r="N55" s="125">
        <v>66.06</v>
      </c>
      <c r="O55" s="16">
        <f t="shared" si="2"/>
        <v>10.505185680829721</v>
      </c>
      <c r="P55" s="14">
        <v>200603</v>
      </c>
      <c r="Q55" s="14">
        <v>2.44</v>
      </c>
      <c r="R55" s="14">
        <f>+M55-V55</f>
        <v>3.38</v>
      </c>
      <c r="S55" s="106">
        <f>+O55-V55</f>
        <v>10.135185680829721</v>
      </c>
      <c r="T55" s="14">
        <v>1.99</v>
      </c>
      <c r="U55" s="14">
        <v>0.59</v>
      </c>
      <c r="V55" s="14">
        <v>0.37</v>
      </c>
      <c r="W55" s="9"/>
      <c r="X55" s="13">
        <f>+G55-$V55</f>
        <v>6.8386944543650898</v>
      </c>
      <c r="Y55" s="13">
        <f>+H55-$V55</f>
        <v>12.6664109254524</v>
      </c>
      <c r="Z55" s="13">
        <f>+I55-$V55</f>
        <v>16.068356166257999</v>
      </c>
      <c r="AA55" s="13">
        <f>+J55-$V55</f>
        <v>-7.6655974849170798</v>
      </c>
      <c r="AB55" s="13">
        <f>AVERAGE(X55:AA55)</f>
        <v>6.9769660152896034</v>
      </c>
      <c r="AC55" s="18">
        <f>((+AC54+1)*(100+Q55)/100)-1</f>
        <v>0.48641691584234503</v>
      </c>
      <c r="AD55" s="18">
        <f>((+AD54+1)*(100+S55)/100)-1</f>
        <v>2.1616879991551499</v>
      </c>
      <c r="AE55" s="18">
        <f>((+AE54+1)*(100+R55)/100)-1</f>
        <v>0.74226819304157043</v>
      </c>
      <c r="AF55" s="18">
        <f>((+AF54+1)*(100+S55)/100)-1</f>
        <v>2.1616879991551499</v>
      </c>
      <c r="AG55" s="18">
        <f>((+AG54+1)*(100+AB55)/100)-1</f>
        <v>0.52349348120256911</v>
      </c>
      <c r="AH55" s="18">
        <f>((+AH54+1)*(100+X55)/100)-1</f>
        <v>0.92036934770739753</v>
      </c>
      <c r="AI55" s="18">
        <f>((+AI54+1)*(100+Y55)/100)-1</f>
        <v>1.6458420862423377</v>
      </c>
      <c r="AJ55" s="18">
        <f>((+AJ54+1)*(100+Z55)/100)-1</f>
        <v>-0.78802067350923533</v>
      </c>
      <c r="AK55" s="18">
        <f>((+AK54+1)*(100+AA55)/100)-1</f>
        <v>1.359429531529905</v>
      </c>
      <c r="AL55" s="13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</row>
    <row r="56" spans="1:67" s="1" customFormat="1" x14ac:dyDescent="0.2">
      <c r="A56" s="2">
        <v>38837</v>
      </c>
      <c r="B56" s="4" t="e">
        <f ca="1">_xll.TR(B$1,"TR.TotalReturn1Mo","SDate=#1 ",G56,$A56)</f>
        <v>#NAME?</v>
      </c>
      <c r="C56" s="4" t="e">
        <f ca="1">_xll.TR(C$1,"TR.TotalReturn1Mo","SDate=#1 ",H56,$A56)</f>
        <v>#NAME?</v>
      </c>
      <c r="D56" s="4" t="e">
        <f ca="1">_xll.TR(D$1,"TR.TotalReturn1Mo","SDate=#1 ",I56,$A56)</f>
        <v>#NAME?</v>
      </c>
      <c r="E56" s="4" t="e">
        <f ca="1">_xll.TR(E$1,"TR.TotalReturn1Mo","SDate=#1 ",J56,$A56)</f>
        <v>#NAME?</v>
      </c>
      <c r="F56" s="4"/>
      <c r="G56" s="16">
        <v>6.4141800544062599</v>
      </c>
      <c r="H56" s="16">
        <v>-10.0632547443315</v>
      </c>
      <c r="I56" s="16">
        <v>24.9999999988874</v>
      </c>
      <c r="J56" s="16">
        <v>4.1856721222274498</v>
      </c>
      <c r="K56" s="15">
        <f t="shared" si="1"/>
        <v>38837</v>
      </c>
      <c r="L56" s="13">
        <f>AVERAGE(G56:J56)</f>
        <v>6.3841493577974031</v>
      </c>
      <c r="M56" s="14">
        <v>5.29</v>
      </c>
      <c r="N56" s="125">
        <v>72.150000000000006</v>
      </c>
      <c r="O56" s="16">
        <f t="shared" si="2"/>
        <v>9.2188919164396097</v>
      </c>
      <c r="P56" s="14">
        <v>200604</v>
      </c>
      <c r="Q56" s="14">
        <v>2.85</v>
      </c>
      <c r="R56" s="14">
        <f>+M56-V56</f>
        <v>4.93</v>
      </c>
      <c r="S56" s="106">
        <f>+O56-V56</f>
        <v>8.8588919164396103</v>
      </c>
      <c r="T56" s="14">
        <v>0.38</v>
      </c>
      <c r="U56" s="14">
        <v>1.37</v>
      </c>
      <c r="V56" s="14">
        <v>0.36</v>
      </c>
      <c r="W56" s="9"/>
      <c r="X56" s="13">
        <f>+G56-$V56</f>
        <v>6.0541800544062596</v>
      </c>
      <c r="Y56" s="13">
        <f>+H56-$V56</f>
        <v>-10.4232547443315</v>
      </c>
      <c r="Z56" s="13">
        <f>+I56-$V56</f>
        <v>24.639999998887401</v>
      </c>
      <c r="AA56" s="13">
        <f>+J56-$V56</f>
        <v>3.8256721222274499</v>
      </c>
      <c r="AB56" s="13">
        <f>AVERAGE(X56:AA56)</f>
        <v>6.0241493577974028</v>
      </c>
      <c r="AC56" s="18">
        <f>((+AC55+1)*(100+Q56)/100)-1</f>
        <v>0.52877979794385177</v>
      </c>
      <c r="AD56" s="18">
        <f>((+AD55+1)*(100+S56)/100)-1</f>
        <v>2.4417785217353463</v>
      </c>
      <c r="AE56" s="18">
        <f>((+AE55+1)*(100+R56)/100)-1</f>
        <v>0.82816201495852004</v>
      </c>
      <c r="AF56" s="18">
        <f>((+AF55+1)*(100+S56)/100)-1</f>
        <v>2.4417785217353463</v>
      </c>
      <c r="AG56" s="18">
        <f>((+AG55+1)*(100+AB56)/100)-1</f>
        <v>0.61527100396651879</v>
      </c>
      <c r="AH56" s="18">
        <f>((+AH55+1)*(100+X56)/100)-1</f>
        <v>1.0366319657272305</v>
      </c>
      <c r="AI56" s="18">
        <f>((+AI55+1)*(100+Y56)/100)-1</f>
        <v>1.3700592254605639</v>
      </c>
      <c r="AJ56" s="18">
        <f>((+AJ55+1)*(100+Z56)/100)-1</f>
        <v>-0.73578896746426936</v>
      </c>
      <c r="AK56" s="18">
        <f>((+AK55+1)*(100+AA56)/100)-1</f>
        <v>1.449693569361246</v>
      </c>
      <c r="AL56" s="13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</row>
    <row r="57" spans="1:67" s="1" customFormat="1" x14ac:dyDescent="0.2">
      <c r="A57" s="2">
        <v>38868</v>
      </c>
      <c r="B57" s="4" t="e">
        <f ca="1">_xll.TR(B$1,"TR.TotalReturn1Mo","SDate=#1 ",G57,$A57)</f>
        <v>#NAME?</v>
      </c>
      <c r="C57" s="4" t="e">
        <f ca="1">_xll.TR(C$1,"TR.TotalReturn1Mo","SDate=#1 ",H57,$A57)</f>
        <v>#NAME?</v>
      </c>
      <c r="D57" s="4" t="e">
        <f ca="1">_xll.TR(D$1,"TR.TotalReturn1Mo","SDate=#1 ",I57,$A57)</f>
        <v>#NAME?</v>
      </c>
      <c r="E57" s="4" t="e">
        <f ca="1">_xll.TR(E$1,"TR.TotalReturn1Mo","SDate=#1 ",J57,$A57)</f>
        <v>#NAME?</v>
      </c>
      <c r="F57" s="4"/>
      <c r="G57" s="16">
        <v>9.6833177373101001E-2</v>
      </c>
      <c r="H57" s="16">
        <v>-9.2902325825182892</v>
      </c>
      <c r="I57" s="16">
        <v>-26.7441860461233</v>
      </c>
      <c r="J57" s="16">
        <v>-13.855266547523099</v>
      </c>
      <c r="K57" s="15">
        <f t="shared" si="1"/>
        <v>38868</v>
      </c>
      <c r="L57" s="13">
        <f>AVERAGE(G57:J57)</f>
        <v>-12.448212999697898</v>
      </c>
      <c r="M57" s="14">
        <v>-0.88</v>
      </c>
      <c r="N57" s="125">
        <v>67.569999999999993</v>
      </c>
      <c r="O57" s="16">
        <f t="shared" si="2"/>
        <v>-6.3478863478863667</v>
      </c>
      <c r="P57" s="14">
        <v>200605</v>
      </c>
      <c r="Q57" s="14">
        <v>-4.12</v>
      </c>
      <c r="R57" s="14">
        <f>+M57-V57</f>
        <v>-1.31</v>
      </c>
      <c r="S57" s="106">
        <f>+O57-V57</f>
        <v>-6.7778863478863665</v>
      </c>
      <c r="T57" s="14">
        <v>-2.3199999999999998</v>
      </c>
      <c r="U57" s="14">
        <v>1.1499999999999999</v>
      </c>
      <c r="V57" s="14">
        <v>0.43</v>
      </c>
      <c r="W57" s="9"/>
      <c r="X57" s="13">
        <f>+G57-$V57</f>
        <v>-0.33316682262689901</v>
      </c>
      <c r="Y57" s="13">
        <f>+H57-$V57</f>
        <v>-9.7202325825182889</v>
      </c>
      <c r="Z57" s="13">
        <f>+I57-$V57</f>
        <v>-27.1741860461233</v>
      </c>
      <c r="AA57" s="13">
        <f>+J57-$V57</f>
        <v>-14.285266547523099</v>
      </c>
      <c r="AB57" s="13">
        <f>AVERAGE(X57:AA57)</f>
        <v>-12.878212999697897</v>
      </c>
      <c r="AC57" s="18">
        <f>((+AC56+1)*(100+Q57)/100)-1</f>
        <v>0.46579407026856501</v>
      </c>
      <c r="AD57" s="18">
        <f>((+AD56+1)*(100+S57)/100)-1</f>
        <v>2.2084986851861612</v>
      </c>
      <c r="AE57" s="18">
        <f>((+AE56+1)*(100+R57)/100)-1</f>
        <v>0.80421309256256346</v>
      </c>
      <c r="AF57" s="18">
        <f>((+AF56+1)*(100+S57)/100)-1</f>
        <v>2.2084986851861612</v>
      </c>
      <c r="AG57" s="18">
        <f>((+AG56+1)*(100+AB57)/100)-1</f>
        <v>0.40725296355335194</v>
      </c>
      <c r="AH57" s="18">
        <f>((+AH56+1)*(100+X57)/100)-1</f>
        <v>1.0298465837184132</v>
      </c>
      <c r="AI57" s="18">
        <f>((+AI56+1)*(100+Y57)/100)-1</f>
        <v>1.1396839564023655</v>
      </c>
      <c r="AJ57" s="18">
        <f>((+AJ56+1)*(100+Z57)/100)-1</f>
        <v>-0.8075861649999122</v>
      </c>
      <c r="AK57" s="18">
        <f>((+AK56+1)*(100+AA57)/100)-1</f>
        <v>1.0997483133804598</v>
      </c>
      <c r="AL57" s="13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</row>
    <row r="58" spans="1:67" s="1" customFormat="1" x14ac:dyDescent="0.2">
      <c r="A58" s="2">
        <v>38898</v>
      </c>
      <c r="B58" s="4" t="e">
        <f ca="1">_xll.TR(B$1,"TR.TotalReturn1Mo","SDate=#1 ",G58,$A58)</f>
        <v>#NAME?</v>
      </c>
      <c r="C58" s="4" t="e">
        <f ca="1">_xll.TR(C$1,"TR.TotalReturn1Mo","SDate=#1 ",H58,$A58)</f>
        <v>#NAME?</v>
      </c>
      <c r="D58" s="4" t="e">
        <f ca="1">_xll.TR(D$1,"TR.TotalReturn1Mo","SDate=#1 ",I58,$A58)</f>
        <v>#NAME?</v>
      </c>
      <c r="E58" s="4" t="e">
        <f ca="1">_xll.TR(E$1,"TR.TotalReturn1Mo","SDate=#1 ",J58,$A58)</f>
        <v>#NAME?</v>
      </c>
      <c r="F58" s="4"/>
      <c r="G58" s="16">
        <v>-0.26786801471951899</v>
      </c>
      <c r="H58" s="16">
        <v>-17.060561300089599</v>
      </c>
      <c r="I58" s="16">
        <v>-7.4404761874787804</v>
      </c>
      <c r="J58" s="16">
        <v>9.2256917812533903</v>
      </c>
      <c r="K58" s="15">
        <f t="shared" si="1"/>
        <v>38898</v>
      </c>
      <c r="L58" s="13">
        <f>AVERAGE(G58:J58)</f>
        <v>-3.8858034302586266</v>
      </c>
      <c r="M58" s="14">
        <v>-0.63</v>
      </c>
      <c r="N58" s="125">
        <v>73.2</v>
      </c>
      <c r="O58" s="16">
        <f t="shared" si="2"/>
        <v>8.3321000443984161</v>
      </c>
      <c r="P58" s="14">
        <v>200606</v>
      </c>
      <c r="Q58" s="14">
        <v>-0.6</v>
      </c>
      <c r="R58" s="14">
        <f>+M58-V58</f>
        <v>-1.03</v>
      </c>
      <c r="S58" s="106">
        <f>+O58-V58</f>
        <v>7.9321000443984158</v>
      </c>
      <c r="T58" s="14">
        <v>-1.62</v>
      </c>
      <c r="U58" s="14">
        <v>0</v>
      </c>
      <c r="V58" s="14">
        <v>0.4</v>
      </c>
      <c r="W58" s="9"/>
      <c r="X58" s="13">
        <f>+G58-$V58</f>
        <v>-0.66786801471951907</v>
      </c>
      <c r="Y58" s="13">
        <f>+H58-$V58</f>
        <v>-17.460561300089598</v>
      </c>
      <c r="Z58" s="13">
        <f>+I58-$V58</f>
        <v>-7.8404761874787807</v>
      </c>
      <c r="AA58" s="13">
        <f>+J58-$V58</f>
        <v>8.8256917812533899</v>
      </c>
      <c r="AB58" s="13">
        <f>AVERAGE(X58:AA58)</f>
        <v>-4.2858034302586274</v>
      </c>
      <c r="AC58" s="18">
        <f>((+AC57+1)*(100+Q58)/100)-1</f>
        <v>0.4569993058469537</v>
      </c>
      <c r="AD58" s="18">
        <f>((+AD57+1)*(100+S58)/100)-1</f>
        <v>2.4630000108183352</v>
      </c>
      <c r="AE58" s="18">
        <f>((+AE57+1)*(100+R58)/100)-1</f>
        <v>0.78562969770916902</v>
      </c>
      <c r="AF58" s="18">
        <f>((+AF57+1)*(100+S58)/100)-1</f>
        <v>2.4630000108183352</v>
      </c>
      <c r="AG58" s="18">
        <f>((+AG57+1)*(100+AB58)/100)-1</f>
        <v>0.34694086776896627</v>
      </c>
      <c r="AH58" s="18">
        <f>((+AH57+1)*(100+X58)/100)-1</f>
        <v>1.016289887637881</v>
      </c>
      <c r="AI58" s="18">
        <f>((+AI57+1)*(100+Y58)/100)-1</f>
        <v>0.76608312756654806</v>
      </c>
      <c r="AJ58" s="18">
        <f>((+AJ57+1)*(100+Z58)/100)-1</f>
        <v>-0.82267232591450878</v>
      </c>
      <c r="AK58" s="18">
        <f>((+AK57+1)*(100+AA58)/100)-1</f>
        <v>1.2850656277014858</v>
      </c>
      <c r="AL58" s="13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</row>
    <row r="59" spans="1:67" s="1" customFormat="1" x14ac:dyDescent="0.2">
      <c r="A59" s="2">
        <v>38929</v>
      </c>
      <c r="B59" s="4" t="e">
        <f ca="1">_xll.TR(B$1,"TR.TotalReturn1Mo","SDate=#1 ",G59,$A59)</f>
        <v>#NAME?</v>
      </c>
      <c r="C59" s="4" t="e">
        <f ca="1">_xll.TR(C$1,"TR.TotalReturn1Mo","SDate=#1 ",H59,$A59)</f>
        <v>#NAME?</v>
      </c>
      <c r="D59" s="4" t="e">
        <f ca="1">_xll.TR(D$1,"TR.TotalReturn1Mo","SDate=#1 ",I59,$A59)</f>
        <v>#NAME?</v>
      </c>
      <c r="E59" s="4" t="e">
        <f ca="1">_xll.TR(E$1,"TR.TotalReturn1Mo","SDate=#1 ",J59,$A59)</f>
        <v>#NAME?</v>
      </c>
      <c r="F59" s="4"/>
      <c r="G59" s="16">
        <v>-5.4816261738968901</v>
      </c>
      <c r="H59" s="16">
        <v>0.40071237713774599</v>
      </c>
      <c r="I59" s="16">
        <v>-3.5369774918374</v>
      </c>
      <c r="J59" s="16">
        <v>-5.3194406357767496</v>
      </c>
      <c r="K59" s="15">
        <f t="shared" si="1"/>
        <v>38929</v>
      </c>
      <c r="L59" s="13">
        <f>AVERAGE(G59:J59)</f>
        <v>-3.4843329810933232</v>
      </c>
      <c r="M59" s="14">
        <v>-3.46</v>
      </c>
      <c r="N59" s="125">
        <v>74.75</v>
      </c>
      <c r="O59" s="16">
        <f t="shared" si="2"/>
        <v>2.1174863387978027</v>
      </c>
      <c r="P59" s="14">
        <v>200607</v>
      </c>
      <c r="Q59" s="14">
        <v>-0.26</v>
      </c>
      <c r="R59" s="14">
        <f>+M59-V59</f>
        <v>-3.86</v>
      </c>
      <c r="S59" s="106">
        <f>+O59-V59</f>
        <v>1.7174863387978028</v>
      </c>
      <c r="T59" s="14">
        <v>-2.96</v>
      </c>
      <c r="U59" s="14">
        <v>2.4</v>
      </c>
      <c r="V59" s="14">
        <v>0.4</v>
      </c>
      <c r="W59" s="9"/>
      <c r="X59" s="13">
        <f>+G59-$V59</f>
        <v>-5.8816261738968905</v>
      </c>
      <c r="Y59" s="13">
        <f>+H59-$V59</f>
        <v>7.1237713774596756E-4</v>
      </c>
      <c r="Z59" s="13">
        <f>+I59-$V59</f>
        <v>-3.9369774918373999</v>
      </c>
      <c r="AA59" s="13">
        <f>+J59-$V59</f>
        <v>-5.71944063577675</v>
      </c>
      <c r="AB59" s="13">
        <f>AVERAGE(X59:AA59)</f>
        <v>-3.8843329810933236</v>
      </c>
      <c r="AC59" s="18">
        <f>((+AC58+1)*(100+Q59)/100)-1</f>
        <v>0.45321110765175154</v>
      </c>
      <c r="AD59" s="18">
        <f>((+AD58+1)*(100+S59)/100)-1</f>
        <v>2.5224765629167063</v>
      </c>
      <c r="AE59" s="18">
        <f>((+AE58+1)*(100+R59)/100)-1</f>
        <v>0.71670439137759501</v>
      </c>
      <c r="AF59" s="18">
        <f>((+AF58+1)*(100+S59)/100)-1</f>
        <v>2.5224765629167063</v>
      </c>
      <c r="AG59" s="18">
        <f>((+AG58+1)*(100+AB59)/100)-1</f>
        <v>0.29462119940639186</v>
      </c>
      <c r="AH59" s="18">
        <f>((+AH58+1)*(100+X59)/100)-1</f>
        <v>0.89769925386493532</v>
      </c>
      <c r="AI59" s="18">
        <f>((+AI58+1)*(100+Y59)/100)-1</f>
        <v>0.76609570873898236</v>
      </c>
      <c r="AJ59" s="18">
        <f>((+AJ58+1)*(100+Z59)/100)-1</f>
        <v>-0.82965367653005329</v>
      </c>
      <c r="AK59" s="18">
        <f>((+AK58+1)*(100+AA59)/100)-1</f>
        <v>1.1543726556365597</v>
      </c>
      <c r="AL59" s="13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</row>
    <row r="60" spans="1:67" s="1" customFormat="1" x14ac:dyDescent="0.2">
      <c r="A60" s="2">
        <v>38960</v>
      </c>
      <c r="B60" s="4" t="e">
        <f ca="1">_xll.TR(B$1,"TR.TotalReturn1Mo","SDate=#1 ",G60,$A60)</f>
        <v>#NAME?</v>
      </c>
      <c r="C60" s="4" t="e">
        <f ca="1">_xll.TR(C$1,"TR.TotalReturn1Mo","SDate=#1 ",H60,$A60)</f>
        <v>#NAME?</v>
      </c>
      <c r="D60" s="4" t="e">
        <f ca="1">_xll.TR(D$1,"TR.TotalReturn1Mo","SDate=#1 ",I60,$A60)</f>
        <v>#NAME?</v>
      </c>
      <c r="E60" s="4" t="e">
        <f ca="1">_xll.TR(E$1,"TR.TotalReturn1Mo","SDate=#1 ",J60,$A60)</f>
        <v>#NAME?</v>
      </c>
      <c r="F60" s="4"/>
      <c r="G60" s="16">
        <v>-2.8788258018697301</v>
      </c>
      <c r="H60" s="16">
        <v>4.3902439022543103</v>
      </c>
      <c r="I60" s="16">
        <v>12.0000000001936</v>
      </c>
      <c r="J60" s="16">
        <v>11.7868520130913</v>
      </c>
      <c r="K60" s="15">
        <f t="shared" si="1"/>
        <v>38960</v>
      </c>
      <c r="L60" s="13">
        <f>AVERAGE(G60:J60)</f>
        <v>6.3245675284173704</v>
      </c>
      <c r="M60" s="14">
        <v>-0.93</v>
      </c>
      <c r="N60" s="125">
        <v>67.66</v>
      </c>
      <c r="O60" s="16">
        <f t="shared" si="2"/>
        <v>-9.484949832775925</v>
      </c>
      <c r="P60" s="14">
        <v>200608</v>
      </c>
      <c r="Q60" s="14">
        <v>2.23</v>
      </c>
      <c r="R60" s="14">
        <f>+M60-V60</f>
        <v>-1.35</v>
      </c>
      <c r="S60" s="106">
        <f>+O60-V60</f>
        <v>-9.9049498327759249</v>
      </c>
      <c r="T60" s="14">
        <v>0.22</v>
      </c>
      <c r="U60" s="14">
        <v>-0.78</v>
      </c>
      <c r="V60" s="14">
        <v>0.42</v>
      </c>
      <c r="W60" s="9"/>
      <c r="X60" s="13">
        <f>+G60-$V60</f>
        <v>-3.2988258018697301</v>
      </c>
      <c r="Y60" s="13">
        <f>+H60-$V60</f>
        <v>3.9702439022543103</v>
      </c>
      <c r="Z60" s="13">
        <f>+I60-$V60</f>
        <v>11.5800000001936</v>
      </c>
      <c r="AA60" s="13">
        <f>+J60-$V60</f>
        <v>11.3668520130913</v>
      </c>
      <c r="AB60" s="13">
        <f>AVERAGE(X60:AA60)</f>
        <v>5.9045675284173704</v>
      </c>
      <c r="AC60" s="18">
        <f>((+AC59+1)*(100+Q60)/100)-1</f>
        <v>0.48561771535238574</v>
      </c>
      <c r="AD60" s="18">
        <f>((+AD59+1)*(100+S60)/100)-1</f>
        <v>2.1735770264885166</v>
      </c>
      <c r="AE60" s="18">
        <f>((+AE59+1)*(100+R60)/100)-1</f>
        <v>0.69352888209399755</v>
      </c>
      <c r="AF60" s="18">
        <f>((+AF59+1)*(100+S60)/100)-1</f>
        <v>2.1735770264885166</v>
      </c>
      <c r="AG60" s="18">
        <f>((+AG59+1)*(100+AB60)/100)-1</f>
        <v>0.37106298236254931</v>
      </c>
      <c r="AH60" s="18">
        <f>((+AH59+1)*(100+X60)/100)-1</f>
        <v>0.8350974612365496</v>
      </c>
      <c r="AI60" s="18">
        <f>((+AI59+1)*(100+Y60)/100)-1</f>
        <v>0.8362140159231668</v>
      </c>
      <c r="AJ60" s="18">
        <f>((+AJ59+1)*(100+Z60)/100)-1</f>
        <v>-0.80992757227190371</v>
      </c>
      <c r="AK60" s="18">
        <f>((+AK59+1)*(100+AA60)/100)-1</f>
        <v>1.3992570072132726</v>
      </c>
      <c r="AL60" s="13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</row>
    <row r="61" spans="1:67" s="1" customFormat="1" x14ac:dyDescent="0.2">
      <c r="A61" s="2">
        <v>38990</v>
      </c>
      <c r="B61" s="4" t="e">
        <f ca="1">_xll.TR(B$1,"TR.TotalReturn1Mo","SDate=#1 ",G61,$A61)</f>
        <v>#NAME?</v>
      </c>
      <c r="C61" s="4" t="e">
        <f ca="1">_xll.TR(C$1,"TR.TotalReturn1Mo","SDate=#1 ",H61,$A61)</f>
        <v>#NAME?</v>
      </c>
      <c r="D61" s="4" t="e">
        <f ca="1">_xll.TR(D$1,"TR.TotalReturn1Mo","SDate=#1 ",I61,$A61)</f>
        <v>#NAME?</v>
      </c>
      <c r="E61" s="4" t="e">
        <f ca="1">_xll.TR(E$1,"TR.TotalReturn1Mo","SDate=#1 ",J61,$A61)</f>
        <v>#NAME?</v>
      </c>
      <c r="F61" s="4"/>
      <c r="G61" s="16">
        <v>5.1053052531586696</v>
      </c>
      <c r="H61" s="16">
        <v>-3.4071550251893199</v>
      </c>
      <c r="I61" s="16">
        <v>4.8048048061654498</v>
      </c>
      <c r="J61" s="16">
        <v>2.5851464165314302</v>
      </c>
      <c r="K61" s="15">
        <f t="shared" si="1"/>
        <v>38990</v>
      </c>
      <c r="L61" s="13">
        <f>AVERAGE(G61:J61)</f>
        <v>2.2720253626665574</v>
      </c>
      <c r="M61" s="14">
        <v>3.61</v>
      </c>
      <c r="N61" s="125">
        <v>59.09</v>
      </c>
      <c r="O61" s="16">
        <f t="shared" si="2"/>
        <v>-12.666272539166412</v>
      </c>
      <c r="P61" s="14">
        <v>200609</v>
      </c>
      <c r="Q61" s="14">
        <v>0.61</v>
      </c>
      <c r="R61" s="14">
        <f>+M61-V61</f>
        <v>3.1999999999999997</v>
      </c>
      <c r="S61" s="106">
        <f>+O61-V61</f>
        <v>-13.076272539166412</v>
      </c>
      <c r="T61" s="14">
        <v>-1.46</v>
      </c>
      <c r="U61" s="14">
        <v>0.52</v>
      </c>
      <c r="V61" s="14">
        <v>0.41</v>
      </c>
      <c r="W61" s="9"/>
      <c r="X61" s="13">
        <f>+G61-$V61</f>
        <v>4.6953052531586694</v>
      </c>
      <c r="Y61" s="13">
        <f>+H61-$V61</f>
        <v>-3.81715502518932</v>
      </c>
      <c r="Z61" s="13">
        <f>+I61-$V61</f>
        <v>4.3948048061654497</v>
      </c>
      <c r="AA61" s="13">
        <f>+J61-$V61</f>
        <v>2.17514641653143</v>
      </c>
      <c r="AB61" s="13">
        <f>AVERAGE(X61:AA61)</f>
        <v>1.8620253626665573</v>
      </c>
      <c r="AC61" s="18">
        <f>((+AC60+1)*(100+Q61)/100)-1</f>
        <v>0.49467998341603536</v>
      </c>
      <c r="AD61" s="18">
        <f>((+AD60+1)*(100+S61)/100)-1</f>
        <v>1.7585914452645044</v>
      </c>
      <c r="AE61" s="18">
        <f>((+AE60+1)*(100+R61)/100)-1</f>
        <v>0.74772180632100538</v>
      </c>
      <c r="AF61" s="18">
        <f>((+AF60+1)*(100+S61)/100)-1</f>
        <v>1.7585914452645044</v>
      </c>
      <c r="AG61" s="18">
        <f>((+AG60+1)*(100+AB61)/100)-1</f>
        <v>0.39659252283227264</v>
      </c>
      <c r="AH61" s="18">
        <f>((+AH60+1)*(100+X61)/100)-1</f>
        <v>0.92126088873457057</v>
      </c>
      <c r="AI61" s="18">
        <f>((+AI60+1)*(100+Y61)/100)-1</f>
        <v>0.76612288034112508</v>
      </c>
      <c r="AJ61" s="18">
        <f>((+AJ60+1)*(100+Z61)/100)-1</f>
        <v>-0.80157426008291399</v>
      </c>
      <c r="AK61" s="18">
        <f>((+AK60+1)*(100+AA61)/100)-1</f>
        <v>1.4514443600290514</v>
      </c>
      <c r="AL61" s="13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</row>
    <row r="62" spans="1:67" s="1" customFormat="1" x14ac:dyDescent="0.2">
      <c r="A62" s="2">
        <v>39021</v>
      </c>
      <c r="B62" s="4" t="e">
        <f ca="1">_xll.TR(B$1,"TR.TotalReturn1Mo","SDate=#1 ",G62,$A62)</f>
        <v>#NAME?</v>
      </c>
      <c r="C62" s="4" t="e">
        <f ca="1">_xll.TR(C$1,"TR.TotalReturn1Mo","SDate=#1 ",H62,$A62)</f>
        <v>#NAME?</v>
      </c>
      <c r="D62" s="4" t="e">
        <f ca="1">_xll.TR(D$1,"TR.TotalReturn1Mo","SDate=#1 ",I62,$A62)</f>
        <v>#NAME?</v>
      </c>
      <c r="E62" s="4" t="e">
        <f ca="1">_xll.TR(E$1,"TR.TotalReturn1Mo","SDate=#1 ",J62,$A62)</f>
        <v>#NAME?</v>
      </c>
      <c r="F62" s="4"/>
      <c r="G62" s="16">
        <v>1.2809131265550699</v>
      </c>
      <c r="H62" s="16">
        <v>-6.3051146390064803</v>
      </c>
      <c r="I62" s="16">
        <v>10.888252148191199</v>
      </c>
      <c r="J62" s="16">
        <v>6.0096765986321401</v>
      </c>
      <c r="K62" s="15">
        <f t="shared" si="1"/>
        <v>39021</v>
      </c>
      <c r="L62" s="13">
        <f>AVERAGE(G62:J62)</f>
        <v>2.9684318085929822</v>
      </c>
      <c r="M62" s="14">
        <v>3.24</v>
      </c>
      <c r="N62" s="125">
        <v>56.13</v>
      </c>
      <c r="O62" s="16">
        <f t="shared" si="2"/>
        <v>-5.0093078355051617</v>
      </c>
      <c r="P62" s="14">
        <v>200610</v>
      </c>
      <c r="Q62" s="14">
        <v>3.32</v>
      </c>
      <c r="R62" s="14">
        <f>+M62-V62</f>
        <v>2.83</v>
      </c>
      <c r="S62" s="106">
        <f>+O62-V62</f>
        <v>-5.4193078355051618</v>
      </c>
      <c r="T62" s="14">
        <v>0.49</v>
      </c>
      <c r="U62" s="14">
        <v>-0.34</v>
      </c>
      <c r="V62" s="14">
        <v>0.41</v>
      </c>
      <c r="W62" s="9"/>
      <c r="X62" s="13">
        <f>+G62-$V62</f>
        <v>0.87091312655507003</v>
      </c>
      <c r="Y62" s="13">
        <f>+H62-$V62</f>
        <v>-6.7151146390064804</v>
      </c>
      <c r="Z62" s="13">
        <f>+I62-$V62</f>
        <v>10.478252148191199</v>
      </c>
      <c r="AA62" s="13">
        <f>+J62-$V62</f>
        <v>5.59967659863214</v>
      </c>
      <c r="AB62" s="13">
        <f>AVERAGE(X62:AA62)</f>
        <v>2.5584318085929825</v>
      </c>
      <c r="AC62" s="18">
        <f>((+AC61+1)*(100+Q62)/100)-1</f>
        <v>0.54430335886544756</v>
      </c>
      <c r="AD62" s="18">
        <f>((+AD61+1)*(100+S62)/100)-1</f>
        <v>1.6090948829217098</v>
      </c>
      <c r="AE62" s="18">
        <f>((+AE61+1)*(100+R62)/100)-1</f>
        <v>0.79718233343988976</v>
      </c>
      <c r="AF62" s="18">
        <f>((+AF61+1)*(100+S62)/100)-1</f>
        <v>1.6090948829217098</v>
      </c>
      <c r="AG62" s="18">
        <f>((+AG61+1)*(100+AB62)/100)-1</f>
        <v>0.43232339017284493</v>
      </c>
      <c r="AH62" s="18">
        <f>((+AH61+1)*(100+X62)/100)-1</f>
        <v>0.93799340200992853</v>
      </c>
      <c r="AI62" s="18">
        <f>((+AI61+1)*(100+Y62)/100)-1</f>
        <v>0.64752570426049516</v>
      </c>
      <c r="AJ62" s="18">
        <f>((+AJ61+1)*(100+Z62)/100)-1</f>
        <v>-0.78078271072748762</v>
      </c>
      <c r="AK62" s="18">
        <f>((+AK61+1)*(100+AA62)/100)-1</f>
        <v>1.5887173161860857</v>
      </c>
      <c r="AL62" s="13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</row>
    <row r="63" spans="1:67" s="1" customFormat="1" x14ac:dyDescent="0.2">
      <c r="A63" s="2">
        <v>39051</v>
      </c>
      <c r="B63" s="4" t="e">
        <f ca="1">_xll.TR(B$1,"TR.TotalReturn1Mo","SDate=#1 ",G63,$A63)</f>
        <v>#NAME?</v>
      </c>
      <c r="C63" s="4" t="e">
        <f ca="1">_xll.TR(C$1,"TR.TotalReturn1Mo","SDate=#1 ",H63,$A63)</f>
        <v>#NAME?</v>
      </c>
      <c r="D63" s="4" t="e">
        <f ca="1">_xll.TR(D$1,"TR.TotalReturn1Mo","SDate=#1 ",I63,$A63)</f>
        <v>#NAME?</v>
      </c>
      <c r="E63" s="4" t="e">
        <f ca="1">_xll.TR(E$1,"TR.TotalReturn1Mo","SDate=#1 ",J63,$A63)</f>
        <v>#NAME?</v>
      </c>
      <c r="F63" s="4"/>
      <c r="G63" s="16">
        <v>10.7464638990834</v>
      </c>
      <c r="H63" s="16">
        <v>3.5431235434373298</v>
      </c>
      <c r="I63" s="16">
        <v>1.87667560297087</v>
      </c>
      <c r="J63" s="16">
        <v>0.40993489139824502</v>
      </c>
      <c r="K63" s="15">
        <f t="shared" si="1"/>
        <v>39051</v>
      </c>
      <c r="L63" s="13">
        <f>AVERAGE(G63:J63)</f>
        <v>4.1440494842224611</v>
      </c>
      <c r="M63" s="14">
        <v>4.3099999999999996</v>
      </c>
      <c r="N63" s="125">
        <v>64.36</v>
      </c>
      <c r="O63" s="16">
        <f t="shared" si="2"/>
        <v>14.662390878318178</v>
      </c>
      <c r="P63" s="14">
        <v>200611</v>
      </c>
      <c r="Q63" s="14">
        <v>2.2999999999999998</v>
      </c>
      <c r="R63" s="14">
        <f>+M63-V63</f>
        <v>3.8899999999999997</v>
      </c>
      <c r="S63" s="106">
        <f>+O63-V63</f>
        <v>14.242390878318178</v>
      </c>
      <c r="T63" s="14">
        <v>0.36</v>
      </c>
      <c r="U63" s="14">
        <v>0.43</v>
      </c>
      <c r="V63" s="14">
        <v>0.42</v>
      </c>
      <c r="W63" s="9"/>
      <c r="X63" s="13">
        <f>+G63-$V63</f>
        <v>10.3264638990834</v>
      </c>
      <c r="Y63" s="13">
        <f>+H63-$V63</f>
        <v>3.1231235434373299</v>
      </c>
      <c r="Z63" s="13">
        <f>+I63-$V63</f>
        <v>1.4566756029708701</v>
      </c>
      <c r="AA63" s="13">
        <f>+J63-$V63</f>
        <v>-1.0065108601754968E-2</v>
      </c>
      <c r="AB63" s="13">
        <f>AVERAGE(X63:AA63)</f>
        <v>3.7240494842224616</v>
      </c>
      <c r="AC63" s="18">
        <f>((+AC62+1)*(100+Q63)/100)-1</f>
        <v>0.57982233611935263</v>
      </c>
      <c r="AD63" s="18">
        <f>((+AD62+1)*(100+S63)/100)-1</f>
        <v>1.9806923745336178</v>
      </c>
      <c r="AE63" s="18">
        <f>((+AE62+1)*(100+R63)/100)-1</f>
        <v>0.86709272621070133</v>
      </c>
      <c r="AF63" s="18">
        <f>((+AF62+1)*(100+S63)/100)-1</f>
        <v>1.9806923745336178</v>
      </c>
      <c r="AG63" s="18">
        <f>((+AG62+1)*(100+AB63)/100)-1</f>
        <v>0.48566382199697444</v>
      </c>
      <c r="AH63" s="18">
        <f>((+AH62+1)*(100+X63)/100)-1</f>
        <v>1.1381195910351019</v>
      </c>
      <c r="AI63" s="18">
        <f>((+AI62+1)*(100+Y63)/100)-1</f>
        <v>0.69897996741443658</v>
      </c>
      <c r="AJ63" s="18">
        <f>((+AJ62+1)*(100+Z63)/100)-1</f>
        <v>-0.77758942595716085</v>
      </c>
      <c r="AK63" s="18">
        <f>((+AK62+1)*(100+AA63)/100)-1</f>
        <v>1.5884567589768195</v>
      </c>
      <c r="AL63" s="13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</row>
    <row r="64" spans="1:67" s="1" customFormat="1" x14ac:dyDescent="0.2">
      <c r="A64" s="2">
        <v>39082</v>
      </c>
      <c r="B64" s="4" t="e">
        <f ca="1">_xll.TR(B$1,"TR.TotalReturn1Mo","SDate=#1 ",G64,$A64)</f>
        <v>#NAME?</v>
      </c>
      <c r="C64" s="4" t="e">
        <f ca="1">_xll.TR(C$1,"TR.TotalReturn1Mo","SDate=#1 ",H64,$A64)</f>
        <v>#NAME?</v>
      </c>
      <c r="D64" s="4" t="e">
        <f ca="1">_xll.TR(D$1,"TR.TotalReturn1Mo","SDate=#1 ",I64,$A64)</f>
        <v>#NAME?</v>
      </c>
      <c r="E64" s="4" t="e">
        <f ca="1">_xll.TR(E$1,"TR.TotalReturn1Mo","SDate=#1 ",J64,$A64)</f>
        <v>#NAME?</v>
      </c>
      <c r="F64" s="4"/>
      <c r="G64" s="16">
        <v>0.35016378655188202</v>
      </c>
      <c r="H64" s="16">
        <v>17.5146330483018</v>
      </c>
      <c r="I64" s="16">
        <v>3.9473684211617202</v>
      </c>
      <c r="J64" s="16">
        <v>-8.9767617078599996E-4</v>
      </c>
      <c r="K64" s="15">
        <f t="shared" si="1"/>
        <v>39082</v>
      </c>
      <c r="L64" s="13">
        <f>AVERAGE(G64:J64)</f>
        <v>5.4528168949611535</v>
      </c>
      <c r="M64" s="14">
        <v>0.28999999999999998</v>
      </c>
      <c r="N64" s="125">
        <v>58.96</v>
      </c>
      <c r="O64" s="16">
        <f t="shared" si="2"/>
        <v>-8.3903045369794871</v>
      </c>
      <c r="P64" s="14">
        <v>200612</v>
      </c>
      <c r="Q64" s="14">
        <v>1.84</v>
      </c>
      <c r="R64" s="14">
        <f>+M64-V64</f>
        <v>-0.11000000000000004</v>
      </c>
      <c r="S64" s="106">
        <f>+O64-V64</f>
        <v>-8.7903045369794874</v>
      </c>
      <c r="T64" s="14">
        <v>-0.17</v>
      </c>
      <c r="U64" s="14">
        <v>1.27</v>
      </c>
      <c r="V64" s="14">
        <v>0.4</v>
      </c>
      <c r="W64" s="9"/>
      <c r="X64" s="13">
        <f>+G64-$V64</f>
        <v>-4.9836213448118005E-2</v>
      </c>
      <c r="Y64" s="13">
        <f>+H64-$V64</f>
        <v>17.114633048301801</v>
      </c>
      <c r="Z64" s="13">
        <f>+I64-$V64</f>
        <v>3.5473684211617202</v>
      </c>
      <c r="AA64" s="13">
        <f>+J64-$V64</f>
        <v>-0.40089767617078603</v>
      </c>
      <c r="AB64" s="13">
        <f>AVERAGE(X64:AA64)</f>
        <v>5.0528168949611549</v>
      </c>
      <c r="AC64" s="18">
        <f>((+AC63+1)*(100+Q64)/100)-1</f>
        <v>0.60889106710394891</v>
      </c>
      <c r="AD64" s="18">
        <f>((+AD63+1)*(100+S64)/100)-1</f>
        <v>1.7186804375015874</v>
      </c>
      <c r="AE64" s="18">
        <f>((+AE63+1)*(100+R64)/100)-1</f>
        <v>0.86503892421186945</v>
      </c>
      <c r="AF64" s="18">
        <f>((+AF63+1)*(100+S64)/100)-1</f>
        <v>1.7186804375015874</v>
      </c>
      <c r="AG64" s="18">
        <f>((+AG63+1)*(100+AB64)/100)-1</f>
        <v>0.56073169459716321</v>
      </c>
      <c r="AH64" s="18">
        <f>((+AH63+1)*(100+X64)/100)-1</f>
        <v>1.1370540331919377</v>
      </c>
      <c r="AI64" s="18">
        <f>((+AI63+1)*(100+Y64)/100)-1</f>
        <v>0.98975415440157488</v>
      </c>
      <c r="AJ64" s="18">
        <f>((+AJ63+1)*(100+Z64)/100)-1</f>
        <v>-0.76969970348824068</v>
      </c>
      <c r="AK64" s="18">
        <f>((+AK63+1)*(100+AA64)/100)-1</f>
        <v>1.5780796959813954</v>
      </c>
      <c r="AL64" s="13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</row>
    <row r="65" spans="1:67" s="1" customFormat="1" x14ac:dyDescent="0.2">
      <c r="A65" s="2">
        <v>39113</v>
      </c>
      <c r="B65" s="4" t="e">
        <f ca="1">_xll.TR(B$1,"TR.TotalReturn1Mo","SDate=#1 ",G65,$A65)</f>
        <v>#NAME?</v>
      </c>
      <c r="C65" s="4" t="e">
        <f ca="1">_xll.TR(C$1,"TR.TotalReturn1Mo","SDate=#1 ",H65,$A65)</f>
        <v>#NAME?</v>
      </c>
      <c r="D65" s="4" t="e">
        <f ca="1">_xll.TR(D$1,"TR.TotalReturn1Mo","SDate=#1 ",I65,$A65)</f>
        <v>#NAME?</v>
      </c>
      <c r="E65" s="4" t="e">
        <f ca="1">_xll.TR(E$1,"TR.TotalReturn1Mo","SDate=#1 ",J65,$A65)</f>
        <v>#NAME?</v>
      </c>
      <c r="F65" s="4"/>
      <c r="G65" s="16">
        <v>0.81044574585018603</v>
      </c>
      <c r="H65" s="16">
        <v>-2.4521072786771998</v>
      </c>
      <c r="I65" s="16">
        <v>12.658227846471799</v>
      </c>
      <c r="J65" s="16">
        <v>-2.12406468749696</v>
      </c>
      <c r="K65" s="15">
        <f t="shared" si="1"/>
        <v>39113</v>
      </c>
      <c r="L65" s="13">
        <f>AVERAGE(G65:J65)</f>
        <v>2.2231254065369566</v>
      </c>
      <c r="M65" s="14">
        <v>3.99</v>
      </c>
      <c r="N65" s="125">
        <v>56.52</v>
      </c>
      <c r="O65" s="16">
        <f t="shared" si="2"/>
        <v>-4.1383989145183158</v>
      </c>
      <c r="P65" s="14">
        <v>200701</v>
      </c>
      <c r="Q65" s="14">
        <v>0.96</v>
      </c>
      <c r="R65" s="14">
        <f>+M65-V65</f>
        <v>3.5500000000000003</v>
      </c>
      <c r="S65" s="106">
        <f>+O65-V65</f>
        <v>-4.5783989145183162</v>
      </c>
      <c r="T65" s="14">
        <v>0.88</v>
      </c>
      <c r="U65" s="14">
        <v>0.13</v>
      </c>
      <c r="V65" s="14">
        <v>0.44</v>
      </c>
      <c r="W65" s="9"/>
      <c r="X65" s="13">
        <f>+G65-$V65</f>
        <v>0.37044574585018603</v>
      </c>
      <c r="Y65" s="13">
        <f>+H65-$V65</f>
        <v>-2.8921072786771997</v>
      </c>
      <c r="Z65" s="13">
        <f>+I65-$V65</f>
        <v>12.2182278464718</v>
      </c>
      <c r="AA65" s="13">
        <f>+J65-$V65</f>
        <v>-2.5640646874969599</v>
      </c>
      <c r="AB65" s="126">
        <f>AVERAGE(X65:AA65)</f>
        <v>1.7831254065369568</v>
      </c>
      <c r="AC65" s="18">
        <f>((+AC64+1)*(100+Q65)/100)-1</f>
        <v>0.62433642134814682</v>
      </c>
      <c r="AD65" s="18">
        <f>((+AD64+1)*(100+S65)/100)-1</f>
        <v>1.5942084018617932</v>
      </c>
      <c r="AE65" s="128">
        <f>((+AE64+1)*(100+R65)/100)-1</f>
        <v>0.9312478060213909</v>
      </c>
      <c r="AF65" s="128">
        <f>((+AF64+1)*(100+S65)/100)-1</f>
        <v>1.5942084018617932</v>
      </c>
      <c r="AG65" s="18">
        <f>((+AG64+1)*(100+AB65)/100)-1</f>
        <v>0.58856149797140001</v>
      </c>
      <c r="AH65" s="18">
        <f>((+AH64+1)*(100+X65)/100)-1</f>
        <v>1.1449706589444171</v>
      </c>
      <c r="AI65" s="18">
        <f>((+AI64+1)*(100+Y65)/100)-1</f>
        <v>0.93220832967434486</v>
      </c>
      <c r="AJ65" s="18">
        <f>((+AJ64+1)*(100+Z65)/100)-1</f>
        <v>-0.74156108852933378</v>
      </c>
      <c r="AK65" s="18">
        <f>((+AK64+1)*(100+AA65)/100)-1</f>
        <v>1.5119760648812073</v>
      </c>
      <c r="AL65" s="13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</row>
    <row r="66" spans="1:67" s="1" customFormat="1" x14ac:dyDescent="0.2">
      <c r="A66" s="2">
        <v>39141</v>
      </c>
      <c r="B66" s="4" t="e">
        <f ca="1">_xll.TR(B$1,"TR.TotalReturn1Mo","SDate=#1 ",G66,$A66)</f>
        <v>#NAME?</v>
      </c>
      <c r="C66" s="4" t="e">
        <f ca="1">_xll.TR(C$1,"TR.TotalReturn1Mo","SDate=#1 ",H66,$A66)</f>
        <v>#NAME?</v>
      </c>
      <c r="D66" s="4" t="e">
        <f ca="1">_xll.TR(D$1,"TR.TotalReturn1Mo","SDate=#1 ",I66,$A66)</f>
        <v>#NAME?</v>
      </c>
      <c r="E66" s="4" t="e">
        <f ca="1">_xll.TR(E$1,"TR.TotalReturn1Mo","SDate=#1 ",J66,$A66)</f>
        <v>#NAME?</v>
      </c>
      <c r="F66" s="4"/>
      <c r="G66" s="16">
        <v>2.5377851842350401</v>
      </c>
      <c r="H66" s="16">
        <v>5.41090316982209</v>
      </c>
      <c r="I66" s="16">
        <v>10.1449275372896</v>
      </c>
      <c r="J66" s="16">
        <v>12.839014680172999</v>
      </c>
      <c r="K66" s="15">
        <f t="shared" si="1"/>
        <v>39141</v>
      </c>
      <c r="L66" s="13">
        <f>AVERAGE(G66:J66)</f>
        <v>7.7331576428799327</v>
      </c>
      <c r="M66" s="14">
        <v>-1.63</v>
      </c>
      <c r="N66" s="125">
        <v>59.39</v>
      </c>
      <c r="O66" s="16">
        <f t="shared" si="2"/>
        <v>5.0778485491861147</v>
      </c>
      <c r="P66" s="14">
        <v>200702</v>
      </c>
      <c r="Q66" s="14">
        <v>-0.54</v>
      </c>
      <c r="R66" s="14">
        <f>+M66-V66</f>
        <v>-2.0099999999999998</v>
      </c>
      <c r="S66" s="106">
        <f>+O66-V66</f>
        <v>4.6978485491861148</v>
      </c>
      <c r="T66" s="14">
        <v>1.48</v>
      </c>
      <c r="U66" s="14">
        <v>0.75</v>
      </c>
      <c r="V66" s="14">
        <v>0.38</v>
      </c>
      <c r="W66" s="9"/>
      <c r="X66" s="13">
        <f>+G66-$V66</f>
        <v>2.1577851842350402</v>
      </c>
      <c r="Y66" s="13">
        <f>+H66-$V66</f>
        <v>5.0309031698220901</v>
      </c>
      <c r="Z66" s="13">
        <f>+I66-$V66</f>
        <v>9.7649275372895996</v>
      </c>
      <c r="AA66" s="13">
        <f>+J66-$V66</f>
        <v>12.459014680172999</v>
      </c>
      <c r="AB66" s="13">
        <f>AVERAGE(X66:AA66)</f>
        <v>7.3531576428799319</v>
      </c>
      <c r="AC66" s="18">
        <f>((+AC65+1)*(100+Q66)/100)-1</f>
        <v>0.61556500467286668</v>
      </c>
      <c r="AD66" s="18">
        <f>((+AD65+1)*(100+S66)/100)-1</f>
        <v>1.7160803836315224</v>
      </c>
      <c r="AE66" s="18">
        <f>((+AE65+1)*(100+R66)/100)-1</f>
        <v>0.89242972512036101</v>
      </c>
      <c r="AF66" s="18">
        <f>((+AF65+1)*(100+S66)/100)-1</f>
        <v>1.7160803836315224</v>
      </c>
      <c r="AG66" s="18">
        <f>((+AG65+1)*(100+AB66)/100)-1</f>
        <v>0.70537092917133215</v>
      </c>
      <c r="AH66" s="18">
        <f>((+AH65+1)*(100+X66)/100)-1</f>
        <v>1.1912545180293082</v>
      </c>
      <c r="AI66" s="18">
        <f>((+AI65+1)*(100+Y66)/100)-1</f>
        <v>1.029415859779498</v>
      </c>
      <c r="AJ66" s="18">
        <f>((+AJ65+1)*(100+Z66)/100)-1</f>
        <v>-0.7163247160960633</v>
      </c>
      <c r="AK66" s="18">
        <f>((+AK65+1)*(100+AA66)/100)-1</f>
        <v>1.8249435315671887</v>
      </c>
      <c r="AL66" s="13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</row>
    <row r="67" spans="1:67" s="1" customFormat="1" x14ac:dyDescent="0.2">
      <c r="A67" s="2">
        <v>39172</v>
      </c>
      <c r="B67" s="4" t="e">
        <f ca="1">_xll.TR(B$1,"TR.TotalReturn1Mo","SDate=#1 ",G67,$A67)</f>
        <v>#NAME?</v>
      </c>
      <c r="C67" s="4" t="e">
        <f ca="1">_xll.TR(C$1,"TR.TotalReturn1Mo","SDate=#1 ",H67,$A67)</f>
        <v>#NAME?</v>
      </c>
      <c r="D67" s="4" t="e">
        <f ca="1">_xll.TR(D$1,"TR.TotalReturn1Mo","SDate=#1 ",I67,$A67)</f>
        <v>#NAME?</v>
      </c>
      <c r="E67" s="4" t="e">
        <f ca="1">_xll.TR(E$1,"TR.TotalReturn1Mo","SDate=#1 ",J67,$A67)</f>
        <v>#NAME?</v>
      </c>
      <c r="F67" s="4"/>
      <c r="G67" s="16">
        <v>1.8909007551424399</v>
      </c>
      <c r="H67" s="16">
        <v>-10.3820918562421</v>
      </c>
      <c r="I67" s="16">
        <v>2.1929824561581799</v>
      </c>
      <c r="J67" s="16">
        <v>1.38364249334173</v>
      </c>
      <c r="K67" s="15">
        <f t="shared" si="1"/>
        <v>39172</v>
      </c>
      <c r="L67" s="13">
        <f>AVERAGE(G67:J67)</f>
        <v>-1.2286415378999376</v>
      </c>
      <c r="M67" s="14">
        <v>0.55000000000000004</v>
      </c>
      <c r="N67" s="125">
        <v>68.47</v>
      </c>
      <c r="O67" s="16">
        <f t="shared" si="2"/>
        <v>15.288769153056059</v>
      </c>
      <c r="P67" s="14">
        <v>200703</v>
      </c>
      <c r="Q67" s="14">
        <v>1.75</v>
      </c>
      <c r="R67" s="14">
        <f>+M67-V67</f>
        <v>0.12000000000000005</v>
      </c>
      <c r="S67" s="106">
        <f>+O67-V67</f>
        <v>14.858769153056059</v>
      </c>
      <c r="T67" s="14">
        <v>0.19</v>
      </c>
      <c r="U67" s="14">
        <v>0.43</v>
      </c>
      <c r="V67" s="14">
        <v>0.43</v>
      </c>
      <c r="W67" s="9"/>
      <c r="X67" s="13">
        <f>+G67-$V67</f>
        <v>1.46090075514244</v>
      </c>
      <c r="Y67" s="13">
        <f>+H67-$V67</f>
        <v>-10.8120918562421</v>
      </c>
      <c r="Z67" s="13">
        <f>+I67-$V67</f>
        <v>1.7629824561581799</v>
      </c>
      <c r="AA67" s="13">
        <f>+J67-$V67</f>
        <v>0.95364249334173001</v>
      </c>
      <c r="AB67" s="13">
        <f>AVERAGE(X67:AA67)</f>
        <v>-1.6586415378999377</v>
      </c>
      <c r="AC67" s="18">
        <f>((+AC66+1)*(100+Q67)/100)-1</f>
        <v>0.64383739225464187</v>
      </c>
      <c r="AD67" s="18">
        <f>((+AD66+1)*(100+S67)/100)-1</f>
        <v>2.1196564978467696</v>
      </c>
      <c r="AE67" s="18">
        <f>((+AE66+1)*(100+R67)/100)-1</f>
        <v>0.8947006407905056</v>
      </c>
      <c r="AF67" s="18">
        <f>((+AF66+1)*(100+S67)/100)-1</f>
        <v>2.1196564978467696</v>
      </c>
      <c r="AG67" s="18">
        <f>((+AG66+1)*(100+AB67)/100)-1</f>
        <v>0.6770849385648261</v>
      </c>
      <c r="AH67" s="18">
        <f>((+AH66+1)*(100+X67)/100)-1</f>
        <v>1.2232665718302913</v>
      </c>
      <c r="AI67" s="18">
        <f>((+AI66+1)*(100+Y67)/100)-1</f>
        <v>0.80999355287499331</v>
      </c>
      <c r="AJ67" s="18">
        <f>((+AJ66+1)*(100+Z67)/100)-1</f>
        <v>-0.71132357060838003</v>
      </c>
      <c r="AK67" s="18">
        <f>((+AK66+1)*(100+AA67)/100)-1</f>
        <v>1.8518833934971219</v>
      </c>
      <c r="AL67" s="13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</row>
    <row r="68" spans="1:67" s="1" customFormat="1" x14ac:dyDescent="0.2">
      <c r="A68" s="2">
        <v>39202</v>
      </c>
      <c r="B68" s="4" t="e">
        <f ca="1">_xll.TR(B$1,"TR.TotalReturn1Mo","SDate=#1 ",G68,$A68)</f>
        <v>#NAME?</v>
      </c>
      <c r="C68" s="4" t="e">
        <f ca="1">_xll.TR(C$1,"TR.TotalReturn1Mo","SDate=#1 ",H68,$A68)</f>
        <v>#NAME?</v>
      </c>
      <c r="D68" s="4" t="e">
        <f ca="1">_xll.TR(D$1,"TR.TotalReturn1Mo","SDate=#1 ",I68,$A68)</f>
        <v>#NAME?</v>
      </c>
      <c r="E68" s="4" t="e">
        <f ca="1">_xll.TR(E$1,"TR.TotalReturn1Mo","SDate=#1 ",J68,$A68)</f>
        <v>#NAME?</v>
      </c>
      <c r="F68" s="4"/>
      <c r="G68" s="16">
        <v>4.6001574625601096</v>
      </c>
      <c r="H68" s="16">
        <v>2.1533161072664799</v>
      </c>
      <c r="I68" s="16">
        <v>-1.9313304699699101</v>
      </c>
      <c r="J68" s="16">
        <v>2.2895769724933901</v>
      </c>
      <c r="K68" s="15">
        <f t="shared" si="1"/>
        <v>39202</v>
      </c>
      <c r="L68" s="13">
        <f>AVERAGE(G68:J68)</f>
        <v>1.7779300180875173</v>
      </c>
      <c r="M68" s="14">
        <v>6.82</v>
      </c>
      <c r="N68" s="125">
        <v>67.23</v>
      </c>
      <c r="O68" s="16">
        <f t="shared" si="2"/>
        <v>-1.8110121220972664</v>
      </c>
      <c r="P68" s="14">
        <v>200704</v>
      </c>
      <c r="Q68" s="14">
        <v>3.73</v>
      </c>
      <c r="R68" s="14">
        <f>+M68-V68</f>
        <v>6.38</v>
      </c>
      <c r="S68" s="106">
        <f>+O68-V68</f>
        <v>-2.2510121220972663</v>
      </c>
      <c r="T68" s="14">
        <v>-0.95</v>
      </c>
      <c r="U68" s="14">
        <v>0.36</v>
      </c>
      <c r="V68" s="14">
        <v>0.44</v>
      </c>
      <c r="W68" s="9"/>
      <c r="X68" s="13">
        <f>+G68-$V68</f>
        <v>4.1601574625601092</v>
      </c>
      <c r="Y68" s="13">
        <f>+H68-$V68</f>
        <v>1.71331610726648</v>
      </c>
      <c r="Z68" s="13">
        <f>+I68-$V68</f>
        <v>-2.37133046996991</v>
      </c>
      <c r="AA68" s="13">
        <f>+J68-$V68</f>
        <v>1.8495769724933901</v>
      </c>
      <c r="AB68" s="13">
        <f>AVERAGE(X68:AA68)</f>
        <v>1.3379300180875173</v>
      </c>
      <c r="AC68" s="18">
        <f>((+AC67+1)*(100+Q68)/100)-1</f>
        <v>0.70515252698574016</v>
      </c>
      <c r="AD68" s="18">
        <f>((+AD67+1)*(100+S68)/100)-1</f>
        <v>2.0494326519124439</v>
      </c>
      <c r="AE68" s="18">
        <f>((+AE67+1)*(100+R68)/100)-1</f>
        <v>1.0155825416729396</v>
      </c>
      <c r="AF68" s="18">
        <f>((+AF67+1)*(100+S68)/100)-1</f>
        <v>2.0494326519124439</v>
      </c>
      <c r="AG68" s="18">
        <f>((+AG67+1)*(100+AB68)/100)-1</f>
        <v>0.69952316138670967</v>
      </c>
      <c r="AH68" s="18">
        <f>((+AH67+1)*(100+X68)/100)-1</f>
        <v>1.3157579620308932</v>
      </c>
      <c r="AI68" s="18">
        <f>((+AI67+1)*(100+Y68)/100)-1</f>
        <v>0.84100446395688544</v>
      </c>
      <c r="AJ68" s="18">
        <f>((+AJ67+1)*(100+Z68)/100)-1</f>
        <v>-0.71816904273816462</v>
      </c>
      <c r="AK68" s="18">
        <f>((+AK67+1)*(100+AA68)/100)-1</f>
        <v>1.9046311720256082</v>
      </c>
      <c r="AL68" s="13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</row>
    <row r="69" spans="1:67" s="1" customFormat="1" x14ac:dyDescent="0.2">
      <c r="A69" s="2">
        <v>39233</v>
      </c>
      <c r="B69" s="4" t="e">
        <f ca="1">_xll.TR(B$1,"TR.TotalReturn1Mo","SDate=#1 ",G69,$A69)</f>
        <v>#NAME?</v>
      </c>
      <c r="C69" s="4" t="e">
        <f ca="1">_xll.TR(C$1,"TR.TotalReturn1Mo","SDate=#1 ",H69,$A69)</f>
        <v>#NAME?</v>
      </c>
      <c r="D69" s="4" t="e">
        <f ca="1">_xll.TR(D$1,"TR.TotalReturn1Mo","SDate=#1 ",I69,$A69)</f>
        <v>#NAME?</v>
      </c>
      <c r="E69" s="4" t="e">
        <f ca="1">_xll.TR(E$1,"TR.TotalReturn1Mo","SDate=#1 ",J69,$A69)</f>
        <v>#NAME?</v>
      </c>
      <c r="F69" s="4"/>
      <c r="G69" s="16">
        <v>8.5636760741207603</v>
      </c>
      <c r="H69" s="16">
        <v>-0.96681594875416299</v>
      </c>
      <c r="I69" s="16">
        <v>16.4113785562812</v>
      </c>
      <c r="J69" s="16">
        <v>3.3468343648240602</v>
      </c>
      <c r="K69" s="15">
        <f t="shared" ref="K69:K132" si="3">+A69</f>
        <v>39233</v>
      </c>
      <c r="L69" s="13">
        <f>AVERAGE(G69:J69)</f>
        <v>6.8387682616179646</v>
      </c>
      <c r="M69" s="14">
        <v>6.8</v>
      </c>
      <c r="N69" s="125">
        <v>68.180000000000007</v>
      </c>
      <c r="O69" s="16">
        <f t="shared" si="2"/>
        <v>1.413059645991388</v>
      </c>
      <c r="P69" s="14">
        <v>200705</v>
      </c>
      <c r="Q69" s="14">
        <v>2.48</v>
      </c>
      <c r="R69" s="14">
        <f>+M69-V69</f>
        <v>6.39</v>
      </c>
      <c r="S69" s="106">
        <f>+O69-V69</f>
        <v>1.0030596459913881</v>
      </c>
      <c r="T69" s="14">
        <v>-0.87</v>
      </c>
      <c r="U69" s="14">
        <v>0.56999999999999995</v>
      </c>
      <c r="V69" s="14">
        <v>0.41</v>
      </c>
      <c r="W69" s="9"/>
      <c r="X69" s="13">
        <f>+G69-$V69</f>
        <v>8.1536760741207601</v>
      </c>
      <c r="Y69" s="13">
        <f>+H69-$V69</f>
        <v>-1.3768159487541629</v>
      </c>
      <c r="Z69" s="13">
        <f>+I69-$V69</f>
        <v>16.0013785562812</v>
      </c>
      <c r="AA69" s="13">
        <f>+J69-$V69</f>
        <v>2.93683436482406</v>
      </c>
      <c r="AB69" s="13">
        <f>AVERAGE(X69:AA69)</f>
        <v>6.4287682616179644</v>
      </c>
      <c r="AC69" s="18">
        <f>((+AC68+1)*(100+Q69)/100)-1</f>
        <v>0.74744030965498665</v>
      </c>
      <c r="AD69" s="18">
        <f>((+AD68+1)*(100+S69)/100)-1</f>
        <v>2.0800202802754626</v>
      </c>
      <c r="AE69" s="18">
        <f>((+AE68+1)*(100+R69)/100)-1</f>
        <v>1.1443782660858401</v>
      </c>
      <c r="AF69" s="18">
        <f>((+AF68+1)*(100+S69)/100)-1</f>
        <v>2.0800202802754626</v>
      </c>
      <c r="AG69" s="18">
        <f>((+AG68+1)*(100+AB69)/100)-1</f>
        <v>0.80878156698478487</v>
      </c>
      <c r="AH69" s="18">
        <f>((+AH68+1)*(100+X69)/100)-1</f>
        <v>1.5045773649155532</v>
      </c>
      <c r="AI69" s="18">
        <f>((+AI68+1)*(100+Y69)/100)-1</f>
        <v>0.81565722087985115</v>
      </c>
      <c r="AJ69" s="18">
        <f>((+AJ68+1)*(100+Z69)/100)-1</f>
        <v>-0.67307220437790727</v>
      </c>
      <c r="AK69" s="18">
        <f>((+AK68+1)*(100+AA69)/100)-1</f>
        <v>1.9899353784570484</v>
      </c>
      <c r="AL69" s="13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</row>
    <row r="70" spans="1:67" s="1" customFormat="1" x14ac:dyDescent="0.2">
      <c r="A70" s="2">
        <v>39263</v>
      </c>
      <c r="B70" s="4" t="e">
        <f ca="1">_xll.TR(B$1,"TR.TotalReturn1Mo","SDate=#1 ",G70,$A70)</f>
        <v>#NAME?</v>
      </c>
      <c r="C70" s="4" t="e">
        <f ca="1">_xll.TR(C$1,"TR.TotalReturn1Mo","SDate=#1 ",H70,$A70)</f>
        <v>#NAME?</v>
      </c>
      <c r="D70" s="4" t="e">
        <f ca="1">_xll.TR(D$1,"TR.TotalReturn1Mo","SDate=#1 ",I70,$A70)</f>
        <v>#NAME?</v>
      </c>
      <c r="E70" s="4" t="e">
        <f ca="1">_xll.TR(E$1,"TR.TotalReturn1Mo","SDate=#1 ",J70,$A70)</f>
        <v>#NAME?</v>
      </c>
      <c r="F70" s="4"/>
      <c r="G70" s="16">
        <v>-4.3659870705619399</v>
      </c>
      <c r="H70" s="16">
        <v>5.3275109177688904</v>
      </c>
      <c r="I70" s="16">
        <v>16.788321165416701</v>
      </c>
      <c r="J70" s="16">
        <v>-0.53143493928657903</v>
      </c>
      <c r="K70" s="15">
        <f t="shared" si="3"/>
        <v>39263</v>
      </c>
      <c r="L70" s="13">
        <f>AVERAGE(G70:J70)</f>
        <v>4.304602518334268</v>
      </c>
      <c r="M70" s="14">
        <v>-1.52</v>
      </c>
      <c r="N70" s="125">
        <v>72.22</v>
      </c>
      <c r="O70" s="16">
        <f t="shared" si="2"/>
        <v>5.925491346435896</v>
      </c>
      <c r="P70" s="14">
        <v>200706</v>
      </c>
      <c r="Q70" s="14">
        <v>-0.82</v>
      </c>
      <c r="R70" s="14">
        <f>+M70-V70</f>
        <v>-1.92</v>
      </c>
      <c r="S70" s="106">
        <f>+O70-V70</f>
        <v>5.5254913464358957</v>
      </c>
      <c r="T70" s="14">
        <v>0.99</v>
      </c>
      <c r="U70" s="14">
        <v>0.15</v>
      </c>
      <c r="V70" s="14">
        <v>0.4</v>
      </c>
      <c r="W70" s="9"/>
      <c r="X70" s="13">
        <f>+G70-$V70</f>
        <v>-4.7659870705619403</v>
      </c>
      <c r="Y70" s="13">
        <f>+H70-$V70</f>
        <v>4.9275109177688901</v>
      </c>
      <c r="Z70" s="13">
        <f>+I70-$V70</f>
        <v>16.388321165416702</v>
      </c>
      <c r="AA70" s="13">
        <f>+J70-$V70</f>
        <v>-0.93143493928657906</v>
      </c>
      <c r="AB70" s="13">
        <f>AVERAGE(X70:AA70)</f>
        <v>3.9046025183342685</v>
      </c>
      <c r="AC70" s="18">
        <f>((+AC69+1)*(100+Q70)/100)-1</f>
        <v>0.73311129911581596</v>
      </c>
      <c r="AD70" s="18">
        <f>((+AD69+1)*(100+S70)/100)-1</f>
        <v>2.2502065343305544</v>
      </c>
      <c r="AE70" s="18">
        <f>((+AE69+1)*(100+R70)/100)-1</f>
        <v>1.1032062033769923</v>
      </c>
      <c r="AF70" s="18">
        <f>((+AF69+1)*(100+S70)/100)-1</f>
        <v>2.2502065343305544</v>
      </c>
      <c r="AG70" s="18">
        <f>((+AG69+1)*(100+AB70)/100)-1</f>
        <v>0.87940729760043901</v>
      </c>
      <c r="AH70" s="18">
        <f>((+AH69+1)*(100+X70)/100)-1</f>
        <v>1.3852095315314572</v>
      </c>
      <c r="AI70" s="18">
        <f>((+AI69+1)*(100+Y70)/100)-1</f>
        <v>0.90512392866796487</v>
      </c>
      <c r="AJ70" s="18">
        <f>((+AJ69+1)*(100+Z70)/100)-1</f>
        <v>-0.6194942272523416</v>
      </c>
      <c r="AK70" s="18">
        <f>((+AK69+1)*(100+AA70)/100)-1</f>
        <v>1.9620860756800091</v>
      </c>
      <c r="AL70" s="13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</row>
    <row r="71" spans="1:67" s="1" customFormat="1" x14ac:dyDescent="0.2">
      <c r="A71" s="2">
        <v>39294</v>
      </c>
      <c r="B71" s="4" t="e">
        <f ca="1">_xll.TR(B$1,"TR.TotalReturn1Mo","SDate=#1 ",G71,$A71)</f>
        <v>#NAME?</v>
      </c>
      <c r="C71" s="4" t="e">
        <f ca="1">_xll.TR(C$1,"TR.TotalReturn1Mo","SDate=#1 ",H71,$A71)</f>
        <v>#NAME?</v>
      </c>
      <c r="D71" s="4" t="e">
        <f ca="1">_xll.TR(D$1,"TR.TotalReturn1Mo","SDate=#1 ",I71,$A71)</f>
        <v>#NAME?</v>
      </c>
      <c r="E71" s="4" t="e">
        <f ca="1">_xll.TR(E$1,"TR.TotalReturn1Mo","SDate=#1 ",J71,$A71)</f>
        <v>#NAME?</v>
      </c>
      <c r="F71" s="4"/>
      <c r="G71" s="16">
        <v>7.5603161391363196</v>
      </c>
      <c r="H71" s="16">
        <v>-7.6699834151378701</v>
      </c>
      <c r="I71" s="16">
        <v>0.78125000048037097</v>
      </c>
      <c r="J71" s="16">
        <v>-10.3298070947576</v>
      </c>
      <c r="K71" s="15">
        <f t="shared" si="3"/>
        <v>39294</v>
      </c>
      <c r="L71" s="13">
        <f>AVERAGE(G71:J71)</f>
        <v>-2.4145560925696947</v>
      </c>
      <c r="M71" s="14">
        <v>4.07</v>
      </c>
      <c r="N71" s="125">
        <v>77.010000000000005</v>
      </c>
      <c r="O71" s="16">
        <f t="shared" ref="O71:O134" si="4">(+N71/N70-1)*100</f>
        <v>6.6325117695929192</v>
      </c>
      <c r="P71" s="14">
        <v>200707</v>
      </c>
      <c r="Q71" s="14">
        <v>-2.38</v>
      </c>
      <c r="R71" s="14">
        <f>+M71-V71</f>
        <v>3.6700000000000004</v>
      </c>
      <c r="S71" s="106">
        <f>+O71-V71</f>
        <v>6.2325117695929189</v>
      </c>
      <c r="T71" s="14">
        <v>0.25</v>
      </c>
      <c r="U71" s="14">
        <v>-0.94</v>
      </c>
      <c r="V71" s="14">
        <v>0.4</v>
      </c>
      <c r="W71" s="9"/>
      <c r="X71" s="13">
        <f>+G71-$V71</f>
        <v>7.1603161391363193</v>
      </c>
      <c r="Y71" s="13">
        <f>+H71-$V71</f>
        <v>-8.0699834151378695</v>
      </c>
      <c r="Z71" s="13">
        <f>+I71-$V71</f>
        <v>0.38125000048037094</v>
      </c>
      <c r="AA71" s="13">
        <f>+J71-$V71</f>
        <v>-10.7298070947576</v>
      </c>
      <c r="AB71" s="13">
        <f>AVERAGE(X71:AA71)</f>
        <v>-2.8145560925696946</v>
      </c>
      <c r="AC71" s="18">
        <f>((+AC70+1)*(100+Q71)/100)-1</f>
        <v>0.69186325019685957</v>
      </c>
      <c r="AD71" s="18">
        <f>((+AD70+1)*(100+S71)/100)-1</f>
        <v>2.4527760391187843</v>
      </c>
      <c r="AE71" s="18">
        <f>((+AE70+1)*(100+R71)/100)-1</f>
        <v>1.1803938710409279</v>
      </c>
      <c r="AF71" s="18">
        <f>((+AF70+1)*(100+S71)/100)-1</f>
        <v>2.4527760391187843</v>
      </c>
      <c r="AG71" s="18">
        <f>((+AG70+1)*(100+AB71)/100)-1</f>
        <v>0.82651032500162636</v>
      </c>
      <c r="AH71" s="18">
        <f>((+AH70+1)*(100+X71)/100)-1</f>
        <v>1.555998074569922</v>
      </c>
      <c r="AI71" s="18">
        <f>((+AI70+1)*(100+Y71)/100)-1</f>
        <v>0.75138074358663709</v>
      </c>
      <c r="AJ71" s="18">
        <f>((+AJ70+1)*(100+Z71)/100)-1</f>
        <v>-0.61804354899191338</v>
      </c>
      <c r="AK71" s="18">
        <f>((+AK70+1)*(100+AA71)/100)-1</f>
        <v>1.6442599537788687</v>
      </c>
      <c r="AL71" s="13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</row>
    <row r="72" spans="1:67" s="1" customFormat="1" x14ac:dyDescent="0.2">
      <c r="A72" s="2">
        <v>39325</v>
      </c>
      <c r="B72" s="4" t="e">
        <f ca="1">_xll.TR(B$1,"TR.TotalReturn1Mo","SDate=#1 ",G72,$A72)</f>
        <v>#NAME?</v>
      </c>
      <c r="C72" s="4" t="e">
        <f ca="1">_xll.TR(C$1,"TR.TotalReturn1Mo","SDate=#1 ",H72,$A72)</f>
        <v>#NAME?</v>
      </c>
      <c r="D72" s="4" t="e">
        <f ca="1">_xll.TR(D$1,"TR.TotalReturn1Mo","SDate=#1 ",I72,$A72)</f>
        <v>#NAME?</v>
      </c>
      <c r="E72" s="4" t="e">
        <f ca="1">_xll.TR(E$1,"TR.TotalReturn1Mo","SDate=#1 ",J72,$A72)</f>
        <v>#NAME?</v>
      </c>
      <c r="F72" s="4"/>
      <c r="G72" s="16">
        <v>-6.1882549256578399</v>
      </c>
      <c r="H72" s="16">
        <v>-2.2002694184901599</v>
      </c>
      <c r="I72" s="16">
        <v>-3.8759689930593799</v>
      </c>
      <c r="J72" s="16">
        <v>4.4644922493228796</v>
      </c>
      <c r="K72" s="15">
        <f t="shared" si="3"/>
        <v>39325</v>
      </c>
      <c r="L72" s="13">
        <f>AVERAGE(G72:J72)</f>
        <v>-1.9500002719711251</v>
      </c>
      <c r="M72" s="14">
        <v>-1.25</v>
      </c>
      <c r="N72" s="125">
        <v>72.290000000000006</v>
      </c>
      <c r="O72" s="16">
        <f t="shared" si="4"/>
        <v>-6.1290741462147746</v>
      </c>
      <c r="P72" s="14">
        <v>200708</v>
      </c>
      <c r="Q72" s="14">
        <v>-1.1499999999999999</v>
      </c>
      <c r="R72" s="14">
        <f>+M72-V72</f>
        <v>-1.67</v>
      </c>
      <c r="S72" s="106">
        <f>+O72-V72</f>
        <v>-6.5490741462147746</v>
      </c>
      <c r="T72" s="14">
        <v>-3.54</v>
      </c>
      <c r="U72" s="14">
        <v>-0.34</v>
      </c>
      <c r="V72" s="14">
        <v>0.42</v>
      </c>
      <c r="W72" s="9"/>
      <c r="X72" s="13">
        <f>+G72-$V72</f>
        <v>-6.6082549256578398</v>
      </c>
      <c r="Y72" s="13">
        <f>+H72-$V72</f>
        <v>-2.6202694184901598</v>
      </c>
      <c r="Z72" s="13">
        <f>+I72-$V72</f>
        <v>-4.2959689930593798</v>
      </c>
      <c r="AA72" s="13">
        <f>+J72-$V72</f>
        <v>4.0444922493228797</v>
      </c>
      <c r="AB72" s="13">
        <f>AVERAGE(X72:AA72)</f>
        <v>-2.3700002719711248</v>
      </c>
      <c r="AC72" s="18">
        <f>((+AC71+1)*(100+Q72)/100)-1</f>
        <v>0.67240682281959541</v>
      </c>
      <c r="AD72" s="18">
        <f>((+AD71+1)*(100+S72)/100)-1</f>
        <v>2.2266511762141574</v>
      </c>
      <c r="AE72" s="18">
        <f>((+AE71+1)*(100+R72)/100)-1</f>
        <v>1.1439812933945444</v>
      </c>
      <c r="AF72" s="18">
        <f>((+AF71+1)*(100+S72)/100)-1</f>
        <v>2.2266511762141574</v>
      </c>
      <c r="AG72" s="18">
        <f>((+AG71+1)*(100+AB72)/100)-1</f>
        <v>0.7832220253315072</v>
      </c>
      <c r="AH72" s="18">
        <f>((+AH71+1)*(100+X72)/100)-1</f>
        <v>1.3870912059074354</v>
      </c>
      <c r="AI72" s="18">
        <f>((+AI71+1)*(100+Y72)/100)-1</f>
        <v>0.70548984956111105</v>
      </c>
      <c r="AJ72" s="18">
        <f>((+AJ71+1)*(100+Z72)/100)-1</f>
        <v>-0.63445227969421081</v>
      </c>
      <c r="AK72" s="18">
        <f>((+AK71+1)*(100+AA72)/100)-1</f>
        <v>1.751206842661404</v>
      </c>
      <c r="AL72" s="13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</row>
    <row r="73" spans="1:67" s="1" customFormat="1" x14ac:dyDescent="0.2">
      <c r="A73" s="2">
        <v>39355</v>
      </c>
      <c r="B73" s="4" t="e">
        <f ca="1">_xll.TR(B$1,"TR.TotalReturn1Mo","SDate=#1 ",G73,$A73)</f>
        <v>#NAME?</v>
      </c>
      <c r="C73" s="4" t="e">
        <f ca="1">_xll.TR(C$1,"TR.TotalReturn1Mo","SDate=#1 ",H73,$A73)</f>
        <v>#NAME?</v>
      </c>
      <c r="D73" s="4" t="e">
        <f ca="1">_xll.TR(D$1,"TR.TotalReturn1Mo","SDate=#1 ",I73,$A73)</f>
        <v>#NAME?</v>
      </c>
      <c r="E73" s="4" t="e">
        <f ca="1">_xll.TR(E$1,"TR.TotalReturn1Mo","SDate=#1 ",J73,$A73)</f>
        <v>#NAME?</v>
      </c>
      <c r="F73" s="4"/>
      <c r="G73" s="16">
        <v>8.4047496124499492</v>
      </c>
      <c r="H73" s="16">
        <v>0.18587360537400999</v>
      </c>
      <c r="I73" s="16">
        <v>-1.99004975157578</v>
      </c>
      <c r="J73" s="16">
        <v>0.84314763069788201</v>
      </c>
      <c r="K73" s="15">
        <f t="shared" si="3"/>
        <v>39355</v>
      </c>
      <c r="L73" s="13">
        <f>AVERAGE(G73:J73)</f>
        <v>1.860930274236515</v>
      </c>
      <c r="M73" s="14">
        <v>7.52</v>
      </c>
      <c r="N73" s="125">
        <v>80.97</v>
      </c>
      <c r="O73" s="16">
        <f t="shared" si="4"/>
        <v>12.007193249412085</v>
      </c>
      <c r="P73" s="14">
        <v>200709</v>
      </c>
      <c r="Q73" s="14">
        <v>4.4000000000000004</v>
      </c>
      <c r="R73" s="14">
        <f>+M73-V73</f>
        <v>7.1999999999999993</v>
      </c>
      <c r="S73" s="106">
        <f>+O73-V73</f>
        <v>11.687193249412084</v>
      </c>
      <c r="T73" s="14">
        <v>-2.14</v>
      </c>
      <c r="U73" s="14">
        <v>-1.49</v>
      </c>
      <c r="V73" s="14">
        <v>0.32</v>
      </c>
      <c r="W73" s="9"/>
      <c r="X73" s="13">
        <f>+G73-$V73</f>
        <v>8.0847496124499489</v>
      </c>
      <c r="Y73" s="13">
        <f>+H73-$V73</f>
        <v>-0.13412639462599002</v>
      </c>
      <c r="Z73" s="13">
        <f>+I73-$V73</f>
        <v>-2.3100497515757801</v>
      </c>
      <c r="AA73" s="13">
        <f>+J73-$V73</f>
        <v>0.52314763069788195</v>
      </c>
      <c r="AB73" s="13">
        <f>AVERAGE(X73:AA73)</f>
        <v>1.5409302742365154</v>
      </c>
      <c r="AC73" s="18">
        <f>((+AC72+1)*(100+Q73)/100)-1</f>
        <v>0.7459927230236576</v>
      </c>
      <c r="AD73" s="18">
        <f>((+AD72+1)*(100+S73)/100)-1</f>
        <v>2.603756134662734</v>
      </c>
      <c r="AE73" s="18">
        <f>((+AE72+1)*(100+R73)/100)-1</f>
        <v>1.2983479465189514</v>
      </c>
      <c r="AF73" s="18">
        <f>((+AF72+1)*(100+S73)/100)-1</f>
        <v>2.603756134662734</v>
      </c>
      <c r="AG73" s="18">
        <f>((+AG72+1)*(100+AB73)/100)-1</f>
        <v>0.81070023337669395</v>
      </c>
      <c r="AH73" s="18">
        <f>((+AH72+1)*(100+X73)/100)-1</f>
        <v>1.5800815529258636</v>
      </c>
      <c r="AI73" s="18">
        <f>((+AI72+1)*(100+Y73)/100)-1</f>
        <v>0.70320233751518235</v>
      </c>
      <c r="AJ73" s="18">
        <f>((+AJ72+1)*(100+Z73)/100)-1</f>
        <v>-0.64289661389902564</v>
      </c>
      <c r="AK73" s="18">
        <f>((+AK72+1)*(100+AA73)/100)-1</f>
        <v>1.765599716074385</v>
      </c>
      <c r="AL73" s="13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</row>
    <row r="74" spans="1:67" s="1" customFormat="1" x14ac:dyDescent="0.2">
      <c r="A74" s="2">
        <v>39386</v>
      </c>
      <c r="B74" s="4" t="e">
        <f ca="1">_xll.TR(B$1,"TR.TotalReturn1Mo","SDate=#1 ",G74,$A74)</f>
        <v>#NAME?</v>
      </c>
      <c r="C74" s="4" t="e">
        <f ca="1">_xll.TR(C$1,"TR.TotalReturn1Mo","SDate=#1 ",H74,$A74)</f>
        <v>#NAME?</v>
      </c>
      <c r="D74" s="4" t="e">
        <f ca="1">_xll.TR(D$1,"TR.TotalReturn1Mo","SDate=#1 ",I74,$A74)</f>
        <v>#NAME?</v>
      </c>
      <c r="E74" s="4" t="e">
        <f ca="1">_xll.TR(E$1,"TR.TotalReturn1Mo","SDate=#1 ",J74,$A74)</f>
        <v>#NAME?</v>
      </c>
      <c r="F74" s="4"/>
      <c r="G74" s="16">
        <v>-6.0958186500916902</v>
      </c>
      <c r="H74" s="16">
        <v>8.7198515736266895</v>
      </c>
      <c r="I74" s="16">
        <v>-5.2453468694811498</v>
      </c>
      <c r="J74" s="16">
        <v>11.042805100047399</v>
      </c>
      <c r="K74" s="15">
        <f t="shared" si="3"/>
        <v>39386</v>
      </c>
      <c r="L74" s="13">
        <f>AVERAGE(G74:J74)</f>
        <v>2.1053727885253122</v>
      </c>
      <c r="M74" s="14">
        <v>-2.14</v>
      </c>
      <c r="N74" s="125">
        <v>89.87</v>
      </c>
      <c r="O74" s="16">
        <f t="shared" si="4"/>
        <v>10.991725330369274</v>
      </c>
      <c r="P74" s="14">
        <v>200710</v>
      </c>
      <c r="Q74" s="14">
        <v>3.18</v>
      </c>
      <c r="R74" s="14">
        <f>+M74-V74</f>
        <v>-2.46</v>
      </c>
      <c r="S74" s="106">
        <f>+O74-V74</f>
        <v>10.671725330369274</v>
      </c>
      <c r="T74" s="14">
        <v>0.85</v>
      </c>
      <c r="U74" s="14">
        <v>-2.63</v>
      </c>
      <c r="V74" s="14">
        <v>0.32</v>
      </c>
      <c r="W74" s="9"/>
      <c r="X74" s="13">
        <f>+G74-$V74</f>
        <v>-6.4158186500916905</v>
      </c>
      <c r="Y74" s="13">
        <f>+H74-$V74</f>
        <v>8.3998515736266892</v>
      </c>
      <c r="Z74" s="13">
        <f>+I74-$V74</f>
        <v>-5.5653468694811501</v>
      </c>
      <c r="AA74" s="13">
        <f>+J74-$V74</f>
        <v>10.722805100047399</v>
      </c>
      <c r="AB74" s="13">
        <f>AVERAGE(X74:AA74)</f>
        <v>1.7853727885253119</v>
      </c>
      <c r="AC74" s="18">
        <f>((+AC73+1)*(100+Q74)/100)-1</f>
        <v>0.80151529161581014</v>
      </c>
      <c r="AD74" s="18">
        <f>((+AD73+1)*(100+S74)/100)-1</f>
        <v>2.9883390909302734</v>
      </c>
      <c r="AE74" s="18">
        <f>((+AE73+1)*(100+R74)/100)-1</f>
        <v>1.2418085870345852</v>
      </c>
      <c r="AF74" s="18">
        <f>((+AF73+1)*(100+S74)/100)-1</f>
        <v>2.9883390909302734</v>
      </c>
      <c r="AG74" s="18">
        <f>((+AG73+1)*(100+AB74)/100)-1</f>
        <v>0.84302798262516565</v>
      </c>
      <c r="AH74" s="18">
        <f>((+AH73+1)*(100+X74)/100)-1</f>
        <v>1.4145481994656706</v>
      </c>
      <c r="AI74" s="18">
        <f>((+AI73+1)*(100+Y74)/100)-1</f>
        <v>0.84626880586499786</v>
      </c>
      <c r="AJ74" s="18">
        <f>((+AJ73+1)*(100+Z74)/100)-1</f>
        <v>-0.66277065601820739</v>
      </c>
      <c r="AK74" s="18">
        <f>((+AK73+1)*(100+AA74)/100)-1</f>
        <v>2.0621495834765056</v>
      </c>
      <c r="AL74" s="13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</row>
    <row r="75" spans="1:67" s="1" customFormat="1" x14ac:dyDescent="0.2">
      <c r="A75" s="2">
        <v>39416</v>
      </c>
      <c r="B75" s="4" t="e">
        <f ca="1">_xll.TR(B$1,"TR.TotalReturn1Mo","SDate=#1 ",G75,$A75)</f>
        <v>#NAME?</v>
      </c>
      <c r="C75" s="4" t="e">
        <f ca="1">_xll.TR(C$1,"TR.TotalReturn1Mo","SDate=#1 ",H75,$A75)</f>
        <v>#NAME?</v>
      </c>
      <c r="D75" s="4" t="e">
        <f ca="1">_xll.TR(D$1,"TR.TotalReturn1Mo","SDate=#1 ",I75,$A75)</f>
        <v>#NAME?</v>
      </c>
      <c r="E75" s="4" t="e">
        <f ca="1">_xll.TR(E$1,"TR.TotalReturn1Mo","SDate=#1 ",J75,$A75)</f>
        <v>#NAME?</v>
      </c>
      <c r="F75" s="4"/>
      <c r="G75" s="16">
        <v>-4.5779448242376697</v>
      </c>
      <c r="H75" s="16">
        <v>-7.5821398491193701</v>
      </c>
      <c r="I75" s="16">
        <v>14.8007590138553</v>
      </c>
      <c r="J75" s="16">
        <v>-9.8655635984276699</v>
      </c>
      <c r="K75" s="15">
        <f t="shared" si="3"/>
        <v>39416</v>
      </c>
      <c r="L75" s="13">
        <f>AVERAGE(G75:J75)</f>
        <v>-1.8062223144823526</v>
      </c>
      <c r="M75" s="14">
        <v>-3.56</v>
      </c>
      <c r="N75" s="125">
        <v>88.71</v>
      </c>
      <c r="O75" s="16">
        <f t="shared" si="4"/>
        <v>-1.2907533103371671</v>
      </c>
      <c r="P75" s="14">
        <v>200711</v>
      </c>
      <c r="Q75" s="14">
        <v>-4.66</v>
      </c>
      <c r="R75" s="14">
        <f>+M75-V75</f>
        <v>-3.9</v>
      </c>
      <c r="S75" s="106">
        <f>+O75-V75</f>
        <v>-1.6307533103371672</v>
      </c>
      <c r="T75" s="14">
        <v>-3.49</v>
      </c>
      <c r="U75" s="14">
        <v>-0.65</v>
      </c>
      <c r="V75" s="14">
        <v>0.34</v>
      </c>
      <c r="W75" s="9"/>
      <c r="X75" s="13">
        <f>+G75-$V75</f>
        <v>-4.9179448242376695</v>
      </c>
      <c r="Y75" s="13">
        <f>+H75-$V75</f>
        <v>-7.92213984911937</v>
      </c>
      <c r="Z75" s="13">
        <f>+I75-$V75</f>
        <v>14.4607590138553</v>
      </c>
      <c r="AA75" s="13">
        <f>+J75-$V75</f>
        <v>-10.20556359842767</v>
      </c>
      <c r="AB75" s="13">
        <f>AVERAGE(X75:AA75)</f>
        <v>-2.1462223144823525</v>
      </c>
      <c r="AC75" s="18">
        <f>((+AC74+1)*(100+Q75)/100)-1</f>
        <v>0.71756467902651333</v>
      </c>
      <c r="AD75" s="18">
        <f>((+AD74+1)*(100+S75)/100)-1</f>
        <v>2.9232991191774569</v>
      </c>
      <c r="AE75" s="18">
        <f>((+AE74+1)*(100+R75)/100)-1</f>
        <v>1.1543780521402365</v>
      </c>
      <c r="AF75" s="18">
        <f>((+AF74+1)*(100+S75)/100)-1</f>
        <v>2.9232991191774569</v>
      </c>
      <c r="AG75" s="18">
        <f>((+AG74+1)*(100+AB75)/100)-1</f>
        <v>0.80347250479991028</v>
      </c>
      <c r="AH75" s="18">
        <f>((+AH74+1)*(100+X75)/100)-1</f>
        <v>1.2958020512613246</v>
      </c>
      <c r="AI75" s="18">
        <f>((+AI74+1)*(100+Y75)/100)-1</f>
        <v>0.70000480907370655</v>
      </c>
      <c r="AJ75" s="18">
        <f>((+AJ74+1)*(100+Z75)/100)-1</f>
        <v>-0.61400473326099525</v>
      </c>
      <c r="AK75" s="18">
        <f>((+AK74+1)*(100+AA75)/100)-1</f>
        <v>1.7496399602558226</v>
      </c>
      <c r="AL75" s="13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</row>
    <row r="76" spans="1:67" s="1" customFormat="1" x14ac:dyDescent="0.2">
      <c r="A76" s="2">
        <v>39447</v>
      </c>
      <c r="B76" s="4" t="e">
        <f ca="1">_xll.TR(B$1,"TR.TotalReturn1Mo","SDate=#1 ",G76,$A76)</f>
        <v>#NAME?</v>
      </c>
      <c r="C76" s="4" t="e">
        <f ca="1">_xll.TR(C$1,"TR.TotalReturn1Mo","SDate=#1 ",H76,$A76)</f>
        <v>#NAME?</v>
      </c>
      <c r="D76" s="4" t="e">
        <f ca="1">_xll.TR(D$1,"TR.TotalReturn1Mo","SDate=#1 ",I76,$A76)</f>
        <v>#NAME?</v>
      </c>
      <c r="E76" s="4" t="e">
        <f ca="1">_xll.TR(E$1,"TR.TotalReturn1Mo","SDate=#1 ",J76,$A76)</f>
        <v>#NAME?</v>
      </c>
      <c r="F76" s="4"/>
      <c r="G76" s="16">
        <v>-5.48951804467809</v>
      </c>
      <c r="H76" s="16">
        <v>-0.50136736845264296</v>
      </c>
      <c r="I76" s="16">
        <v>-1.4876033053005699</v>
      </c>
      <c r="J76" s="16">
        <v>5.2017513674526699</v>
      </c>
      <c r="K76" s="15">
        <f t="shared" si="3"/>
        <v>39447</v>
      </c>
      <c r="L76" s="13">
        <f>AVERAGE(G76:J76)</f>
        <v>-0.56918433774465815</v>
      </c>
      <c r="M76" s="14">
        <v>0.91</v>
      </c>
      <c r="N76" s="125">
        <v>93.68</v>
      </c>
      <c r="O76" s="16">
        <f t="shared" si="4"/>
        <v>5.6025250817269834</v>
      </c>
      <c r="P76" s="14">
        <v>200712</v>
      </c>
      <c r="Q76" s="14">
        <v>-1.59</v>
      </c>
      <c r="R76" s="14">
        <f>+M76-V76</f>
        <v>0.64</v>
      </c>
      <c r="S76" s="106">
        <f>+O76-V76</f>
        <v>5.3325250817269829</v>
      </c>
      <c r="T76" s="14">
        <v>-0.72</v>
      </c>
      <c r="U76" s="14">
        <v>0.56000000000000005</v>
      </c>
      <c r="V76" s="14">
        <v>0.27</v>
      </c>
      <c r="W76" s="9"/>
      <c r="X76" s="13">
        <f>+G76-$V76</f>
        <v>-5.7595180446780905</v>
      </c>
      <c r="Y76" s="13">
        <f>+H76-$V76</f>
        <v>-0.77136736845264298</v>
      </c>
      <c r="Z76" s="13">
        <f>+I76-$V76</f>
        <v>-1.75760330530057</v>
      </c>
      <c r="AA76" s="13">
        <f>+J76-$V76</f>
        <v>4.9317513674526694</v>
      </c>
      <c r="AB76" s="13">
        <f>AVERAGE(X76:AA76)</f>
        <v>-0.83918433774465839</v>
      </c>
      <c r="AC76" s="18">
        <f>((+AC75+1)*(100+Q76)/100)-1</f>
        <v>0.69025540062999169</v>
      </c>
      <c r="AD76" s="18">
        <f>((+AD75+1)*(100+S76)/100)-1</f>
        <v>3.1325100287387686</v>
      </c>
      <c r="AE76" s="18">
        <f>((+AE75+1)*(100+R76)/100)-1</f>
        <v>1.1681660716739342</v>
      </c>
      <c r="AF76" s="18">
        <f>((+AF75+1)*(100+S76)/100)-1</f>
        <v>3.1325100287387686</v>
      </c>
      <c r="AG76" s="18">
        <f>((+AG75+1)*(100+AB76)/100)-1</f>
        <v>0.78833804600409829</v>
      </c>
      <c r="AH76" s="18">
        <f>((+AH75+1)*(100+X76)/100)-1</f>
        <v>1.1635749178488393</v>
      </c>
      <c r="AI76" s="18">
        <f>((+AI75+1)*(100+Y76)/100)-1</f>
        <v>0.68689152671438625</v>
      </c>
      <c r="AJ76" s="18">
        <f>((+AJ75+1)*(100+Z76)/100)-1</f>
        <v>-0.62078899882750371</v>
      </c>
      <c r="AK76" s="18">
        <f>((+AK75+1)*(100+AA76)/100)-1</f>
        <v>1.8852453665957642</v>
      </c>
      <c r="AL76" s="13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</row>
    <row r="77" spans="1:67" s="1" customFormat="1" x14ac:dyDescent="0.2">
      <c r="A77" s="2">
        <v>39478</v>
      </c>
      <c r="B77" s="4" t="e">
        <f ca="1">_xll.TR(B$1,"TR.TotalReturn1Mo","SDate=#1 ",G77,$A77)</f>
        <v>#NAME?</v>
      </c>
      <c r="C77" s="4" t="e">
        <f ca="1">_xll.TR(C$1,"TR.TotalReturn1Mo","SDate=#1 ",H77,$A77)</f>
        <v>#NAME?</v>
      </c>
      <c r="D77" s="4" t="e">
        <f ca="1">_xll.TR(D$1,"TR.TotalReturn1Mo","SDate=#1 ",I77,$A77)</f>
        <v>#NAME?</v>
      </c>
      <c r="E77" s="4" t="e">
        <f ca="1">_xll.TR(E$1,"TR.TotalReturn1Mo","SDate=#1 ",J77,$A77)</f>
        <v>#NAME?</v>
      </c>
      <c r="F77" s="4"/>
      <c r="G77" s="16">
        <v>-4.8936656741871003</v>
      </c>
      <c r="H77" s="16">
        <v>-21.942281264886901</v>
      </c>
      <c r="I77" s="16">
        <v>-16.9463087240491</v>
      </c>
      <c r="J77" s="16">
        <v>-4.8036850176888004</v>
      </c>
      <c r="K77" s="15">
        <f t="shared" si="3"/>
        <v>39478</v>
      </c>
      <c r="L77" s="13">
        <f>AVERAGE(G77:J77)</f>
        <v>-12.146485170202975</v>
      </c>
      <c r="M77" s="14">
        <v>-7.01</v>
      </c>
      <c r="N77" s="125">
        <v>91.58</v>
      </c>
      <c r="O77" s="16">
        <f t="shared" si="4"/>
        <v>-2.2416737830913802</v>
      </c>
      <c r="P77" s="14">
        <v>200801</v>
      </c>
      <c r="Q77" s="14">
        <v>-7.8</v>
      </c>
      <c r="R77" s="14">
        <f>+M77-V77</f>
        <v>-7.22</v>
      </c>
      <c r="S77" s="106">
        <f>+O77-V77</f>
        <v>-2.4516737830913802</v>
      </c>
      <c r="T77" s="14">
        <v>-1.1499999999999999</v>
      </c>
      <c r="U77" s="14">
        <v>2.67</v>
      </c>
      <c r="V77" s="14">
        <v>0.21</v>
      </c>
      <c r="W77" s="9"/>
      <c r="X77" s="13">
        <f>+G77-$V77</f>
        <v>-5.1036656741871003</v>
      </c>
      <c r="Y77" s="13">
        <f>+H77-$V77</f>
        <v>-22.152281264886902</v>
      </c>
      <c r="Z77" s="13">
        <f>+I77-$V77</f>
        <v>-17.156308724049101</v>
      </c>
      <c r="AA77" s="13">
        <f>+J77-$V77</f>
        <v>-5.0136850176888004</v>
      </c>
      <c r="AB77" s="13">
        <f>AVERAGE(X77:AA77)</f>
        <v>-12.356485170202976</v>
      </c>
      <c r="AC77" s="18">
        <f>((+AC76+1)*(100+Q77)/100)-1</f>
        <v>0.55841547938085223</v>
      </c>
      <c r="AD77" s="18">
        <f>((+AD76+1)*(100+S77)/100)-1</f>
        <v>3.0311943637805578</v>
      </c>
      <c r="AE77" s="18">
        <f>((+AE76+1)*(100+R77)/100)-1</f>
        <v>1.011624481299076</v>
      </c>
      <c r="AF77" s="18">
        <f>((+AF76+1)*(100+S77)/100)-1</f>
        <v>3.0311943637805578</v>
      </c>
      <c r="AG77" s="18">
        <f>((+AG76+1)*(100+AB77)/100)-1</f>
        <v>0.56736232055650415</v>
      </c>
      <c r="AH77" s="18">
        <f>((+AH76+1)*(100+X77)/100)-1</f>
        <v>1.0531532874312663</v>
      </c>
      <c r="AI77" s="18">
        <f>((+AI76+1)*(100+Y77)/100)-1</f>
        <v>0.31320657108307048</v>
      </c>
      <c r="AJ77" s="18">
        <f>((+AJ76+1)*(100+Z77)/100)-1</f>
        <v>-0.68584760890421459</v>
      </c>
      <c r="AK77" s="18">
        <f>((+AK76+1)*(100+AA77)/100)-1</f>
        <v>1.7405882519271922</v>
      </c>
      <c r="AL77" s="13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</row>
    <row r="78" spans="1:67" s="1" customFormat="1" x14ac:dyDescent="0.2">
      <c r="A78" s="2">
        <v>39506</v>
      </c>
      <c r="B78" s="4" t="e">
        <f ca="1">_xll.TR(B$1,"TR.TotalReturn1Mo","SDate=#1 ",G78,$A78)</f>
        <v>#NAME?</v>
      </c>
      <c r="C78" s="4" t="e">
        <f ca="1">_xll.TR(C$1,"TR.TotalReturn1Mo","SDate=#1 ",H78,$A78)</f>
        <v>#NAME?</v>
      </c>
      <c r="D78" s="4" t="e">
        <f ca="1">_xll.TR(D$1,"TR.TotalReturn1Mo","SDate=#1 ",I78,$A78)</f>
        <v>#NAME?</v>
      </c>
      <c r="E78" s="4" t="e">
        <f ca="1">_xll.TR(E$1,"TR.TotalReturn1Mo","SDate=#1 ",J78,$A78)</f>
        <v>#NAME?</v>
      </c>
      <c r="F78" s="4"/>
      <c r="G78" s="16">
        <v>9.8253576537087106</v>
      </c>
      <c r="H78" s="16">
        <v>5.4354178844371104</v>
      </c>
      <c r="I78" s="16">
        <v>22.573839663089299</v>
      </c>
      <c r="J78" s="16">
        <v>8.8967971561921608</v>
      </c>
      <c r="K78" s="15">
        <f t="shared" si="3"/>
        <v>39506</v>
      </c>
      <c r="L78" s="13">
        <f>AVERAGE(G78:J78)</f>
        <v>11.682853089356822</v>
      </c>
      <c r="M78" s="14">
        <v>-2.36</v>
      </c>
      <c r="N78" s="125">
        <v>100.9</v>
      </c>
      <c r="O78" s="16">
        <f t="shared" si="4"/>
        <v>10.176894518453828</v>
      </c>
      <c r="P78" s="14">
        <v>200802</v>
      </c>
      <c r="Q78" s="14">
        <v>-7.0000000000000007E-2</v>
      </c>
      <c r="R78" s="14">
        <f>+M78-V78</f>
        <v>-2.4899999999999998</v>
      </c>
      <c r="S78" s="106">
        <f>+O78-V78</f>
        <v>10.046894518453827</v>
      </c>
      <c r="T78" s="14">
        <v>2.17</v>
      </c>
      <c r="U78" s="14">
        <v>-0.86</v>
      </c>
      <c r="V78" s="14">
        <v>0.13</v>
      </c>
      <c r="W78" s="9"/>
      <c r="X78" s="13">
        <f>+G78-$V78</f>
        <v>9.6953576537087098</v>
      </c>
      <c r="Y78" s="13">
        <f>+H78-$V78</f>
        <v>5.3054178844371105</v>
      </c>
      <c r="Z78" s="13">
        <f>+I78-$V78</f>
        <v>22.4438396630893</v>
      </c>
      <c r="AA78" s="13">
        <f>+J78-$V78</f>
        <v>8.76679715619216</v>
      </c>
      <c r="AB78" s="13">
        <f>AVERAGE(X78:AA78)</f>
        <v>11.552853089356821</v>
      </c>
      <c r="AC78" s="18">
        <f>((+AC77+1)*(100+Q78)/100)-1</f>
        <v>0.55732458854528577</v>
      </c>
      <c r="AD78" s="18">
        <f>((+AD77+1)*(100+S78)/100)-1</f>
        <v>3.4362042093434466</v>
      </c>
      <c r="AE78" s="18">
        <f>((+AE77+1)*(100+R78)/100)-1</f>
        <v>0.96153503171472909</v>
      </c>
      <c r="AF78" s="18">
        <f>((+AF77+1)*(100+S78)/100)-1</f>
        <v>3.4362042093434466</v>
      </c>
      <c r="AG78" s="18">
        <f>((+AG77+1)*(100+AB78)/100)-1</f>
        <v>0.74843738682833116</v>
      </c>
      <c r="AH78" s="18">
        <f>((+AH77+1)*(100+X78)/100)-1</f>
        <v>1.2522138418266056</v>
      </c>
      <c r="AI78" s="18">
        <f>((+AI77+1)*(100+Y78)/100)-1</f>
        <v>0.38287766736491502</v>
      </c>
      <c r="AJ78" s="18">
        <f>((+AJ77+1)*(100+Z78)/100)-1</f>
        <v>-0.61533974994891527</v>
      </c>
      <c r="AK78" s="18">
        <f>((+AK77+1)*(100+AA78)/100)-1</f>
        <v>1.980850064860082</v>
      </c>
      <c r="AL78" s="13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</row>
    <row r="79" spans="1:67" s="1" customFormat="1" x14ac:dyDescent="0.2">
      <c r="A79" s="2">
        <v>39538</v>
      </c>
      <c r="B79" s="4" t="e">
        <f ca="1">_xll.TR(B$1,"TR.TotalReturn1Mo","SDate=#1 ",G79,$A79)</f>
        <v>#NAME?</v>
      </c>
      <c r="C79" s="4" t="e">
        <f ca="1">_xll.TR(C$1,"TR.TotalReturn1Mo","SDate=#1 ",H79,$A79)</f>
        <v>#NAME?</v>
      </c>
      <c r="D79" s="4" t="e">
        <f ca="1">_xll.TR(D$1,"TR.TotalReturn1Mo","SDate=#1 ",I79,$A79)</f>
        <v>#NAME?</v>
      </c>
      <c r="E79" s="4" t="e">
        <f ca="1">_xll.TR(E$1,"TR.TotalReturn1Mo","SDate=#1 ",J79,$A79)</f>
        <v>#NAME?</v>
      </c>
      <c r="F79" s="4"/>
      <c r="G79" s="16">
        <v>-10.170310422842499</v>
      </c>
      <c r="H79" s="16">
        <v>-13.884107862143599</v>
      </c>
      <c r="I79" s="16">
        <v>-2.84191829611729</v>
      </c>
      <c r="J79" s="16">
        <v>-9.5178291904865393</v>
      </c>
      <c r="K79" s="15">
        <f t="shared" si="3"/>
        <v>39538</v>
      </c>
      <c r="L79" s="13">
        <f>AVERAGE(G79:J79)</f>
        <v>-9.1035414428974821</v>
      </c>
      <c r="M79" s="14">
        <v>-4.38</v>
      </c>
      <c r="N79" s="125">
        <v>102.33</v>
      </c>
      <c r="O79" s="16">
        <f t="shared" si="4"/>
        <v>1.4172447968285429</v>
      </c>
      <c r="P79" s="14">
        <v>200803</v>
      </c>
      <c r="Q79" s="14">
        <v>-1.24</v>
      </c>
      <c r="R79" s="14">
        <f>+M79-V79</f>
        <v>-4.55</v>
      </c>
      <c r="S79" s="106">
        <f>+O79-V79</f>
        <v>1.2472447968285429</v>
      </c>
      <c r="T79" s="14">
        <v>-0.82</v>
      </c>
      <c r="U79" s="14">
        <v>1.58</v>
      </c>
      <c r="V79" s="14">
        <v>0.17</v>
      </c>
      <c r="W79" s="9"/>
      <c r="X79" s="13">
        <f>+G79-$V79</f>
        <v>-10.340310422842499</v>
      </c>
      <c r="Y79" s="13">
        <f>+H79-$V79</f>
        <v>-14.054107862143599</v>
      </c>
      <c r="Z79" s="13">
        <f>+I79-$V79</f>
        <v>-3.0119182961172899</v>
      </c>
      <c r="AA79" s="13">
        <f>+J79-$V79</f>
        <v>-9.6878291904865392</v>
      </c>
      <c r="AB79" s="13">
        <f>AVERAGE(X79:AA79)</f>
        <v>-9.2735414428974821</v>
      </c>
      <c r="AC79" s="18">
        <f>((+AC78+1)*(100+Q79)/100)-1</f>
        <v>0.53801376364732412</v>
      </c>
      <c r="AD79" s="18">
        <f>((+AD78+1)*(100+S79)/100)-1</f>
        <v>3.4915345355211711</v>
      </c>
      <c r="AE79" s="18">
        <f>((+AE78+1)*(100+R79)/100)-1</f>
        <v>0.87228518777170905</v>
      </c>
      <c r="AF79" s="18">
        <f>((+AF78+1)*(100+S79)/100)-1</f>
        <v>3.4915345355211711</v>
      </c>
      <c r="AG79" s="18">
        <f>((+AG78+1)*(100+AB79)/100)-1</f>
        <v>0.58629532115769223</v>
      </c>
      <c r="AH79" s="18">
        <f>((+AH78+1)*(100+X79)/100)-1</f>
        <v>1.0193279391955077</v>
      </c>
      <c r="AI79" s="18">
        <f>((+AI78+1)*(100+Y79)/100)-1</f>
        <v>0.18852654839195448</v>
      </c>
      <c r="AJ79" s="18">
        <f>((+AJ78+1)*(100+Z79)/100)-1</f>
        <v>-0.62692540239809436</v>
      </c>
      <c r="AK79" s="18">
        <f>((+AK78+1)*(100+AA79)/100)-1</f>
        <v>1.6920704021519297</v>
      </c>
      <c r="AL79" s="13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</row>
    <row r="80" spans="1:67" s="1" customFormat="1" x14ac:dyDescent="0.2">
      <c r="A80" s="2">
        <v>39568</v>
      </c>
      <c r="B80" s="4" t="e">
        <f ca="1">_xll.TR(B$1,"TR.TotalReturn1Mo","SDate=#1 ",G80,$A80)</f>
        <v>#NAME?</v>
      </c>
      <c r="C80" s="4" t="e">
        <f ca="1">_xll.TR(C$1,"TR.TotalReturn1Mo","SDate=#1 ",H80,$A80)</f>
        <v>#NAME?</v>
      </c>
      <c r="D80" s="4" t="e">
        <f ca="1">_xll.TR(D$1,"TR.TotalReturn1Mo","SDate=#1 ",I80,$A80)</f>
        <v>#NAME?</v>
      </c>
      <c r="E80" s="4" t="e">
        <f ca="1">_xll.TR(E$1,"TR.TotalReturn1Mo","SDate=#1 ",J80,$A80)</f>
        <v>#NAME?</v>
      </c>
      <c r="F80" s="4"/>
      <c r="G80" s="16">
        <v>15.5029263648588</v>
      </c>
      <c r="H80" s="16">
        <v>9.1954022967062095</v>
      </c>
      <c r="I80" s="16">
        <v>21.771217713903699</v>
      </c>
      <c r="J80" s="16">
        <v>6.1370002546811397</v>
      </c>
      <c r="K80" s="15">
        <f t="shared" si="3"/>
        <v>39568</v>
      </c>
      <c r="L80" s="13">
        <f>AVERAGE(G80:J80)</f>
        <v>13.151636657537463</v>
      </c>
      <c r="M80" s="14">
        <v>8.99</v>
      </c>
      <c r="N80" s="125">
        <v>111.12</v>
      </c>
      <c r="O80" s="16">
        <f t="shared" si="4"/>
        <v>8.5898563471122902</v>
      </c>
      <c r="P80" s="14">
        <v>200804</v>
      </c>
      <c r="Q80" s="14">
        <v>4.92</v>
      </c>
      <c r="R80" s="14">
        <f>+M80-V80</f>
        <v>8.81</v>
      </c>
      <c r="S80" s="106">
        <f>+O80-V80</f>
        <v>8.4098563471122905</v>
      </c>
      <c r="T80" s="14">
        <v>-2.78</v>
      </c>
      <c r="U80" s="14">
        <v>-0.38</v>
      </c>
      <c r="V80" s="14">
        <v>0.18</v>
      </c>
      <c r="W80" s="9"/>
      <c r="X80" s="13">
        <f>+G80-$V80</f>
        <v>15.3229263648588</v>
      </c>
      <c r="Y80" s="13">
        <f>+H80-$V80</f>
        <v>9.0154022967062097</v>
      </c>
      <c r="Z80" s="13">
        <f>+I80-$V80</f>
        <v>21.591217713903699</v>
      </c>
      <c r="AA80" s="13">
        <f>+J80-$V80</f>
        <v>5.95700025468114</v>
      </c>
      <c r="AB80" s="13">
        <f>AVERAGE(X80:AA80)</f>
        <v>12.971636657537461</v>
      </c>
      <c r="AC80" s="18">
        <f>((+AC79+1)*(100+Q80)/100)-1</f>
        <v>0.61368404081877248</v>
      </c>
      <c r="AD80" s="18">
        <f>((+AD79+1)*(100+S80)/100)-1</f>
        <v>3.8692661377394391</v>
      </c>
      <c r="AE80" s="18">
        <f>((+AE79+1)*(100+R80)/100)-1</f>
        <v>1.0372335128143968</v>
      </c>
      <c r="AF80" s="18">
        <f>((+AF79+1)*(100+S80)/100)-1</f>
        <v>3.8692661377394391</v>
      </c>
      <c r="AG80" s="18">
        <f>((+AG79+1)*(100+AB80)/100)-1</f>
        <v>0.79206378653378495</v>
      </c>
      <c r="AH80" s="18">
        <f>((+AH79+1)*(100+X80)/100)-1</f>
        <v>1.3287480723834562</v>
      </c>
      <c r="AI80" s="18">
        <f>((+AI79+1)*(100+Y80)/100)-1</f>
        <v>0.29567699813264592</v>
      </c>
      <c r="AJ80" s="18">
        <f>((+AJ79+1)*(100+Z80)/100)-1</f>
        <v>-0.54637405379459669</v>
      </c>
      <c r="AK80" s="18">
        <f>((+AK79+1)*(100+AA80)/100)-1</f>
        <v>1.8524370428643158</v>
      </c>
      <c r="AL80" s="13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</row>
    <row r="81" spans="1:67" s="1" customFormat="1" x14ac:dyDescent="0.2">
      <c r="A81" s="2">
        <v>39599</v>
      </c>
      <c r="B81" s="4" t="e">
        <f ca="1">_xll.TR(B$1,"TR.TotalReturn1Mo","SDate=#1 ",G81,$A81)</f>
        <v>#NAME?</v>
      </c>
      <c r="C81" s="4" t="e">
        <f ca="1">_xll.TR(C$1,"TR.TotalReturn1Mo","SDate=#1 ",H81,$A81)</f>
        <v>#NAME?</v>
      </c>
      <c r="D81" s="4" t="e">
        <f ca="1">_xll.TR(D$1,"TR.TotalReturn1Mo","SDate=#1 ",I81,$A81)</f>
        <v>#NAME?</v>
      </c>
      <c r="E81" s="4" t="e">
        <f ca="1">_xll.TR(E$1,"TR.TotalReturn1Mo","SDate=#1 ",J81,$A81)</f>
        <v>#NAME?</v>
      </c>
      <c r="F81" s="4"/>
      <c r="G81" s="16">
        <v>-2.00143890220934</v>
      </c>
      <c r="H81" s="16">
        <v>-6.2538699685529497</v>
      </c>
      <c r="I81" s="16">
        <v>19.696969694835101</v>
      </c>
      <c r="J81" s="16">
        <v>-9.9808061438248394</v>
      </c>
      <c r="K81" s="15">
        <f t="shared" si="3"/>
        <v>39599</v>
      </c>
      <c r="L81" s="13">
        <f>AVERAGE(G81:J81)</f>
        <v>0.36521367006199279</v>
      </c>
      <c r="M81" s="14">
        <v>-0.65</v>
      </c>
      <c r="N81" s="125">
        <v>127.85</v>
      </c>
      <c r="O81" s="16">
        <f t="shared" si="4"/>
        <v>15.055795536357074</v>
      </c>
      <c r="P81" s="14">
        <v>200805</v>
      </c>
      <c r="Q81" s="14">
        <v>1.83</v>
      </c>
      <c r="R81" s="14">
        <f>+M81-V81</f>
        <v>-0.83000000000000007</v>
      </c>
      <c r="S81" s="106">
        <f>+O81-V81</f>
        <v>14.875795536357074</v>
      </c>
      <c r="T81" s="14">
        <v>1.7</v>
      </c>
      <c r="U81" s="14">
        <v>-1.28</v>
      </c>
      <c r="V81" s="14">
        <v>0.18</v>
      </c>
      <c r="W81" s="9"/>
      <c r="X81" s="13">
        <f>+G81-$V81</f>
        <v>-2.1814389022093401</v>
      </c>
      <c r="Y81" s="13">
        <f>+H81-$V81</f>
        <v>-6.4338699685529495</v>
      </c>
      <c r="Z81" s="13">
        <f>+I81-$V81</f>
        <v>19.516969694835101</v>
      </c>
      <c r="AA81" s="13">
        <f>+J81-$V81</f>
        <v>-10.160806143824839</v>
      </c>
      <c r="AB81" s="13">
        <f>AVERAGE(X81:AA81)</f>
        <v>0.18521367006199307</v>
      </c>
      <c r="AC81" s="18">
        <f>((+AC80+1)*(100+Q81)/100)-1</f>
        <v>0.643214458765756</v>
      </c>
      <c r="AD81" s="18">
        <f>((+AD80+1)*(100+S81)/100)-1</f>
        <v>4.5936082125106292</v>
      </c>
      <c r="AE81" s="18">
        <f>((+AE80+1)*(100+R81)/100)-1</f>
        <v>1.0203244746580373</v>
      </c>
      <c r="AF81" s="18">
        <f>((+AF80+1)*(100+S81)/100)-1</f>
        <v>4.5936082125106292</v>
      </c>
      <c r="AG81" s="18">
        <f>((+AG80+1)*(100+AB81)/100)-1</f>
        <v>0.79538293364267609</v>
      </c>
      <c r="AH81" s="18">
        <f>((+AH80+1)*(100+X81)/100)-1</f>
        <v>1.2779478559980335</v>
      </c>
      <c r="AI81" s="18">
        <f>((+AI80+1)*(100+Y81)/100)-1</f>
        <v>0.21231482486034126</v>
      </c>
      <c r="AJ81" s="18">
        <f>((+AJ80+1)*(100+Z81)/100)-1</f>
        <v>-0.45784001534577923</v>
      </c>
      <c r="AK81" s="18">
        <f>((+AK80+1)*(100+AA81)/100)-1</f>
        <v>1.5626064445642225</v>
      </c>
      <c r="AL81" s="13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</row>
    <row r="82" spans="1:67" s="1" customFormat="1" x14ac:dyDescent="0.2">
      <c r="A82" s="2">
        <v>39629</v>
      </c>
      <c r="B82" s="4" t="e">
        <f ca="1">_xll.TR(B$1,"TR.TotalReturn1Mo","SDate=#1 ",G82,$A82)</f>
        <v>#NAME?</v>
      </c>
      <c r="C82" s="4" t="e">
        <f ca="1">_xll.TR(C$1,"TR.TotalReturn1Mo","SDate=#1 ",H82,$A82)</f>
        <v>#NAME?</v>
      </c>
      <c r="D82" s="4" t="e">
        <f ca="1">_xll.TR(D$1,"TR.TotalReturn1Mo","SDate=#1 ",I82,$A82)</f>
        <v>#NAME?</v>
      </c>
      <c r="E82" s="4" t="e">
        <f ca="1">_xll.TR(E$1,"TR.TotalReturn1Mo","SDate=#1 ",J82,$A82)</f>
        <v>#NAME?</v>
      </c>
      <c r="F82" s="4"/>
      <c r="G82" s="16">
        <v>-20.5992509344462</v>
      </c>
      <c r="H82" s="16">
        <v>-19.8402130490601</v>
      </c>
      <c r="I82" s="16">
        <v>-6.2025316460356503</v>
      </c>
      <c r="J82" s="16">
        <v>-28.8223426830939</v>
      </c>
      <c r="K82" s="15">
        <f t="shared" si="3"/>
        <v>39629</v>
      </c>
      <c r="L82" s="13">
        <f>AVERAGE(G82:J82)</f>
        <v>-18.866084578158961</v>
      </c>
      <c r="M82" s="14">
        <v>-17.97</v>
      </c>
      <c r="N82" s="125">
        <v>138.4</v>
      </c>
      <c r="O82" s="16">
        <f t="shared" si="4"/>
        <v>8.2518576456785286</v>
      </c>
      <c r="P82" s="14">
        <v>200806</v>
      </c>
      <c r="Q82" s="14">
        <v>-8.08</v>
      </c>
      <c r="R82" s="14">
        <f>+M82-V82</f>
        <v>-18.14</v>
      </c>
      <c r="S82" s="106">
        <f>+O82-V82</f>
        <v>8.0818576456785287</v>
      </c>
      <c r="T82" s="14">
        <v>1.29</v>
      </c>
      <c r="U82" s="14">
        <v>-1.1200000000000001</v>
      </c>
      <c r="V82" s="14">
        <v>0.17</v>
      </c>
      <c r="W82" s="9"/>
      <c r="X82" s="13">
        <f>+G82-$V82</f>
        <v>-20.769250934446202</v>
      </c>
      <c r="Y82" s="13">
        <f>+H82-$V82</f>
        <v>-20.010213049060102</v>
      </c>
      <c r="Z82" s="13">
        <f>+I82-$V82</f>
        <v>-6.3725316460356503</v>
      </c>
      <c r="AA82" s="13">
        <f>+J82-$V82</f>
        <v>-28.992342683093902</v>
      </c>
      <c r="AB82" s="13">
        <f>AVERAGE(X82:AA82)</f>
        <v>-19.036084578158963</v>
      </c>
      <c r="AC82" s="18">
        <f>((+AC81+1)*(100+Q82)/100)-1</f>
        <v>0.51044273049748279</v>
      </c>
      <c r="AD82" s="18">
        <f>((+AD81+1)*(100+S82)/100)-1</f>
        <v>5.0456756655027206</v>
      </c>
      <c r="AE82" s="18">
        <f>((+AE81+1)*(100+R82)/100)-1</f>
        <v>0.65383761495506953</v>
      </c>
      <c r="AF82" s="18">
        <f>((+AF81+1)*(100+S82)/100)-1</f>
        <v>5.0456756655027206</v>
      </c>
      <c r="AG82" s="18">
        <f>((+AG81+1)*(100+AB82)/100)-1</f>
        <v>0.45361231989262474</v>
      </c>
      <c r="AH82" s="18">
        <f>((+AH81+1)*(100+X82)/100)-1</f>
        <v>0.80483514962996461</v>
      </c>
      <c r="AI82" s="18">
        <f>((+AI81+1)*(100+Y82)/100)-1</f>
        <v>-3.0271954419552882E-2</v>
      </c>
      <c r="AJ82" s="18">
        <f>((+AJ81+1)*(100+Z82)/100)-1</f>
        <v>-0.49238933194001144</v>
      </c>
      <c r="AK82" s="18">
        <f>((+AK81+1)*(100+AA82)/100)-1</f>
        <v>0.81964680253711397</v>
      </c>
      <c r="AL82" s="13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</row>
    <row r="83" spans="1:67" s="1" customFormat="1" x14ac:dyDescent="0.2">
      <c r="A83" s="2">
        <v>39660</v>
      </c>
      <c r="B83" s="4" t="e">
        <f ca="1">_xll.TR(B$1,"TR.TotalReturn1Mo","SDate=#1 ",G83,$A83)</f>
        <v>#NAME?</v>
      </c>
      <c r="C83" s="4" t="e">
        <f ca="1">_xll.TR(C$1,"TR.TotalReturn1Mo","SDate=#1 ",H83,$A83)</f>
        <v>#NAME?</v>
      </c>
      <c r="D83" s="4" t="e">
        <f ca="1">_xll.TR(D$1,"TR.TotalReturn1Mo","SDate=#1 ",I83,$A83)</f>
        <v>#NAME?</v>
      </c>
      <c r="E83" s="4" t="e">
        <f ca="1">_xll.TR(E$1,"TR.TotalReturn1Mo","SDate=#1 ",J83,$A83)</f>
        <v>#NAME?</v>
      </c>
      <c r="F83" s="4"/>
      <c r="G83" s="16">
        <v>-7.0146074261174904</v>
      </c>
      <c r="H83" s="16">
        <v>1.24584717761658</v>
      </c>
      <c r="I83" s="16">
        <v>-0.58016584733027199</v>
      </c>
      <c r="J83" s="16">
        <v>15.320754719454801</v>
      </c>
      <c r="K83" s="15">
        <f t="shared" si="3"/>
        <v>39660</v>
      </c>
      <c r="L83" s="13">
        <f>AVERAGE(G83:J83)</f>
        <v>2.2429571559059047</v>
      </c>
      <c r="M83" s="14">
        <v>-0.16</v>
      </c>
      <c r="N83" s="125">
        <v>124.1</v>
      </c>
      <c r="O83" s="16">
        <f t="shared" si="4"/>
        <v>-10.332369942196539</v>
      </c>
      <c r="P83" s="14">
        <v>200807</v>
      </c>
      <c r="Q83" s="14">
        <v>-2.76</v>
      </c>
      <c r="R83" s="14">
        <f>+M83-V83</f>
        <v>-0.31</v>
      </c>
      <c r="S83" s="106">
        <f>+O83-V83</f>
        <v>-10.48236994219654</v>
      </c>
      <c r="T83" s="14">
        <v>-0.41</v>
      </c>
      <c r="U83" s="14">
        <v>2.02</v>
      </c>
      <c r="V83" s="14">
        <v>0.15</v>
      </c>
      <c r="W83" s="9"/>
      <c r="X83" s="13">
        <f>+G83-$V83</f>
        <v>-7.1646074261174908</v>
      </c>
      <c r="Y83" s="13">
        <f>+H83-$V83</f>
        <v>1.0958471776165801</v>
      </c>
      <c r="Z83" s="13">
        <f>+I83-$V83</f>
        <v>-0.73016584733027201</v>
      </c>
      <c r="AA83" s="13">
        <f>+J83-$V83</f>
        <v>15.1707547194548</v>
      </c>
      <c r="AB83" s="13">
        <f>AVERAGE(X83:AA83)</f>
        <v>2.0929571559059044</v>
      </c>
      <c r="AC83" s="18">
        <f>((+AC82+1)*(100+Q83)/100)-1</f>
        <v>0.46875451113575228</v>
      </c>
      <c r="AD83" s="18">
        <f>((+AD82+1)*(100+S83)/100)-1</f>
        <v>4.4119455767393729</v>
      </c>
      <c r="AE83" s="18">
        <f>((+AE82+1)*(100+R83)/100)-1</f>
        <v>0.64871071834870886</v>
      </c>
      <c r="AF83" s="18">
        <f>((+AF82+1)*(100+S83)/100)-1</f>
        <v>4.4119455767393729</v>
      </c>
      <c r="AG83" s="18">
        <f>((+AG82+1)*(100+AB83)/100)-1</f>
        <v>0.48403580296094728</v>
      </c>
      <c r="AH83" s="18">
        <f>((+AH82+1)*(100+X83)/100)-1</f>
        <v>0.67552579647039757</v>
      </c>
      <c r="AI83" s="18">
        <f>((+AI82+1)*(100+Y83)/100)-1</f>
        <v>-1.9645217001503124E-2</v>
      </c>
      <c r="AJ83" s="18">
        <f>((+AJ82+1)*(100+Z83)/100)-1</f>
        <v>-0.49609573167559051</v>
      </c>
      <c r="AK83" s="18">
        <f>((+AK82+1)*(100+AA83)/100)-1</f>
        <v>1.0957009557104218</v>
      </c>
      <c r="AL83" s="13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</row>
    <row r="84" spans="1:67" s="1" customFormat="1" x14ac:dyDescent="0.2">
      <c r="A84" s="2">
        <v>39691</v>
      </c>
      <c r="B84" s="4" t="e">
        <f ca="1">_xll.TR(B$1,"TR.TotalReturn1Mo","SDate=#1 ",G84,$A84)</f>
        <v>#NAME?</v>
      </c>
      <c r="C84" s="4" t="e">
        <f ca="1">_xll.TR(C$1,"TR.TotalReturn1Mo","SDate=#1 ",H84,$A84)</f>
        <v>#NAME?</v>
      </c>
      <c r="D84" s="4" t="e">
        <f ca="1">_xll.TR(D$1,"TR.TotalReturn1Mo","SDate=#1 ",I84,$A84)</f>
        <v>#NAME?</v>
      </c>
      <c r="E84" s="4" t="e">
        <f ca="1">_xll.TR(E$1,"TR.TotalReturn1Mo","SDate=#1 ",J84,$A84)</f>
        <v>#NAME?</v>
      </c>
      <c r="F84" s="4"/>
      <c r="G84" s="16">
        <v>7.9381092996387599</v>
      </c>
      <c r="H84" s="16">
        <v>25.7588187035362</v>
      </c>
      <c r="I84" s="16">
        <v>12.3978201653632</v>
      </c>
      <c r="J84" s="16">
        <v>11.0929319387067</v>
      </c>
      <c r="K84" s="15">
        <f t="shared" si="3"/>
        <v>39691</v>
      </c>
      <c r="L84" s="13">
        <f>AVERAGE(G84:J84)</f>
        <v>14.296920026811215</v>
      </c>
      <c r="M84" s="14">
        <v>3.75</v>
      </c>
      <c r="N84" s="125">
        <v>113.49</v>
      </c>
      <c r="O84" s="16">
        <f t="shared" si="4"/>
        <v>-8.5495568090249829</v>
      </c>
      <c r="P84" s="14">
        <v>200808</v>
      </c>
      <c r="Q84" s="14">
        <v>-2.08</v>
      </c>
      <c r="R84" s="14">
        <f>+M84-V84</f>
        <v>3.62</v>
      </c>
      <c r="S84" s="106">
        <f>+O84-V84</f>
        <v>-8.6795568090249837</v>
      </c>
      <c r="T84" s="14">
        <v>-0.46</v>
      </c>
      <c r="U84" s="14">
        <v>0.18</v>
      </c>
      <c r="V84" s="14">
        <v>0.13</v>
      </c>
      <c r="W84" s="9"/>
      <c r="X84" s="13">
        <f>+G84-$V84</f>
        <v>7.80810929963876</v>
      </c>
      <c r="Y84" s="13">
        <f>+H84-$V84</f>
        <v>25.628818703536201</v>
      </c>
      <c r="Z84" s="13">
        <f>+I84-$V84</f>
        <v>12.267820165363199</v>
      </c>
      <c r="AA84" s="13">
        <f>+J84-$V84</f>
        <v>10.962931938706699</v>
      </c>
      <c r="AB84" s="13">
        <f>AVERAGE(X84:AA84)</f>
        <v>14.166920026811216</v>
      </c>
      <c r="AC84" s="18">
        <f>((+AC83+1)*(100+Q84)/100)-1</f>
        <v>0.43820441730412862</v>
      </c>
      <c r="AD84" s="18">
        <f>((+AD83+1)*(100+S84)/100)-1</f>
        <v>3.9422126859327644</v>
      </c>
      <c r="AE84" s="18">
        <f>((+AE83+1)*(100+R84)/100)-1</f>
        <v>0.70839404635293213</v>
      </c>
      <c r="AF84" s="18">
        <f>((+AF83+1)*(100+S84)/100)-1</f>
        <v>3.9422126859327644</v>
      </c>
      <c r="AG84" s="18">
        <f>((+AG83+1)*(100+AB84)/100)-1</f>
        <v>0.69427796833567035</v>
      </c>
      <c r="AH84" s="18">
        <f>((+AH83+1)*(100+X84)/100)-1</f>
        <v>0.80635268200244892</v>
      </c>
      <c r="AI84" s="18">
        <f>((+AI83+1)*(100+Y84)/100)-1</f>
        <v>0.23160813298462735</v>
      </c>
      <c r="AJ84" s="18">
        <f>((+AJ83+1)*(100+Z84)/100)-1</f>
        <v>-0.43427766223196274</v>
      </c>
      <c r="AK84" s="18">
        <f>((+AK83+1)*(100+AA84)/100)-1</f>
        <v>1.3254512251237811</v>
      </c>
      <c r="AL84" s="13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</row>
    <row r="85" spans="1:67" s="1" customFormat="1" x14ac:dyDescent="0.2">
      <c r="A85" s="2">
        <v>39721</v>
      </c>
      <c r="B85" s="4" t="e">
        <f ca="1">_xll.TR(B$1,"TR.TotalReturn1Mo","SDate=#1 ",G85,$A85)</f>
        <v>#NAME?</v>
      </c>
      <c r="C85" s="4" t="e">
        <f ca="1">_xll.TR(C$1,"TR.TotalReturn1Mo","SDate=#1 ",H85,$A85)</f>
        <v>#NAME?</v>
      </c>
      <c r="D85" s="4" t="e">
        <f ca="1">_xll.TR(D$1,"TR.TotalReturn1Mo","SDate=#1 ",I85,$A85)</f>
        <v>#NAME?</v>
      </c>
      <c r="E85" s="4" t="e">
        <f ca="1">_xll.TR(E$1,"TR.TotalReturn1Mo","SDate=#1 ",J85,$A85)</f>
        <v>#NAME?</v>
      </c>
      <c r="F85" s="4"/>
      <c r="G85" s="16">
        <v>-12.522879805254901</v>
      </c>
      <c r="H85" s="16">
        <v>-21.722113501324198</v>
      </c>
      <c r="I85" s="16">
        <v>-29.939393939335901</v>
      </c>
      <c r="J85" s="16">
        <v>-19.816942452501301</v>
      </c>
      <c r="K85" s="15">
        <f t="shared" si="3"/>
        <v>39721</v>
      </c>
      <c r="L85" s="13">
        <f>AVERAGE(G85:J85)</f>
        <v>-21.000332424604075</v>
      </c>
      <c r="M85" s="14">
        <v>-13.92</v>
      </c>
      <c r="N85" s="125">
        <v>93.52</v>
      </c>
      <c r="O85" s="16">
        <f t="shared" si="4"/>
        <v>-17.59626398801657</v>
      </c>
      <c r="P85" s="14">
        <v>200809</v>
      </c>
      <c r="Q85" s="14">
        <v>-12.24</v>
      </c>
      <c r="R85" s="14">
        <f>+M85-V85</f>
        <v>-14.07</v>
      </c>
      <c r="S85" s="106">
        <f>+O85-V85</f>
        <v>-17.746263988016569</v>
      </c>
      <c r="T85" s="14">
        <v>-1.26</v>
      </c>
      <c r="U85" s="14">
        <v>2.34</v>
      </c>
      <c r="V85" s="14">
        <v>0.15</v>
      </c>
      <c r="W85" s="9"/>
      <c r="X85" s="13">
        <f>+G85-$V85</f>
        <v>-12.672879805254901</v>
      </c>
      <c r="Y85" s="13">
        <f>+H85-$V85</f>
        <v>-21.872113501324197</v>
      </c>
      <c r="Z85" s="13">
        <f>+I85-$V85</f>
        <v>-30.089393939335899</v>
      </c>
      <c r="AA85" s="13">
        <f>+J85-$V85</f>
        <v>-19.9669424525013</v>
      </c>
      <c r="AB85" s="13">
        <f>AVERAGE(X85:AA85)</f>
        <v>-21.150332424604077</v>
      </c>
      <c r="AC85" s="18">
        <f>((+AC84+1)*(100+Q85)/100)-1</f>
        <v>0.26216819662610336</v>
      </c>
      <c r="AD85" s="18">
        <f>((+AD84+1)*(100+S85)/100)-1</f>
        <v>3.0651545758378917</v>
      </c>
      <c r="AE85" s="18">
        <f>((+AE84+1)*(100+R85)/100)-1</f>
        <v>0.46802300403107466</v>
      </c>
      <c r="AF85" s="18">
        <f>((+AF84+1)*(100+S85)/100)-1</f>
        <v>3.0651545758378917</v>
      </c>
      <c r="AG85" s="18">
        <f>((+AG84+1)*(100+AB85)/100)-1</f>
        <v>0.33593254583584775</v>
      </c>
      <c r="AH85" s="18">
        <f>((+AH84+1)*(100+X85)/100)-1</f>
        <v>0.57743577775328059</v>
      </c>
      <c r="AI85" s="18">
        <f>((+AI84+1)*(100+Y85)/100)-1</f>
        <v>-3.7770595753310099E-2</v>
      </c>
      <c r="AJ85" s="18">
        <f>((+AJ84+1)*(100+Z85)/100)-1</f>
        <v>-0.60450008504580799</v>
      </c>
      <c r="AK85" s="18">
        <f>((+AK84+1)*(100+AA85)/100)-1</f>
        <v>0.86112971724232912</v>
      </c>
      <c r="AL85" s="13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</row>
    <row r="86" spans="1:67" s="1" customFormat="1" x14ac:dyDescent="0.2">
      <c r="A86" s="2">
        <v>39752</v>
      </c>
      <c r="B86" s="4" t="e">
        <f ca="1">_xll.TR(B$1,"TR.TotalReturn1Mo","SDate=#1 ",G86,$A86)</f>
        <v>#NAME?</v>
      </c>
      <c r="C86" s="4" t="e">
        <f ca="1">_xll.TR(C$1,"TR.TotalReturn1Mo","SDate=#1 ",H86,$A86)</f>
        <v>#NAME?</v>
      </c>
      <c r="D86" s="4" t="e">
        <f ca="1">_xll.TR(D$1,"TR.TotalReturn1Mo","SDate=#1 ",I86,$A86)</f>
        <v>#NAME?</v>
      </c>
      <c r="E86" s="4" t="e">
        <f ca="1">_xll.TR(E$1,"TR.TotalReturn1Mo","SDate=#1 ",J86,$A86)</f>
        <v>#NAME?</v>
      </c>
      <c r="F86" s="4"/>
      <c r="G86" s="16">
        <v>-8.5963382736638394</v>
      </c>
      <c r="H86" s="16">
        <v>7.8333333345622904</v>
      </c>
      <c r="I86" s="16">
        <v>-19.550173009709901</v>
      </c>
      <c r="J86" s="16">
        <v>-22.5472047386525</v>
      </c>
      <c r="K86" s="15">
        <f t="shared" si="3"/>
        <v>39752</v>
      </c>
      <c r="L86" s="13">
        <f>AVERAGE(G86:J86)</f>
        <v>-10.715095671865988</v>
      </c>
      <c r="M86" s="14">
        <v>-14.41</v>
      </c>
      <c r="N86" s="125">
        <v>60</v>
      </c>
      <c r="O86" s="16">
        <f t="shared" si="4"/>
        <v>-35.842600513259192</v>
      </c>
      <c r="P86" s="14">
        <v>200810</v>
      </c>
      <c r="Q86" s="14">
        <v>-19.54</v>
      </c>
      <c r="R86" s="14">
        <f>+M86-V86</f>
        <v>-14.49</v>
      </c>
      <c r="S86" s="106">
        <f>+O86-V86</f>
        <v>-35.922600513259191</v>
      </c>
      <c r="T86" s="14">
        <v>-2.78</v>
      </c>
      <c r="U86" s="14">
        <v>0.01</v>
      </c>
      <c r="V86" s="14">
        <v>0.08</v>
      </c>
      <c r="W86" s="9"/>
      <c r="X86" s="13">
        <f>+G86-$V86</f>
        <v>-8.6763382736638395</v>
      </c>
      <c r="Y86" s="13">
        <f>+H86-$V86</f>
        <v>7.7533333345622903</v>
      </c>
      <c r="Z86" s="13">
        <f>+I86-$V86</f>
        <v>-19.6301730097099</v>
      </c>
      <c r="AA86" s="13">
        <f>+J86-$V86</f>
        <v>-22.627204738652498</v>
      </c>
      <c r="AB86" s="13">
        <f>AVERAGE(X86:AA86)</f>
        <v>-10.795095671865987</v>
      </c>
      <c r="AC86" s="18">
        <f>((+AC85+1)*(100+Q86)/100)-1</f>
        <v>1.5540531005362901E-2</v>
      </c>
      <c r="AD86" s="18">
        <f>((+AD85+1)*(100+S86)/100)-1</f>
        <v>1.6048453373131695</v>
      </c>
      <c r="AE86" s="18">
        <f>((+AE85+1)*(100+R86)/100)-1</f>
        <v>0.2553064707469721</v>
      </c>
      <c r="AF86" s="18">
        <f>((+AF85+1)*(100+S86)/100)-1</f>
        <v>1.6048453373131695</v>
      </c>
      <c r="AG86" s="18">
        <f>((+AG85+1)*(100+AB86)/100)-1</f>
        <v>0.19171734940127294</v>
      </c>
      <c r="AH86" s="18">
        <f>((+AH85+1)*(100+X86)/100)-1</f>
        <v>0.44057211362560555</v>
      </c>
      <c r="AI86" s="18">
        <f>((+AI85+1)*(100+Y86)/100)-1</f>
        <v>3.6834257401108683E-2</v>
      </c>
      <c r="AJ86" s="18">
        <f>((+AJ85+1)*(100+Z86)/100)-1</f>
        <v>-0.68213740260457134</v>
      </c>
      <c r="AK86" s="18">
        <f>((+AK85+1)*(100+AA86)/100)-1</f>
        <v>0.44000808567000282</v>
      </c>
      <c r="AL86" s="13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</row>
    <row r="87" spans="1:67" s="1" customFormat="1" x14ac:dyDescent="0.2">
      <c r="A87" s="2">
        <v>39782</v>
      </c>
      <c r="B87" s="4" t="e">
        <f ca="1">_xll.TR(B$1,"TR.TotalReturn1Mo","SDate=#1 ",G87,$A87)</f>
        <v>#NAME?</v>
      </c>
      <c r="C87" s="4" t="e">
        <f ca="1">_xll.TR(C$1,"TR.TotalReturn1Mo","SDate=#1 ",H87,$A87)</f>
        <v>#NAME?</v>
      </c>
      <c r="D87" s="4" t="e">
        <f ca="1">_xll.TR(D$1,"TR.TotalReturn1Mo","SDate=#1 ",I87,$A87)</f>
        <v>#NAME?</v>
      </c>
      <c r="E87" s="4" t="e">
        <f ca="1">_xll.TR(E$1,"TR.TotalReturn1Mo","SDate=#1 ",J87,$A87)</f>
        <v>#NAME?</v>
      </c>
      <c r="F87" s="4"/>
      <c r="G87" s="16">
        <v>-15.2383880970627</v>
      </c>
      <c r="H87" s="16">
        <v>-4.0061633278427804</v>
      </c>
      <c r="I87" s="16">
        <v>-8.2452431288271502</v>
      </c>
      <c r="J87" s="16">
        <v>-30.3587443954791</v>
      </c>
      <c r="K87" s="15">
        <f t="shared" si="3"/>
        <v>39782</v>
      </c>
      <c r="L87" s="13">
        <f>AVERAGE(G87:J87)</f>
        <v>-14.462134737302932</v>
      </c>
      <c r="M87" s="14">
        <v>-11.91</v>
      </c>
      <c r="N87" s="125">
        <v>47.72</v>
      </c>
      <c r="O87" s="16">
        <f t="shared" si="4"/>
        <v>-20.466666666666665</v>
      </c>
      <c r="P87" s="14">
        <v>200811</v>
      </c>
      <c r="Q87" s="14">
        <v>-6.56</v>
      </c>
      <c r="R87" s="14">
        <f>+M87-V87</f>
        <v>-11.94</v>
      </c>
      <c r="S87" s="106">
        <f>+O87-V87</f>
        <v>-20.496666666666666</v>
      </c>
      <c r="T87" s="14">
        <v>-0.46</v>
      </c>
      <c r="U87" s="14">
        <v>-1.69</v>
      </c>
      <c r="V87" s="14">
        <v>0.03</v>
      </c>
      <c r="W87" s="9"/>
      <c r="X87" s="13">
        <f>+G87-$V87</f>
        <v>-15.268388097062699</v>
      </c>
      <c r="Y87" s="13">
        <f>+H87-$V87</f>
        <v>-4.0361633278427806</v>
      </c>
      <c r="Z87" s="13">
        <f>+I87-$V87</f>
        <v>-8.2752431288271495</v>
      </c>
      <c r="AA87" s="13">
        <f>+J87-$V87</f>
        <v>-30.388744395479101</v>
      </c>
      <c r="AB87" s="13">
        <f>AVERAGE(X87:AA87)</f>
        <v>-14.492134737302933</v>
      </c>
      <c r="AC87" s="18">
        <f>((+AC86+1)*(100+Q87)/100)-1</f>
        <v>-5.1078927828589027E-2</v>
      </c>
      <c r="AD87" s="18">
        <f>((+AD86+1)*(100+S87)/100)-1</f>
        <v>1.0709388713418799</v>
      </c>
      <c r="AE87" s="18">
        <f>((+AE86+1)*(100+R87)/100)-1</f>
        <v>0.10542287813978368</v>
      </c>
      <c r="AF87" s="18">
        <f>((+AF86+1)*(100+S87)/100)-1</f>
        <v>1.0709388713418799</v>
      </c>
      <c r="AG87" s="18">
        <f>((+AG86+1)*(100+AB87)/100)-1</f>
        <v>1.9012065438225312E-2</v>
      </c>
      <c r="AH87" s="18">
        <f>((+AH86+1)*(100+X87)/100)-1</f>
        <v>0.22061997249918908</v>
      </c>
      <c r="AI87" s="18">
        <f>((+AI86+1)*(100+Y87)/100)-1</f>
        <v>-5.0140666666258493E-3</v>
      </c>
      <c r="AJ87" s="18">
        <f>((+AJ86+1)*(100+Z87)/100)-1</f>
        <v>-0.70844130535464811</v>
      </c>
      <c r="AK87" s="18">
        <f>((+AK86+1)*(100+AA87)/100)-1</f>
        <v>2.4077092415140111E-3</v>
      </c>
      <c r="AL87" s="13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</row>
    <row r="88" spans="1:67" s="1" customFormat="1" x14ac:dyDescent="0.2">
      <c r="A88" s="2">
        <v>39813</v>
      </c>
      <c r="B88" s="4" t="e">
        <f ca="1">_xll.TR(B$1,"TR.TotalReturn1Mo","SDate=#1 ",G88,$A88)</f>
        <v>#NAME?</v>
      </c>
      <c r="C88" s="4" t="e">
        <f ca="1">_xll.TR(C$1,"TR.TotalReturn1Mo","SDate=#1 ",H88,$A88)</f>
        <v>#NAME?</v>
      </c>
      <c r="D88" s="4" t="e">
        <f ca="1">_xll.TR(D$1,"TR.TotalReturn1Mo","SDate=#1 ",I88,$A88)</f>
        <v>#NAME?</v>
      </c>
      <c r="E88" s="4" t="e">
        <f ca="1">_xll.TR(E$1,"TR.TotalReturn1Mo","SDate=#1 ",J88,$A88)</f>
        <v>#NAME?</v>
      </c>
      <c r="F88" s="4"/>
      <c r="G88" s="16">
        <v>9.3830634588055004E-2</v>
      </c>
      <c r="H88" s="16">
        <v>-3.45104333958002</v>
      </c>
      <c r="I88" s="16">
        <v>2.5345622122266298</v>
      </c>
      <c r="J88" s="16">
        <v>4.37862202026262</v>
      </c>
      <c r="K88" s="15">
        <f t="shared" si="3"/>
        <v>39813</v>
      </c>
      <c r="L88" s="13">
        <f>AVERAGE(G88:J88)</f>
        <v>0.88899288187432124</v>
      </c>
      <c r="M88" s="14">
        <v>7.54</v>
      </c>
      <c r="N88" s="125">
        <v>35.82</v>
      </c>
      <c r="O88" s="16">
        <f t="shared" si="4"/>
        <v>-24.937133277451796</v>
      </c>
      <c r="P88" s="14">
        <v>200812</v>
      </c>
      <c r="Q88" s="14">
        <v>4.42</v>
      </c>
      <c r="R88" s="14">
        <f>+M88-V88</f>
        <v>7.54</v>
      </c>
      <c r="S88" s="106">
        <f>+O88-V88</f>
        <v>-24.937133277451796</v>
      </c>
      <c r="T88" s="14">
        <v>2.2200000000000002</v>
      </c>
      <c r="U88" s="14">
        <v>0.49</v>
      </c>
      <c r="V88" s="14">
        <v>0</v>
      </c>
      <c r="W88" s="9"/>
      <c r="X88" s="13">
        <f>+G88-$V88</f>
        <v>9.3830634588055004E-2</v>
      </c>
      <c r="Y88" s="13">
        <f>+H88-$V88</f>
        <v>-3.45104333958002</v>
      </c>
      <c r="Z88" s="13">
        <f>+I88-$V88</f>
        <v>2.5345622122266298</v>
      </c>
      <c r="AA88" s="13">
        <f>+J88-$V88</f>
        <v>4.37862202026262</v>
      </c>
      <c r="AB88" s="13">
        <f>AVERAGE(X88:AA88)</f>
        <v>0.88899288187432124</v>
      </c>
      <c r="AC88" s="18">
        <f>((+AC87+1)*(100+Q88)/100)-1</f>
        <v>-9.1366164386126325E-3</v>
      </c>
      <c r="AD88" s="18">
        <f>((+AD87+1)*(100+S88)/100)-1</f>
        <v>0.55450608490079922</v>
      </c>
      <c r="AE88" s="18">
        <f>((+AE87+1)*(100+R88)/100)-1</f>
        <v>0.18877176315152333</v>
      </c>
      <c r="AF88" s="18">
        <f>((+AF87+1)*(100+S88)/100)-1</f>
        <v>0.55450608490079922</v>
      </c>
      <c r="AG88" s="18">
        <f>((+AG87+1)*(100+AB88)/100)-1</f>
        <v>2.8071010165411581E-2</v>
      </c>
      <c r="AH88" s="18">
        <f>((+AH87+1)*(100+X88)/100)-1</f>
        <v>0.2217652879652936</v>
      </c>
      <c r="AI88" s="18">
        <f>((+AI87+1)*(100+Y88)/100)-1</f>
        <v>-3.935146244868537E-2</v>
      </c>
      <c r="AJ88" s="18">
        <f>((+AJ87+1)*(100+Z88)/100)-1</f>
        <v>-0.70105156885370579</v>
      </c>
      <c r="AK88" s="18">
        <f>((+AK87+1)*(100+AA88)/100)-1</f>
        <v>4.6299353931173126E-2</v>
      </c>
      <c r="AL88" s="13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</row>
    <row r="89" spans="1:67" s="1" customFormat="1" x14ac:dyDescent="0.2">
      <c r="A89" s="2">
        <v>39844</v>
      </c>
      <c r="B89" s="4" t="e">
        <f ca="1">_xll.TR(B$1,"TR.TotalReturn1Mo","SDate=#1 ",G89,$A89)</f>
        <v>#NAME?</v>
      </c>
      <c r="C89" s="4" t="e">
        <f ca="1">_xll.TR(C$1,"TR.TotalReturn1Mo","SDate=#1 ",H89,$A89)</f>
        <v>#NAME?</v>
      </c>
      <c r="D89" s="4" t="e">
        <f ca="1">_xll.TR(D$1,"TR.TotalReturn1Mo","SDate=#1 ",I89,$A89)</f>
        <v>#NAME?</v>
      </c>
      <c r="E89" s="4" t="e">
        <f ca="1">_xll.TR(E$1,"TR.TotalReturn1Mo","SDate=#1 ",J89,$A89)</f>
        <v>#NAME?</v>
      </c>
      <c r="F89" s="4"/>
      <c r="G89" s="16">
        <v>-0.84368408467100398</v>
      </c>
      <c r="H89" s="16">
        <v>13.9235245220297</v>
      </c>
      <c r="I89" s="16">
        <v>-14.124922445225099</v>
      </c>
      <c r="J89" s="16">
        <v>-7.0326958654677103</v>
      </c>
      <c r="K89" s="15">
        <f t="shared" si="3"/>
        <v>39844</v>
      </c>
      <c r="L89" s="13">
        <f>AVERAGE(G89:J89)</f>
        <v>-2.0194444683335284</v>
      </c>
      <c r="M89" s="14">
        <v>-4.3099999999999996</v>
      </c>
      <c r="N89" s="125">
        <v>44.17</v>
      </c>
      <c r="O89" s="16">
        <f t="shared" si="4"/>
        <v>23.310999441652712</v>
      </c>
      <c r="P89" s="14">
        <v>200901</v>
      </c>
      <c r="Q89" s="14">
        <v>-8.56</v>
      </c>
      <c r="R89" s="14">
        <f>+M89-V89</f>
        <v>-4.3099999999999996</v>
      </c>
      <c r="S89" s="106">
        <f>+O89-V89</f>
        <v>23.310999441652712</v>
      </c>
      <c r="T89" s="14">
        <v>2.27</v>
      </c>
      <c r="U89" s="14">
        <v>-4.5999999999999996</v>
      </c>
      <c r="V89" s="14">
        <v>0</v>
      </c>
      <c r="W89" s="9"/>
      <c r="X89" s="13">
        <f>+G89-$V89</f>
        <v>-0.84368408467100398</v>
      </c>
      <c r="Y89" s="13">
        <f>+H89-$V89</f>
        <v>13.9235245220297</v>
      </c>
      <c r="Z89" s="13">
        <f>+I89-$V89</f>
        <v>-14.124922445225099</v>
      </c>
      <c r="AA89" s="13">
        <f>+J89-$V89</f>
        <v>-7.0326958654677103</v>
      </c>
      <c r="AB89" s="13">
        <f>AVERAGE(X89:AA89)</f>
        <v>-2.0194444683335284</v>
      </c>
      <c r="AC89" s="18">
        <f>((+AC88+1)*(100+Q89)/100)-1</f>
        <v>-9.3954522071467483E-2</v>
      </c>
      <c r="AD89" s="18">
        <f>((+AD88+1)*(100+S89)/100)-1</f>
        <v>0.91687698967248199</v>
      </c>
      <c r="AE89" s="18">
        <f>((+AE88+1)*(100+R89)/100)-1</f>
        <v>0.13753570015969263</v>
      </c>
      <c r="AF89" s="18">
        <f>((+AF88+1)*(100+S89)/100)-1</f>
        <v>0.91687698967248199</v>
      </c>
      <c r="AG89" s="18">
        <f>((+AG88+1)*(100+AB89)/100)-1</f>
        <v>7.309687020085498E-3</v>
      </c>
      <c r="AH89" s="18">
        <f>((+AH88+1)*(100+X89)/100)-1</f>
        <v>0.21145744867869576</v>
      </c>
      <c r="AI89" s="18">
        <f>((+AI88+1)*(100+Y89)/100)-1</f>
        <v>9.4404672247791588E-2</v>
      </c>
      <c r="AJ89" s="18">
        <f>((+AJ88+1)*(100+Z89)/100)-1</f>
        <v>-0.74327780290433698</v>
      </c>
      <c r="AK89" s="18">
        <f>((+AK88+1)*(100+AA89)/100)-1</f>
        <v>-2.7283697473159951E-2</v>
      </c>
      <c r="AL89" s="13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</row>
    <row r="90" spans="1:67" s="1" customFormat="1" x14ac:dyDescent="0.2">
      <c r="A90" s="2">
        <v>39872</v>
      </c>
      <c r="B90" s="4" t="e">
        <f ca="1">_xll.TR(B$1,"TR.TotalReturn1Mo","SDate=#1 ",G90,$A90)</f>
        <v>#NAME?</v>
      </c>
      <c r="C90" s="4" t="e">
        <f ca="1">_xll.TR(C$1,"TR.TotalReturn1Mo","SDate=#1 ",H90,$A90)</f>
        <v>#NAME?</v>
      </c>
      <c r="D90" s="4" t="e">
        <f ca="1">_xll.TR(D$1,"TR.TotalReturn1Mo","SDate=#1 ",I90,$A90)</f>
        <v>#NAME?</v>
      </c>
      <c r="E90" s="4" t="e">
        <f ca="1">_xll.TR(E$1,"TR.TotalReturn1Mo","SDate=#1 ",J90,$A90)</f>
        <v>#NAME?</v>
      </c>
      <c r="F90" s="4"/>
      <c r="G90" s="16">
        <v>-26.561922449577398</v>
      </c>
      <c r="H90" s="16">
        <v>-15.6905278385877</v>
      </c>
      <c r="I90" s="16">
        <v>-37.420718816273499</v>
      </c>
      <c r="J90" s="16">
        <v>-33.4359605911324</v>
      </c>
      <c r="K90" s="15">
        <f t="shared" si="3"/>
        <v>39872</v>
      </c>
      <c r="L90" s="13">
        <f>AVERAGE(G90:J90)</f>
        <v>-28.27728242389275</v>
      </c>
      <c r="M90" s="14">
        <v>-18</v>
      </c>
      <c r="N90" s="125">
        <v>44.41</v>
      </c>
      <c r="O90" s="16">
        <f t="shared" si="4"/>
        <v>0.54335521847406199</v>
      </c>
      <c r="P90" s="14">
        <v>200902</v>
      </c>
      <c r="Q90" s="14">
        <v>-9.9700000000000006</v>
      </c>
      <c r="R90" s="14">
        <f>+M90-V90</f>
        <v>-18.010000000000002</v>
      </c>
      <c r="S90" s="106">
        <f>+O90-V90</f>
        <v>0.53335521847406198</v>
      </c>
      <c r="T90" s="14">
        <v>1.17</v>
      </c>
      <c r="U90" s="14">
        <v>-4.1900000000000004</v>
      </c>
      <c r="V90" s="14">
        <v>0.01</v>
      </c>
      <c r="W90" s="9"/>
      <c r="X90" s="13">
        <f>+G90-$V90</f>
        <v>-26.5719224495774</v>
      </c>
      <c r="Y90" s="13">
        <f>+H90-$V90</f>
        <v>-15.7005278385877</v>
      </c>
      <c r="Z90" s="13">
        <f>+I90-$V90</f>
        <v>-37.430718816273497</v>
      </c>
      <c r="AA90" s="13">
        <f>+J90-$V90</f>
        <v>-33.445960591132398</v>
      </c>
      <c r="AB90" s="13">
        <f>AVERAGE(X90:AA90)</f>
        <v>-28.287282423892748</v>
      </c>
      <c r="AC90" s="18">
        <f>((+AC89+1)*(100+Q90)/100)-1</f>
        <v>-0.18428725622094222</v>
      </c>
      <c r="AD90" s="18">
        <f>((+AD89+1)*(100+S90)/100)-1</f>
        <v>0.92710075312862861</v>
      </c>
      <c r="AE90" s="18">
        <f>((+AE89+1)*(100+R90)/100)-1</f>
        <v>-6.7334479439068118E-2</v>
      </c>
      <c r="AF90" s="18">
        <f>((+AF89+1)*(100+S90)/100)-1</f>
        <v>0.92710075312862861</v>
      </c>
      <c r="AG90" s="18">
        <f>((+AG89+1)*(100+AB90)/100)-1</f>
        <v>-0.27763084903051616</v>
      </c>
      <c r="AH90" s="18">
        <f>((+AH89+1)*(100+X90)/100)-1</f>
        <v>-0.11045008509383625</v>
      </c>
      <c r="AI90" s="18">
        <f>((+AI89+1)*(100+Y90)/100)-1</f>
        <v>-7.7422637985277487E-2</v>
      </c>
      <c r="AJ90" s="18">
        <f>((+AJ89+1)*(100+Z90)/100)-1</f>
        <v>-0.839370766638174</v>
      </c>
      <c r="AK90" s="18">
        <f>((+AK89+1)*(100+AA90)/100)-1</f>
        <v>-0.35261800867980708</v>
      </c>
      <c r="AL90" s="13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</row>
    <row r="91" spans="1:67" s="1" customFormat="1" x14ac:dyDescent="0.2">
      <c r="A91" s="2">
        <v>39903</v>
      </c>
      <c r="B91" s="4" t="e">
        <f ca="1">_xll.TR(B$1,"TR.TotalReturn1Mo","SDate=#1 ",G91,$A91)</f>
        <v>#NAME?</v>
      </c>
      <c r="C91" s="4" t="e">
        <f ca="1">_xll.TR(C$1,"TR.TotalReturn1Mo","SDate=#1 ",H91,$A91)</f>
        <v>#NAME?</v>
      </c>
      <c r="D91" s="4" t="e">
        <f ca="1">_xll.TR(D$1,"TR.TotalReturn1Mo","SDate=#1 ",I91,$A91)</f>
        <v>#NAME?</v>
      </c>
      <c r="E91" s="4" t="e">
        <f ca="1">_xll.TR(E$1,"TR.TotalReturn1Mo","SDate=#1 ",J91,$A91)</f>
        <v>#NAME?</v>
      </c>
      <c r="F91" s="4"/>
      <c r="G91" s="16">
        <v>13.1679389328218</v>
      </c>
      <c r="H91" s="16">
        <v>-24.871355061714699</v>
      </c>
      <c r="I91" s="16">
        <v>-0.67567567810997697</v>
      </c>
      <c r="J91" s="16">
        <v>22.7567067519782</v>
      </c>
      <c r="K91" s="15">
        <f t="shared" si="3"/>
        <v>39903</v>
      </c>
      <c r="L91" s="13">
        <f>AVERAGE(G91:J91)</f>
        <v>2.594403736243831</v>
      </c>
      <c r="M91" s="14">
        <v>6.6</v>
      </c>
      <c r="N91" s="125">
        <v>46.13</v>
      </c>
      <c r="O91" s="16">
        <f t="shared" si="4"/>
        <v>3.8730015762215908</v>
      </c>
      <c r="P91" s="14">
        <v>200903</v>
      </c>
      <c r="Q91" s="14">
        <v>7.28</v>
      </c>
      <c r="R91" s="14">
        <f>+M91-V91</f>
        <v>6.58</v>
      </c>
      <c r="S91" s="106">
        <f>+O91-V91</f>
        <v>3.8530015762215908</v>
      </c>
      <c r="T91" s="14">
        <v>-1.36</v>
      </c>
      <c r="U91" s="14">
        <v>-0.04</v>
      </c>
      <c r="V91" s="14">
        <v>0.02</v>
      </c>
      <c r="W91" s="9"/>
      <c r="X91" s="13">
        <f>+G91-$V91</f>
        <v>13.1479389328218</v>
      </c>
      <c r="Y91" s="13">
        <f>+H91-$V91</f>
        <v>-24.891355061714698</v>
      </c>
      <c r="Z91" s="13">
        <f>+I91-$V91</f>
        <v>-0.69567567810997699</v>
      </c>
      <c r="AA91" s="13">
        <f>+J91-$V91</f>
        <v>22.7367067519782</v>
      </c>
      <c r="AB91" s="13">
        <f>AVERAGE(X91:AA91)</f>
        <v>2.5744037362438315</v>
      </c>
      <c r="AC91" s="18">
        <f>((+AC90+1)*(100+Q91)/100)-1</f>
        <v>-0.12490336847382677</v>
      </c>
      <c r="AD91" s="18">
        <f>((+AD90+1)*(100+S91)/100)-1</f>
        <v>1.001351975522053</v>
      </c>
      <c r="AE91" s="18">
        <f>((+AE90+1)*(100+R91)/100)-1</f>
        <v>-5.9650881861589289E-3</v>
      </c>
      <c r="AF91" s="18">
        <f>((+AF90+1)*(100+S91)/100)-1</f>
        <v>1.001351975522053</v>
      </c>
      <c r="AG91" s="18">
        <f>((+AG90+1)*(100+AB91)/100)-1</f>
        <v>-0.25903415061848489</v>
      </c>
      <c r="AH91" s="18">
        <f>((+AH90+1)*(100+X91)/100)-1</f>
        <v>6.5073944949944895E-3</v>
      </c>
      <c r="AI91" s="18">
        <f>((+AI90+1)*(100+Y91)/100)-1</f>
        <v>-0.30706464488336305</v>
      </c>
      <c r="AJ91" s="18">
        <f>((+AJ90+1)*(100+Z91)/100)-1</f>
        <v>-0.8404882251466067</v>
      </c>
      <c r="AK91" s="18">
        <f>((+AK90+1)*(100+AA91)/100)-1</f>
        <v>-0.20542466374821788</v>
      </c>
      <c r="AL91" s="13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</row>
    <row r="92" spans="1:67" s="1" customFormat="1" x14ac:dyDescent="0.2">
      <c r="A92" s="2">
        <v>39933</v>
      </c>
      <c r="B92" s="4" t="e">
        <f ca="1">_xll.TR(B$1,"TR.TotalReturn1Mo","SDate=#1 ",G92,$A92)</f>
        <v>#NAME?</v>
      </c>
      <c r="C92" s="4" t="e">
        <f ca="1">_xll.TR(C$1,"TR.TotalReturn1Mo","SDate=#1 ",H92,$A92)</f>
        <v>#NAME?</v>
      </c>
      <c r="D92" s="4" t="e">
        <f ca="1">_xll.TR(D$1,"TR.TotalReturn1Mo","SDate=#1 ",I92,$A92)</f>
        <v>#NAME?</v>
      </c>
      <c r="E92" s="4" t="e">
        <f ca="1">_xll.TR(E$1,"TR.TotalReturn1Mo","SDate=#1 ",J92,$A92)</f>
        <v>#NAME?</v>
      </c>
      <c r="F92" s="4"/>
      <c r="G92" s="16">
        <v>12.7533783774218</v>
      </c>
      <c r="H92" s="16">
        <v>29.8701298711444</v>
      </c>
      <c r="I92" s="16">
        <v>27.7027027012535</v>
      </c>
      <c r="J92" s="16">
        <v>24.865280986723199</v>
      </c>
      <c r="K92" s="15">
        <f t="shared" si="3"/>
        <v>39933</v>
      </c>
      <c r="L92" s="13">
        <f>AVERAGE(G92:J92)</f>
        <v>23.797872984135722</v>
      </c>
      <c r="M92" s="14">
        <v>15.23</v>
      </c>
      <c r="N92" s="125">
        <v>50.3</v>
      </c>
      <c r="O92" s="16">
        <f t="shared" si="4"/>
        <v>9.0396704964231347</v>
      </c>
      <c r="P92" s="14">
        <v>200904</v>
      </c>
      <c r="Q92" s="14">
        <v>11.45</v>
      </c>
      <c r="R92" s="14">
        <f>+M92-V92</f>
        <v>15.22</v>
      </c>
      <c r="S92" s="106">
        <f>+O92-V92</f>
        <v>9.0296704964231349</v>
      </c>
      <c r="T92" s="14">
        <v>1.68</v>
      </c>
      <c r="U92" s="14">
        <v>2.68</v>
      </c>
      <c r="V92" s="14">
        <v>0.01</v>
      </c>
      <c r="W92" s="9"/>
      <c r="X92" s="13">
        <f>+G92-$V92</f>
        <v>12.7433783774218</v>
      </c>
      <c r="Y92" s="13">
        <f>+H92-$V92</f>
        <v>29.860129871144398</v>
      </c>
      <c r="Z92" s="13">
        <f>+I92-$V92</f>
        <v>27.692702701253499</v>
      </c>
      <c r="AA92" s="13">
        <f>+J92-$V92</f>
        <v>24.855280986723198</v>
      </c>
      <c r="AB92" s="13">
        <f>AVERAGE(X92:AA92)</f>
        <v>23.787872984135724</v>
      </c>
      <c r="AC92" s="18">
        <f>((+AC91+1)*(100+Q92)/100)-1</f>
        <v>-2.4704804164079941E-2</v>
      </c>
      <c r="AD92" s="18">
        <f>((+AD91+1)*(100+S92)/100)-1</f>
        <v>1.1820674643853493</v>
      </c>
      <c r="AE92" s="18">
        <f>((+AE91+1)*(100+R92)/100)-1</f>
        <v>0.14532702539190767</v>
      </c>
      <c r="AF92" s="18">
        <f>((+AF91+1)*(100+S92)/100)-1</f>
        <v>1.1820674643853493</v>
      </c>
      <c r="AG92" s="18">
        <f>((+AG91+1)*(100+AB92)/100)-1</f>
        <v>-8.2774135511787694E-2</v>
      </c>
      <c r="AH92" s="18">
        <f>((+AH91+1)*(100+X92)/100)-1</f>
        <v>0.13477044017222117</v>
      </c>
      <c r="AI92" s="18">
        <f>((+AI91+1)*(100+Y92)/100)-1</f>
        <v>-0.1001532479224595</v>
      </c>
      <c r="AJ92" s="18">
        <f>((+AJ91+1)*(100+Z92)/100)-1</f>
        <v>-0.79631510356296364</v>
      </c>
      <c r="AK92" s="18">
        <f>((+AK91+1)*(100+AA92)/100)-1</f>
        <v>-7.9307312716367928E-3</v>
      </c>
      <c r="AL92" s="13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</row>
    <row r="93" spans="1:67" s="1" customFormat="1" x14ac:dyDescent="0.2">
      <c r="A93" s="2">
        <v>39964</v>
      </c>
      <c r="B93" s="4" t="e">
        <f ca="1">_xll.TR(B$1,"TR.TotalReturn1Mo","SDate=#1 ",G93,$A93)</f>
        <v>#NAME?</v>
      </c>
      <c r="C93" s="4" t="e">
        <f ca="1">_xll.TR(C$1,"TR.TotalReturn1Mo","SDate=#1 ",H93,$A93)</f>
        <v>#NAME?</v>
      </c>
      <c r="D93" s="4" t="e">
        <f ca="1">_xll.TR(D$1,"TR.TotalReturn1Mo","SDate=#1 ",I93,$A93)</f>
        <v>#NAME?</v>
      </c>
      <c r="E93" s="4" t="e">
        <f ca="1">_xll.TR(E$1,"TR.TotalReturn1Mo","SDate=#1 ",J93,$A93)</f>
        <v>#NAME?</v>
      </c>
      <c r="F93" s="4"/>
      <c r="G93" s="16">
        <v>13.049129764537501</v>
      </c>
      <c r="H93" s="16">
        <v>4.1363636364270002</v>
      </c>
      <c r="I93" s="16">
        <v>-2.50105388102835</v>
      </c>
      <c r="J93" s="16">
        <v>18.2490752159915</v>
      </c>
      <c r="K93" s="15">
        <f t="shared" si="3"/>
        <v>39964</v>
      </c>
      <c r="L93" s="13">
        <f>AVERAGE(G93:J93)</f>
        <v>8.233378683981913</v>
      </c>
      <c r="M93" s="14">
        <v>9.36</v>
      </c>
      <c r="N93" s="125">
        <v>64.98</v>
      </c>
      <c r="O93" s="16">
        <f t="shared" si="4"/>
        <v>29.184890656063644</v>
      </c>
      <c r="P93" s="14">
        <v>200905</v>
      </c>
      <c r="Q93" s="14">
        <v>9.93</v>
      </c>
      <c r="R93" s="14">
        <f>+M93-V93</f>
        <v>9.36</v>
      </c>
      <c r="S93" s="106">
        <f>+O93-V93</f>
        <v>29.184890656063644</v>
      </c>
      <c r="T93" s="14">
        <v>1.64</v>
      </c>
      <c r="U93" s="14">
        <v>-0.09</v>
      </c>
      <c r="V93" s="14">
        <v>0</v>
      </c>
      <c r="W93" s="9"/>
      <c r="X93" s="13">
        <f>+G93-$V93</f>
        <v>13.049129764537501</v>
      </c>
      <c r="Y93" s="13">
        <f>+H93-$V93</f>
        <v>4.1363636364270002</v>
      </c>
      <c r="Z93" s="13">
        <f>+I93-$V93</f>
        <v>-2.50105388102835</v>
      </c>
      <c r="AA93" s="13">
        <f>+J93-$V93</f>
        <v>18.2490752159915</v>
      </c>
      <c r="AB93" s="13">
        <f>AVERAGE(X93:AA93)</f>
        <v>8.233378683981913</v>
      </c>
      <c r="AC93" s="18">
        <f>((+AC92+1)*(100+Q93)/100)-1</f>
        <v>7.2142008782426936E-2</v>
      </c>
      <c r="AD93" s="18">
        <f>((+AD92+1)*(100+S93)/100)-1</f>
        <v>1.8189014679077542</v>
      </c>
      <c r="AE93" s="18">
        <f>((+AE92+1)*(100+R93)/100)-1</f>
        <v>0.25252963496859016</v>
      </c>
      <c r="AF93" s="18">
        <f>((+AF92+1)*(100+S93)/100)-1</f>
        <v>1.8189014679077542</v>
      </c>
      <c r="AG93" s="18">
        <f>((+AG92+1)*(100+AB93)/100)-1</f>
        <v>-7.2554567010463256E-3</v>
      </c>
      <c r="AH93" s="18">
        <f>((+AH92+1)*(100+X93)/100)-1</f>
        <v>0.28284810743990763</v>
      </c>
      <c r="AI93" s="18">
        <f>((+AI92+1)*(100+Y93)/100)-1</f>
        <v>-6.2932314085954566E-2</v>
      </c>
      <c r="AJ93" s="18">
        <f>((+AJ92+1)*(100+Z93)/100)-1</f>
        <v>-0.8014093725703707</v>
      </c>
      <c r="AK93" s="18">
        <f>((+AK92+1)*(100+AA93)/100)-1</f>
        <v>0.17311273577333908</v>
      </c>
      <c r="AL93" s="13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</row>
    <row r="94" spans="1:67" s="1" customFormat="1" x14ac:dyDescent="0.2">
      <c r="A94" s="2">
        <v>39994</v>
      </c>
      <c r="B94" s="4" t="e">
        <f ca="1">_xll.TR(B$1,"TR.TotalReturn1Mo","SDate=#1 ",G94,$A94)</f>
        <v>#NAME?</v>
      </c>
      <c r="C94" s="4" t="e">
        <f ca="1">_xll.TR(C$1,"TR.TotalReturn1Mo","SDate=#1 ",H94,$A94)</f>
        <v>#NAME?</v>
      </c>
      <c r="D94" s="4" t="e">
        <f ca="1">_xll.TR(D$1,"TR.TotalReturn1Mo","SDate=#1 ",I94,$A94)</f>
        <v>#NAME?</v>
      </c>
      <c r="E94" s="4" t="e">
        <f ca="1">_xll.TR(E$1,"TR.TotalReturn1Mo","SDate=#1 ",J94,$A94)</f>
        <v>#NAME?</v>
      </c>
      <c r="F94" s="4"/>
      <c r="G94" s="16">
        <v>-5.2396878495704904</v>
      </c>
      <c r="H94" s="16">
        <v>2.22610213683698</v>
      </c>
      <c r="I94" s="16">
        <v>-5.73770491829905</v>
      </c>
      <c r="J94" s="16">
        <v>-13.660062567425401</v>
      </c>
      <c r="K94" s="15">
        <f t="shared" si="3"/>
        <v>39994</v>
      </c>
      <c r="L94" s="13">
        <f>AVERAGE(G94:J94)</f>
        <v>-5.6028382996144899</v>
      </c>
      <c r="M94" s="14">
        <v>-3.66</v>
      </c>
      <c r="N94" s="125">
        <v>68.11</v>
      </c>
      <c r="O94" s="16">
        <f t="shared" si="4"/>
        <v>4.8168667282240563</v>
      </c>
      <c r="P94" s="14">
        <v>200906</v>
      </c>
      <c r="Q94" s="14">
        <v>-0.27</v>
      </c>
      <c r="R94" s="14">
        <f>+M94-V94</f>
        <v>-3.67</v>
      </c>
      <c r="S94" s="106">
        <f>+O94-V94</f>
        <v>4.8068667282240565</v>
      </c>
      <c r="T94" s="14">
        <v>2.78</v>
      </c>
      <c r="U94" s="14">
        <v>-1.63</v>
      </c>
      <c r="V94" s="14">
        <v>0.01</v>
      </c>
      <c r="W94" s="9"/>
      <c r="X94" s="13">
        <f>+G94-$V94</f>
        <v>-5.2496878495704902</v>
      </c>
      <c r="Y94" s="13">
        <f>+H94-$V94</f>
        <v>2.2161021368369802</v>
      </c>
      <c r="Z94" s="13">
        <f>+I94-$V94</f>
        <v>-5.7477049182990498</v>
      </c>
      <c r="AA94" s="13">
        <f>+J94-$V94</f>
        <v>-13.670062567425401</v>
      </c>
      <c r="AB94" s="13">
        <f>AVERAGE(X94:AA94)</f>
        <v>-5.6128382996144897</v>
      </c>
      <c r="AC94" s="18">
        <f>((+AC93+1)*(100+Q94)/100)-1</f>
        <v>6.9247225358714415E-2</v>
      </c>
      <c r="AD94" s="18">
        <f>((+AD93+1)*(100+S94)/100)-1</f>
        <v>1.9544023046700314</v>
      </c>
      <c r="AE94" s="18">
        <f>((+AE93+1)*(100+R94)/100)-1</f>
        <v>0.20656179736524294</v>
      </c>
      <c r="AF94" s="18">
        <f>((+AF93+1)*(100+S94)/100)-1</f>
        <v>1.9544023046700314</v>
      </c>
      <c r="AG94" s="18">
        <f>((+AG93+1)*(100+AB94)/100)-1</f>
        <v>-6.2976602644662982E-2</v>
      </c>
      <c r="AH94" s="18">
        <f>((+AH93+1)*(100+X94)/100)-1</f>
        <v>0.21550258621518981</v>
      </c>
      <c r="AI94" s="18">
        <f>((+AI93+1)*(100+Y94)/100)-1</f>
        <v>-4.2165937074804538E-2</v>
      </c>
      <c r="AJ94" s="18">
        <f>((+AJ93+1)*(100+Z94)/100)-1</f>
        <v>-0.81282377583042442</v>
      </c>
      <c r="AK94" s="18">
        <f>((+AK93+1)*(100+AA94)/100)-1</f>
        <v>1.27474908066878E-2</v>
      </c>
      <c r="AL94" s="13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</row>
    <row r="95" spans="1:67" s="1" customFormat="1" x14ac:dyDescent="0.2">
      <c r="A95" s="2">
        <v>40025</v>
      </c>
      <c r="B95" s="4" t="e">
        <f ca="1">_xll.TR(B$1,"TR.TotalReturn1Mo","SDate=#1 ",G95,$A95)</f>
        <v>#NAME?</v>
      </c>
      <c r="C95" s="4" t="e">
        <f ca="1">_xll.TR(C$1,"TR.TotalReturn1Mo","SDate=#1 ",H95,$A95)</f>
        <v>#NAME?</v>
      </c>
      <c r="D95" s="4" t="e">
        <f ca="1">_xll.TR(D$1,"TR.TotalReturn1Mo","SDate=#1 ",I95,$A95)</f>
        <v>#NAME?</v>
      </c>
      <c r="E95" s="4" t="e">
        <f ca="1">_xll.TR(E$1,"TR.TotalReturn1Mo","SDate=#1 ",J95,$A95)</f>
        <v>#NAME?</v>
      </c>
      <c r="F95" s="4"/>
      <c r="G95" s="16">
        <v>0.96470588202499596</v>
      </c>
      <c r="H95" s="16">
        <v>16.2467419610748</v>
      </c>
      <c r="I95" s="16">
        <v>11.5034091450585</v>
      </c>
      <c r="J95" s="16">
        <v>17.693236717833901</v>
      </c>
      <c r="K95" s="15">
        <f t="shared" si="3"/>
        <v>40025</v>
      </c>
      <c r="L95" s="13">
        <f>AVERAGE(G95:J95)</f>
        <v>11.60202342649805</v>
      </c>
      <c r="M95" s="14">
        <v>5.34</v>
      </c>
      <c r="N95" s="125">
        <v>70.08</v>
      </c>
      <c r="O95" s="16">
        <f t="shared" si="4"/>
        <v>2.8923799735721678</v>
      </c>
      <c r="P95" s="14">
        <v>200907</v>
      </c>
      <c r="Q95" s="14">
        <v>8.61</v>
      </c>
      <c r="R95" s="14">
        <f>+M95-V95</f>
        <v>5.33</v>
      </c>
      <c r="S95" s="106">
        <f>+O95-V95</f>
        <v>2.882379973572168</v>
      </c>
      <c r="T95" s="14">
        <v>-1.39</v>
      </c>
      <c r="U95" s="14">
        <v>4</v>
      </c>
      <c r="V95" s="14">
        <v>0.01</v>
      </c>
      <c r="W95" s="9"/>
      <c r="X95" s="13">
        <f>+G95-$V95</f>
        <v>0.95470588202499596</v>
      </c>
      <c r="Y95" s="13">
        <f>+H95-$V95</f>
        <v>16.236741961074799</v>
      </c>
      <c r="Z95" s="13">
        <f>+I95-$V95</f>
        <v>11.4934091450585</v>
      </c>
      <c r="AA95" s="13">
        <f>+J95-$V95</f>
        <v>17.6832367178339</v>
      </c>
      <c r="AB95" s="13">
        <f>AVERAGE(X95:AA95)</f>
        <v>11.592023426498049</v>
      </c>
      <c r="AC95" s="18">
        <f>((+AC94+1)*(100+Q95)/100)-1</f>
        <v>0.16130941146209987</v>
      </c>
      <c r="AD95" s="18">
        <f>((+AD94+1)*(100+S95)/100)-1</f>
        <v>2.0395594050385948</v>
      </c>
      <c r="AE95" s="18">
        <f>((+AE94+1)*(100+R95)/100)-1</f>
        <v>0.27087154116481038</v>
      </c>
      <c r="AF95" s="18">
        <f>((+AF94+1)*(100+S95)/100)-1</f>
        <v>2.0395594050385948</v>
      </c>
      <c r="AG95" s="18">
        <f>((+AG94+1)*(100+AB95)/100)-1</f>
        <v>4.564336908853539E-2</v>
      </c>
      <c r="AH95" s="18">
        <f>((+AH94+1)*(100+X95)/100)-1</f>
        <v>0.2271070609019521</v>
      </c>
      <c r="AI95" s="18">
        <f>((+AI94+1)*(100+Y95)/100)-1</f>
        <v>0.11335510813763827</v>
      </c>
      <c r="AJ95" s="18">
        <f>((+AJ94+1)*(100+Z95)/100)-1</f>
        <v>-0.79131084656434325</v>
      </c>
      <c r="AK95" s="18">
        <f>((+AK94+1)*(100+AA95)/100)-1</f>
        <v>0.19183402695995744</v>
      </c>
      <c r="AL95" s="13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</row>
    <row r="96" spans="1:67" s="1" customFormat="1" x14ac:dyDescent="0.2">
      <c r="A96" s="2">
        <v>40056</v>
      </c>
      <c r="B96" s="4" t="e">
        <f ca="1">_xll.TR(B$1,"TR.TotalReturn1Mo","SDate=#1 ",G96,$A96)</f>
        <v>#NAME?</v>
      </c>
      <c r="C96" s="4" t="e">
        <f ca="1">_xll.TR(C$1,"TR.TotalReturn1Mo","SDate=#1 ",H96,$A96)</f>
        <v>#NAME?</v>
      </c>
      <c r="D96" s="4" t="e">
        <f ca="1">_xll.TR(D$1,"TR.TotalReturn1Mo","SDate=#1 ",I96,$A96)</f>
        <v>#NAME?</v>
      </c>
      <c r="E96" s="4" t="e">
        <f ca="1">_xll.TR(E$1,"TR.TotalReturn1Mo","SDate=#1 ",J96,$A96)</f>
        <v>#NAME?</v>
      </c>
      <c r="F96" s="4"/>
      <c r="G96" s="16">
        <v>16.858074300808699</v>
      </c>
      <c r="H96" s="16">
        <v>8.0717488795986103</v>
      </c>
      <c r="I96" s="16">
        <v>4.7120418858695601</v>
      </c>
      <c r="J96" s="16">
        <v>8.9789635727836306</v>
      </c>
      <c r="K96" s="15">
        <f t="shared" si="3"/>
        <v>40056</v>
      </c>
      <c r="L96" s="13">
        <f>AVERAGE(G96:J96)</f>
        <v>9.6552071597651263</v>
      </c>
      <c r="M96" s="14">
        <v>11.06</v>
      </c>
      <c r="N96" s="125">
        <v>69.02</v>
      </c>
      <c r="O96" s="16">
        <f t="shared" si="4"/>
        <v>-1.5125570776255759</v>
      </c>
      <c r="P96" s="14">
        <v>200908</v>
      </c>
      <c r="Q96" s="14">
        <v>3.98</v>
      </c>
      <c r="R96" s="14">
        <f>+M96-V96</f>
        <v>11.05</v>
      </c>
      <c r="S96" s="106">
        <f>+O96-V96</f>
        <v>-1.5225570776255759</v>
      </c>
      <c r="T96" s="14">
        <v>0.87</v>
      </c>
      <c r="U96" s="14">
        <v>4.79</v>
      </c>
      <c r="V96" s="14">
        <v>0.01</v>
      </c>
      <c r="W96" s="9"/>
      <c r="X96" s="13">
        <f>+G96-$V96</f>
        <v>16.848074300808698</v>
      </c>
      <c r="Y96" s="13">
        <f>+H96-$V96</f>
        <v>8.0617488795986105</v>
      </c>
      <c r="Z96" s="13">
        <f>+I96-$V96</f>
        <v>4.7020418858695603</v>
      </c>
      <c r="AA96" s="13">
        <f>+J96-$V96</f>
        <v>8.9689635727836308</v>
      </c>
      <c r="AB96" s="13">
        <f>AVERAGE(X96:AA96)</f>
        <v>9.6452071597651248</v>
      </c>
      <c r="AC96" s="18">
        <f>((+AC95+1)*(100+Q96)/100)-1</f>
        <v>0.20752952603829145</v>
      </c>
      <c r="AD96" s="18">
        <f>((+AD95+1)*(100+S96)/100)-1</f>
        <v>1.9932803781885458</v>
      </c>
      <c r="AE96" s="18">
        <f>((+AE95+1)*(100+R96)/100)-1</f>
        <v>0.41130284646352178</v>
      </c>
      <c r="AF96" s="18">
        <f>((+AF95+1)*(100+S96)/100)-1</f>
        <v>1.9932803781885458</v>
      </c>
      <c r="AG96" s="18">
        <f>((+AG95+1)*(100+AB96)/100)-1</f>
        <v>0.14649783818947193</v>
      </c>
      <c r="AH96" s="18">
        <f>((+AH95+1)*(100+X96)/100)-1</f>
        <v>0.43385097027318276</v>
      </c>
      <c r="AI96" s="18">
        <f>((+AI95+1)*(100+Y96)/100)-1</f>
        <v>0.20311100109387814</v>
      </c>
      <c r="AJ96" s="18">
        <f>((+AJ95+1)*(100+Z96)/100)-1</f>
        <v>-0.78149819515853203</v>
      </c>
      <c r="AK96" s="18">
        <f>((+AK95+1)*(100+AA96)/100)-1</f>
        <v>0.29872918668603621</v>
      </c>
      <c r="AL96" s="13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</row>
    <row r="97" spans="1:67" s="1" customFormat="1" x14ac:dyDescent="0.2">
      <c r="A97" s="2">
        <v>40086</v>
      </c>
      <c r="B97" s="4" t="e">
        <f ca="1">_xll.TR(B$1,"TR.TotalReturn1Mo","SDate=#1 ",G97,$A97)</f>
        <v>#NAME?</v>
      </c>
      <c r="C97" s="4" t="e">
        <f ca="1">_xll.TR(C$1,"TR.TotalReturn1Mo","SDate=#1 ",H97,$A97)</f>
        <v>#NAME?</v>
      </c>
      <c r="D97" s="4" t="e">
        <f ca="1">_xll.TR(D$1,"TR.TotalReturn1Mo","SDate=#1 ",I97,$A97)</f>
        <v>#NAME?</v>
      </c>
      <c r="E97" s="4" t="e">
        <f ca="1">_xll.TR(E$1,"TR.TotalReturn1Mo","SDate=#1 ",J97,$A97)</f>
        <v>#NAME?</v>
      </c>
      <c r="F97" s="4"/>
      <c r="G97" s="16">
        <v>6.0932601886360702</v>
      </c>
      <c r="H97" s="16">
        <v>4.1751527488637104</v>
      </c>
      <c r="I97" s="16">
        <v>22.413793104455898</v>
      </c>
      <c r="J97" s="16">
        <v>5.2293577986883202</v>
      </c>
      <c r="K97" s="15">
        <f t="shared" si="3"/>
        <v>40086</v>
      </c>
      <c r="L97" s="13">
        <f>AVERAGE(G97:J97)</f>
        <v>9.477890960161</v>
      </c>
      <c r="M97" s="14">
        <v>5.59</v>
      </c>
      <c r="N97" s="125">
        <v>65.819999999999993</v>
      </c>
      <c r="O97" s="16">
        <f t="shared" si="4"/>
        <v>-4.6363372935381069</v>
      </c>
      <c r="P97" s="14">
        <v>200909</v>
      </c>
      <c r="Q97" s="14">
        <v>4.43</v>
      </c>
      <c r="R97" s="14">
        <f>+M97-V97</f>
        <v>5.58</v>
      </c>
      <c r="S97" s="106">
        <f>+O97-V97</f>
        <v>-4.6463372935381066</v>
      </c>
      <c r="T97" s="14">
        <v>1.68</v>
      </c>
      <c r="U97" s="14">
        <v>0.39</v>
      </c>
      <c r="V97" s="14">
        <v>0.01</v>
      </c>
      <c r="W97" s="9"/>
      <c r="X97" s="13">
        <f>+G97-$V97</f>
        <v>6.0832601886360704</v>
      </c>
      <c r="Y97" s="13">
        <f>+H97-$V97</f>
        <v>4.1651527488637106</v>
      </c>
      <c r="Z97" s="13">
        <f>+I97-$V97</f>
        <v>22.403793104455897</v>
      </c>
      <c r="AA97" s="13">
        <f>+J97-$V97</f>
        <v>5.2193577986883204</v>
      </c>
      <c r="AB97" s="13">
        <f>AVERAGE(X97:AA97)</f>
        <v>9.4678909601610002</v>
      </c>
      <c r="AC97" s="18">
        <f>((+AC96+1)*(100+Q97)/100)-1</f>
        <v>0.26102308404178776</v>
      </c>
      <c r="AD97" s="18">
        <f>((+AD96+1)*(100+S97)/100)-1</f>
        <v>1.8542024756766127</v>
      </c>
      <c r="AE97" s="18">
        <f>((+AE96+1)*(100+R97)/100)-1</f>
        <v>0.49005354529618605</v>
      </c>
      <c r="AF97" s="18">
        <f>((+AF96+1)*(100+S97)/100)-1</f>
        <v>1.8542024756766127</v>
      </c>
      <c r="AG97" s="18">
        <f>((+AG96+1)*(100+AB97)/100)-1</f>
        <v>0.2550470033698542</v>
      </c>
      <c r="AH97" s="18">
        <f>((+AH96+1)*(100+X97)/100)-1</f>
        <v>0.52107585551218327</v>
      </c>
      <c r="AI97" s="18">
        <f>((+AI96+1)*(100+Y97)/100)-1</f>
        <v>0.25322241202782148</v>
      </c>
      <c r="AJ97" s="18">
        <f>((+AJ96+1)*(100+Z97)/100)-1</f>
        <v>-0.73254550287234754</v>
      </c>
      <c r="AK97" s="18">
        <f>((+AK96+1)*(100+AA97)/100)-1</f>
        <v>0.36651450977517519</v>
      </c>
      <c r="AL97" s="13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</row>
    <row r="98" spans="1:67" s="1" customFormat="1" x14ac:dyDescent="0.2">
      <c r="A98" s="2">
        <v>40117</v>
      </c>
      <c r="B98" s="4" t="e">
        <f ca="1">_xll.TR(B$1,"TR.TotalReturn1Mo","SDate=#1 ",G98,$A98)</f>
        <v>#NAME?</v>
      </c>
      <c r="C98" s="4" t="e">
        <f ca="1">_xll.TR(C$1,"TR.TotalReturn1Mo","SDate=#1 ",H98,$A98)</f>
        <v>#NAME?</v>
      </c>
      <c r="D98" s="4" t="e">
        <f ca="1">_xll.TR(D$1,"TR.TotalReturn1Mo","SDate=#1 ",I98,$A98)</f>
        <v>#NAME?</v>
      </c>
      <c r="E98" s="4" t="e">
        <f ca="1">_xll.TR(E$1,"TR.TotalReturn1Mo","SDate=#1 ",J98,$A98)</f>
        <v>#NAME?</v>
      </c>
      <c r="F98" s="4"/>
      <c r="G98" s="16">
        <v>-11.7266851341908</v>
      </c>
      <c r="H98" s="16">
        <v>-16.682958618072501</v>
      </c>
      <c r="I98" s="16">
        <v>-11.2178525413253</v>
      </c>
      <c r="J98" s="16">
        <v>-11.7262423718481</v>
      </c>
      <c r="K98" s="15">
        <f t="shared" si="3"/>
        <v>40117</v>
      </c>
      <c r="L98" s="13">
        <f>AVERAGE(G98:J98)</f>
        <v>-12.838434666359175</v>
      </c>
      <c r="M98" s="14">
        <v>-4.28</v>
      </c>
      <c r="N98" s="125">
        <v>74.91</v>
      </c>
      <c r="O98" s="16">
        <f t="shared" si="4"/>
        <v>13.81039197812215</v>
      </c>
      <c r="P98" s="14">
        <v>200910</v>
      </c>
      <c r="Q98" s="14">
        <v>-2.15</v>
      </c>
      <c r="R98" s="14">
        <f>+M98-V98</f>
        <v>-4.28</v>
      </c>
      <c r="S98" s="106">
        <f>+O98-V98</f>
        <v>13.81039197812215</v>
      </c>
      <c r="T98" s="14">
        <v>-0.39</v>
      </c>
      <c r="U98" s="14">
        <v>-2.19</v>
      </c>
      <c r="V98" s="14">
        <v>0</v>
      </c>
      <c r="W98" s="9"/>
      <c r="X98" s="13">
        <f>+G98-$V98</f>
        <v>-11.7266851341908</v>
      </c>
      <c r="Y98" s="13">
        <f>+H98-$V98</f>
        <v>-16.682958618072501</v>
      </c>
      <c r="Z98" s="13">
        <f>+I98-$V98</f>
        <v>-11.2178525413253</v>
      </c>
      <c r="AA98" s="13">
        <f>+J98-$V98</f>
        <v>-11.7262423718481</v>
      </c>
      <c r="AB98" s="13">
        <f>AVERAGE(X98:AA98)</f>
        <v>-12.838434666359175</v>
      </c>
      <c r="AC98" s="18">
        <f>((+AC97+1)*(100+Q98)/100)-1</f>
        <v>0.23391108773488933</v>
      </c>
      <c r="AD98" s="18">
        <f>((+AD97+1)*(100+S98)/100)-1</f>
        <v>2.2483790254168197</v>
      </c>
      <c r="AE98" s="18">
        <f>((+AE97+1)*(100+R98)/100)-1</f>
        <v>0.42627925355750929</v>
      </c>
      <c r="AF98" s="18">
        <f>((+AF97+1)*(100+S98)/100)-1</f>
        <v>2.2483790254168197</v>
      </c>
      <c r="AG98" s="18">
        <f>((+AG97+1)*(100+AB98)/100)-1</f>
        <v>9.3918613810116902E-2</v>
      </c>
      <c r="AH98" s="18">
        <f>((+AH97+1)*(100+X98)/100)-1</f>
        <v>0.34270407928407054</v>
      </c>
      <c r="AI98" s="18">
        <f>((+AI97+1)*(100+Y98)/100)-1</f>
        <v>4.4147835636809907E-2</v>
      </c>
      <c r="AJ98" s="18">
        <f>((+AJ97+1)*(100+Z98)/100)-1</f>
        <v>-0.76254815397527076</v>
      </c>
      <c r="AK98" s="18">
        <f>((+AK97+1)*(100+AA98)/100)-1</f>
        <v>0.20627370631246622</v>
      </c>
      <c r="AL98" s="13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</row>
    <row r="99" spans="1:67" s="1" customFormat="1" x14ac:dyDescent="0.2">
      <c r="A99" s="2">
        <v>40147</v>
      </c>
      <c r="B99" s="4" t="e">
        <f ca="1">_xll.TR(B$1,"TR.TotalReturn1Mo","SDate=#1 ",G99,$A99)</f>
        <v>#NAME?</v>
      </c>
      <c r="C99" s="4" t="e">
        <f ca="1">_xll.TR(C$1,"TR.TotalReturn1Mo","SDate=#1 ",H99,$A99)</f>
        <v>#NAME?</v>
      </c>
      <c r="D99" s="4" t="e">
        <f ca="1">_xll.TR(D$1,"TR.TotalReturn1Mo","SDate=#1 ",I99,$A99)</f>
        <v>#NAME?</v>
      </c>
      <c r="E99" s="4" t="e">
        <f ca="1">_xll.TR(E$1,"TR.TotalReturn1Mo","SDate=#1 ",J99,$A99)</f>
        <v>#NAME?</v>
      </c>
      <c r="F99" s="4"/>
      <c r="G99" s="16">
        <v>10.602342469364499</v>
      </c>
      <c r="H99" s="16">
        <v>-6.8048494332217198</v>
      </c>
      <c r="I99" s="16">
        <v>2.05011389561307</v>
      </c>
      <c r="J99" s="16">
        <v>0.39506172559782299</v>
      </c>
      <c r="K99" s="15">
        <f t="shared" si="3"/>
        <v>40147</v>
      </c>
      <c r="L99" s="13">
        <f>AVERAGE(G99:J99)</f>
        <v>1.5606671643384182</v>
      </c>
      <c r="M99" s="14">
        <v>9.3800000000000008</v>
      </c>
      <c r="N99" s="125">
        <v>77.77</v>
      </c>
      <c r="O99" s="16">
        <f t="shared" si="4"/>
        <v>3.8179148311306976</v>
      </c>
      <c r="P99" s="14">
        <v>200911</v>
      </c>
      <c r="Q99" s="14">
        <v>3.63</v>
      </c>
      <c r="R99" s="14">
        <f>+M99-V99</f>
        <v>9.3800000000000008</v>
      </c>
      <c r="S99" s="106">
        <f>+O99-V99</f>
        <v>3.8179148311306976</v>
      </c>
      <c r="T99" s="14">
        <v>-2.4300000000000002</v>
      </c>
      <c r="U99" s="14">
        <v>-1.44</v>
      </c>
      <c r="V99" s="14">
        <v>0</v>
      </c>
      <c r="W99" s="9"/>
      <c r="X99" s="13">
        <f>+G99-$V99</f>
        <v>10.602342469364499</v>
      </c>
      <c r="Y99" s="13">
        <f>+H99-$V99</f>
        <v>-6.8048494332217198</v>
      </c>
      <c r="Z99" s="13">
        <f>+I99-$V99</f>
        <v>2.05011389561307</v>
      </c>
      <c r="AA99" s="13">
        <f>+J99-$V99</f>
        <v>0.39506172559782299</v>
      </c>
      <c r="AB99" s="13">
        <f>AVERAGE(X99:AA99)</f>
        <v>1.5606671643384182</v>
      </c>
      <c r="AC99" s="18">
        <f>((+AC98+1)*(100+Q99)/100)-1</f>
        <v>0.2787020602196657</v>
      </c>
      <c r="AD99" s="18">
        <f>((+AD98+1)*(100+S99)/100)-1</f>
        <v>2.3723993699995471</v>
      </c>
      <c r="AE99" s="18">
        <f>((+AE98+1)*(100+R99)/100)-1</f>
        <v>0.56006424754120365</v>
      </c>
      <c r="AF99" s="18">
        <f>((+AF98+1)*(100+S99)/100)-1</f>
        <v>2.3723993699995471</v>
      </c>
      <c r="AG99" s="18">
        <f>((+AG98+1)*(100+AB99)/100)-1</f>
        <v>0.11099104242043745</v>
      </c>
      <c r="AH99" s="18">
        <f>((+AH98+1)*(100+X99)/100)-1</f>
        <v>0.48506216411989533</v>
      </c>
      <c r="AI99" s="18">
        <f>((+AI98+1)*(100+Y99)/100)-1</f>
        <v>-2.6904852438518367E-2</v>
      </c>
      <c r="AJ99" s="18">
        <f>((+AJ98+1)*(100+Z99)/100)-1</f>
        <v>-0.75768012068452806</v>
      </c>
      <c r="AK99" s="18">
        <f>((+AK98+1)*(100+AA99)/100)-1</f>
        <v>0.2110392320320571</v>
      </c>
      <c r="AL99" s="13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</row>
    <row r="100" spans="1:67" s="1" customFormat="1" x14ac:dyDescent="0.2">
      <c r="A100" s="2">
        <v>40178</v>
      </c>
      <c r="B100" s="4" t="e">
        <f ca="1">_xll.TR(B$1,"TR.TotalReturn1Mo","SDate=#1 ",G100,$A100)</f>
        <v>#NAME?</v>
      </c>
      <c r="C100" s="4" t="e">
        <f ca="1">_xll.TR(C$1,"TR.TotalReturn1Mo","SDate=#1 ",H100,$A100)</f>
        <v>#NAME?</v>
      </c>
      <c r="D100" s="4" t="e">
        <f ca="1">_xll.TR(D$1,"TR.TotalReturn1Mo","SDate=#1 ",I100,$A100)</f>
        <v>#NAME?</v>
      </c>
      <c r="E100" s="4" t="e">
        <f ca="1">_xll.TR(E$1,"TR.TotalReturn1Mo","SDate=#1 ",J100,$A100)</f>
        <v>#NAME?</v>
      </c>
      <c r="F100" s="4"/>
      <c r="G100" s="16">
        <v>3.2818164479097498</v>
      </c>
      <c r="H100" s="16">
        <v>18.212337389341702</v>
      </c>
      <c r="I100" s="16">
        <v>7.1428571425044902</v>
      </c>
      <c r="J100" s="16">
        <v>10.1628508198256</v>
      </c>
      <c r="K100" s="15">
        <f t="shared" si="3"/>
        <v>40178</v>
      </c>
      <c r="L100" s="13">
        <f>AVERAGE(G100:J100)</f>
        <v>9.6999654498953856</v>
      </c>
      <c r="M100" s="14">
        <v>3.57</v>
      </c>
      <c r="N100" s="125">
        <v>77.91</v>
      </c>
      <c r="O100" s="16">
        <f t="shared" si="4"/>
        <v>0.18001800180018623</v>
      </c>
      <c r="P100" s="14">
        <v>200912</v>
      </c>
      <c r="Q100" s="14">
        <v>1.96</v>
      </c>
      <c r="R100" s="14">
        <f>+M100-V100</f>
        <v>3.56</v>
      </c>
      <c r="S100" s="106">
        <f>+O100-V100</f>
        <v>0.17001800180018622</v>
      </c>
      <c r="T100" s="14">
        <v>0.65</v>
      </c>
      <c r="U100" s="14">
        <v>0.79</v>
      </c>
      <c r="V100" s="14">
        <v>0.01</v>
      </c>
      <c r="W100" s="9"/>
      <c r="X100" s="13">
        <f>+G100-$V100</f>
        <v>3.27181644790975</v>
      </c>
      <c r="Y100" s="13">
        <f>+H100-$V100</f>
        <v>18.2023373893417</v>
      </c>
      <c r="Z100" s="13">
        <f>+I100-$V100</f>
        <v>7.1328571425044904</v>
      </c>
      <c r="AA100" s="13">
        <f>+J100-$V100</f>
        <v>10.1528508198256</v>
      </c>
      <c r="AB100" s="13">
        <f>AVERAGE(X100:AA100)</f>
        <v>9.6899654498953858</v>
      </c>
      <c r="AC100" s="18">
        <f>((+AC99+1)*(100+Q100)/100)-1</f>
        <v>0.30376462059997089</v>
      </c>
      <c r="AD100" s="18">
        <f>((+AD99+1)*(100+S100)/100)-1</f>
        <v>2.3781330560211429</v>
      </c>
      <c r="AE100" s="18">
        <f>((+AE99+1)*(100+R100)/100)-1</f>
        <v>0.61560253475367066</v>
      </c>
      <c r="AF100" s="18">
        <f>((+AF99+1)*(100+S100)/100)-1</f>
        <v>2.3781330560211429</v>
      </c>
      <c r="AG100" s="18">
        <f>((+AG99+1)*(100+AB100)/100)-1</f>
        <v>0.21864569058241035</v>
      </c>
      <c r="AH100" s="18">
        <f>((+AH99+1)*(100+X100)/100)-1</f>
        <v>0.53365067226725471</v>
      </c>
      <c r="AI100" s="18">
        <f>((+AI99+1)*(100+Y100)/100)-1</f>
        <v>0.15022120943993489</v>
      </c>
      <c r="AJ100" s="18">
        <f>((+AJ99+1)*(100+Z100)/100)-1</f>
        <v>-0.74039578986506616</v>
      </c>
      <c r="AK100" s="18">
        <f>((+AK99+1)*(100+AA100)/100)-1</f>
        <v>0.33399423862983357</v>
      </c>
      <c r="AL100" s="13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</row>
    <row r="101" spans="1:67" s="1" customFormat="1" x14ac:dyDescent="0.2">
      <c r="A101" s="2">
        <v>40209</v>
      </c>
      <c r="B101" s="4" t="e">
        <f ca="1">_xll.TR(B$1,"TR.TotalReturn1Mo","SDate=#1 ",G101,$A101)</f>
        <v>#NAME?</v>
      </c>
      <c r="C101" s="4" t="e">
        <f ca="1">_xll.TR(C$1,"TR.TotalReturn1Mo","SDate=#1 ",H101,$A101)</f>
        <v>#NAME?</v>
      </c>
      <c r="D101" s="4" t="e">
        <f ca="1">_xll.TR(D$1,"TR.TotalReturn1Mo","SDate=#1 ",I101,$A101)</f>
        <v>#NAME?</v>
      </c>
      <c r="E101" s="4" t="e">
        <f ca="1">_xll.TR(E$1,"TR.TotalReturn1Mo","SDate=#1 ",J101,$A101)</f>
        <v>#NAME?</v>
      </c>
      <c r="F101" s="4"/>
      <c r="G101" s="16">
        <v>11.952706447627399</v>
      </c>
      <c r="H101" s="16">
        <v>0.81647142460545796</v>
      </c>
      <c r="I101" s="16">
        <v>5.4794987398707899</v>
      </c>
      <c r="J101" s="16">
        <v>-3.9800995044546501</v>
      </c>
      <c r="K101" s="15">
        <f t="shared" si="3"/>
        <v>40209</v>
      </c>
      <c r="L101" s="13">
        <f>AVERAGE(G101:J101)</f>
        <v>3.5671442769122494</v>
      </c>
      <c r="M101" s="14">
        <v>0.81</v>
      </c>
      <c r="N101" s="125">
        <v>71.2</v>
      </c>
      <c r="O101" s="16">
        <f t="shared" si="4"/>
        <v>-8.6125016044153462</v>
      </c>
      <c r="P101" s="14">
        <v>201001</v>
      </c>
      <c r="Q101" s="14">
        <v>-3.73</v>
      </c>
      <c r="R101" s="14">
        <f>+M101-V101</f>
        <v>0.81</v>
      </c>
      <c r="S101" s="106">
        <f>+O101-V101</f>
        <v>-8.6125016044153462</v>
      </c>
      <c r="T101" s="14">
        <v>2.64</v>
      </c>
      <c r="U101" s="14">
        <v>-0.1</v>
      </c>
      <c r="V101" s="14">
        <v>0</v>
      </c>
      <c r="W101" s="9"/>
      <c r="X101" s="127">
        <f>+G101-$V101</f>
        <v>11.952706447627399</v>
      </c>
      <c r="Y101" s="127">
        <f>+H101-$V101</f>
        <v>0.81647142460545796</v>
      </c>
      <c r="Z101" s="127">
        <f>+I101-$V101</f>
        <v>5.4794987398707899</v>
      </c>
      <c r="AA101" s="127">
        <f>+J101-$V101</f>
        <v>-3.9800995044546501</v>
      </c>
      <c r="AB101" s="127">
        <f>AVERAGE(X101:AA101)</f>
        <v>3.5671442769122494</v>
      </c>
      <c r="AC101" s="18">
        <f>((+AC100+1)*(100+Q101)/100)-1</f>
        <v>0.25513420025159195</v>
      </c>
      <c r="AD101" s="18">
        <f>((+AD100+1)*(100+S101)/100)-1</f>
        <v>2.0871912923720366</v>
      </c>
      <c r="AE101" s="18">
        <f>((+AE100+1)*(100+R101)/100)-1</f>
        <v>0.62868891528517534</v>
      </c>
      <c r="AF101" s="18">
        <f>((+AF100+1)*(100+S101)/100)-1</f>
        <v>2.0871912923720366</v>
      </c>
      <c r="AG101" s="18">
        <f>((+AG100+1)*(100+AB101)/100)-1</f>
        <v>0.26211654058985845</v>
      </c>
      <c r="AH101" s="18">
        <f>((+AH100+1)*(100+X101)/100)-1</f>
        <v>0.71696343505542393</v>
      </c>
      <c r="AI101" s="18">
        <f>((+AI100+1)*(100+Y101)/100)-1</f>
        <v>0.15961243693476312</v>
      </c>
      <c r="AJ101" s="18">
        <f>((+AJ100+1)*(100+Z101)/100)-1</f>
        <v>-0.72617078044207095</v>
      </c>
      <c r="AK101" s="18">
        <f>((+AK100+1)*(100+AA101)/100)-1</f>
        <v>0.28089994054867384</v>
      </c>
      <c r="AL101" s="13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</row>
    <row r="102" spans="1:67" s="1" customFormat="1" x14ac:dyDescent="0.2">
      <c r="A102" s="2">
        <v>40237</v>
      </c>
      <c r="B102" s="4" t="e">
        <f ca="1">_xll.TR(B$1,"TR.TotalReturn1Mo","SDate=#1 ",G102,$A102)</f>
        <v>#NAME?</v>
      </c>
      <c r="C102" s="4" t="e">
        <f ca="1">_xll.TR(C$1,"TR.TotalReturn1Mo","SDate=#1 ",H102,$A102)</f>
        <v>#NAME?</v>
      </c>
      <c r="D102" s="4" t="e">
        <f ca="1">_xll.TR(D$1,"TR.TotalReturn1Mo","SDate=#1 ",I102,$A102)</f>
        <v>#NAME?</v>
      </c>
      <c r="E102" s="4" t="e">
        <f ca="1">_xll.TR(E$1,"TR.TotalReturn1Mo","SDate=#1 ",J102,$A102)</f>
        <v>#NAME?</v>
      </c>
      <c r="F102" s="4"/>
      <c r="G102" s="16">
        <v>1.6490046559853</v>
      </c>
      <c r="H102" s="16">
        <v>10.018148823281001</v>
      </c>
      <c r="I102" s="16">
        <v>10.7003891030246</v>
      </c>
      <c r="J102" s="16">
        <v>2.5688930396474698</v>
      </c>
      <c r="K102" s="15">
        <f t="shared" si="3"/>
        <v>40237</v>
      </c>
      <c r="L102" s="13">
        <f>AVERAGE(G102:J102)</f>
        <v>6.2341089054845931</v>
      </c>
      <c r="M102" s="14">
        <v>3.88</v>
      </c>
      <c r="N102" s="125">
        <v>76.36</v>
      </c>
      <c r="O102" s="16">
        <f t="shared" si="4"/>
        <v>7.2471910112359428</v>
      </c>
      <c r="P102" s="14">
        <v>201002</v>
      </c>
      <c r="Q102" s="14">
        <v>1.3</v>
      </c>
      <c r="R102" s="14">
        <f>+M102-V102</f>
        <v>3.88</v>
      </c>
      <c r="S102" s="106">
        <f>+O102-V102</f>
        <v>7.2471910112359428</v>
      </c>
      <c r="T102" s="14">
        <v>-0.02</v>
      </c>
      <c r="U102" s="14">
        <v>0.14000000000000001</v>
      </c>
      <c r="V102" s="14">
        <v>0</v>
      </c>
      <c r="W102" s="9"/>
      <c r="X102" s="13">
        <f>+G102-$V102</f>
        <v>1.6490046559853</v>
      </c>
      <c r="Y102" s="13">
        <f>+H102-$V102</f>
        <v>10.018148823281001</v>
      </c>
      <c r="Z102" s="13">
        <f>+I102-$V102</f>
        <v>10.7003891030246</v>
      </c>
      <c r="AA102" s="13">
        <f>+J102-$V102</f>
        <v>2.5688930396474698</v>
      </c>
      <c r="AB102" s="13">
        <f>AVERAGE(X102:AA102)</f>
        <v>6.2341089054845931</v>
      </c>
      <c r="AC102" s="18">
        <f>((+AC101+1)*(100+Q102)/100)-1</f>
        <v>0.27145094485486254</v>
      </c>
      <c r="AD102" s="18">
        <f>((+AD101+1)*(100+S102)/100)-1</f>
        <v>2.3109259422124815</v>
      </c>
      <c r="AE102" s="18">
        <f>((+AE101+1)*(100+R102)/100)-1</f>
        <v>0.69188204519824015</v>
      </c>
      <c r="AF102" s="18">
        <f>((+AF101+1)*(100+S102)/100)-1</f>
        <v>2.3109259422124815</v>
      </c>
      <c r="AG102" s="18">
        <f>((+AG101+1)*(100+AB102)/100)-1</f>
        <v>0.34079826024436466</v>
      </c>
      <c r="AH102" s="18">
        <f>((+AH101+1)*(100+X102)/100)-1</f>
        <v>0.74527624204105281</v>
      </c>
      <c r="AI102" s="18">
        <f>((+AI101+1)*(100+Y102)/100)-1</f>
        <v>0.27578413664016321</v>
      </c>
      <c r="AJ102" s="18">
        <f>((+AJ101+1)*(100+Z102)/100)-1</f>
        <v>-0.69686998847159698</v>
      </c>
      <c r="AK102" s="18">
        <f>((+AK101+1)*(100+AA102)/100)-1</f>
        <v>0.31380488996627709</v>
      </c>
      <c r="AL102" s="13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</row>
    <row r="103" spans="1:67" s="1" customFormat="1" x14ac:dyDescent="0.2">
      <c r="A103" s="2">
        <v>40268</v>
      </c>
      <c r="B103" s="4" t="e">
        <f ca="1">_xll.TR(B$1,"TR.TotalReturn1Mo","SDate=#1 ",G103,$A103)</f>
        <v>#NAME?</v>
      </c>
      <c r="C103" s="4" t="e">
        <f ca="1">_xll.TR(C$1,"TR.TotalReturn1Mo","SDate=#1 ",H103,$A103)</f>
        <v>#NAME?</v>
      </c>
      <c r="D103" s="4" t="e">
        <f ca="1">_xll.TR(D$1,"TR.TotalReturn1Mo","SDate=#1 ",I103,$A103)</f>
        <v>#NAME?</v>
      </c>
      <c r="E103" s="4" t="e">
        <f ca="1">_xll.TR(E$1,"TR.TotalReturn1Mo","SDate=#1 ",J103,$A103)</f>
        <v>#NAME?</v>
      </c>
      <c r="F103" s="4"/>
      <c r="G103" s="16">
        <v>14.9620012703271</v>
      </c>
      <c r="H103" s="16">
        <v>-1.71560541184903</v>
      </c>
      <c r="I103" s="16">
        <v>9.4903339196758605</v>
      </c>
      <c r="J103" s="16">
        <v>9.10746812616512</v>
      </c>
      <c r="K103" s="15">
        <f t="shared" si="3"/>
        <v>40268</v>
      </c>
      <c r="L103" s="13">
        <f>AVERAGE(G103:J103)</f>
        <v>7.9610494760797623</v>
      </c>
      <c r="M103" s="14">
        <v>10.92</v>
      </c>
      <c r="N103" s="125">
        <v>80.37</v>
      </c>
      <c r="O103" s="16">
        <f t="shared" si="4"/>
        <v>5.2514405447878554</v>
      </c>
      <c r="P103" s="14">
        <v>201003</v>
      </c>
      <c r="Q103" s="14">
        <v>6.27</v>
      </c>
      <c r="R103" s="14">
        <f>+M103-V103</f>
        <v>10.91</v>
      </c>
      <c r="S103" s="106">
        <f>+O103-V103</f>
        <v>5.2414405447878556</v>
      </c>
      <c r="T103" s="14">
        <v>-0.18</v>
      </c>
      <c r="U103" s="14">
        <v>3</v>
      </c>
      <c r="V103" s="14">
        <v>0.01</v>
      </c>
      <c r="W103" s="9"/>
      <c r="X103" s="13">
        <f>+G103-$V103</f>
        <v>14.9520012703271</v>
      </c>
      <c r="Y103" s="13">
        <f>+H103-$V103</f>
        <v>-1.72560541184903</v>
      </c>
      <c r="Z103" s="13">
        <f>+I103-$V103</f>
        <v>9.4803339196758607</v>
      </c>
      <c r="AA103" s="13">
        <f>+J103-$V103</f>
        <v>9.0974681261651202</v>
      </c>
      <c r="AB103" s="13">
        <f>AVERAGE(X103:AA103)</f>
        <v>7.9510494760797634</v>
      </c>
      <c r="AC103" s="18">
        <f>((+AC102+1)*(100+Q103)/100)-1</f>
        <v>0.3511709190972625</v>
      </c>
      <c r="AD103" s="18">
        <f>((+AD102+1)*(100+S103)/100)-1</f>
        <v>2.4844661569555058</v>
      </c>
      <c r="AE103" s="18">
        <f>((+AE102+1)*(100+R103)/100)-1</f>
        <v>0.87646637632936808</v>
      </c>
      <c r="AF103" s="18">
        <f>((+AF102+1)*(100+S103)/100)-1</f>
        <v>2.4844661569555058</v>
      </c>
      <c r="AG103" s="18">
        <f>((+AG102+1)*(100+AB103)/100)-1</f>
        <v>0.44740579329081065</v>
      </c>
      <c r="AH103" s="18">
        <f>((+AH102+1)*(100+X103)/100)-1</f>
        <v>1.0062299679217479</v>
      </c>
      <c r="AI103" s="18">
        <f>((+AI102+1)*(100+Y103)/100)-1</f>
        <v>0.25376913653478916</v>
      </c>
      <c r="AJ103" s="18">
        <f>((+AJ102+1)*(100+Z103)/100)-1</f>
        <v>-0.66813225116795238</v>
      </c>
      <c r="AK103" s="18">
        <f>((+AK102+1)*(100+AA103)/100)-1</f>
        <v>0.43332787107095783</v>
      </c>
      <c r="AL103" s="13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</row>
    <row r="104" spans="1:67" s="1" customFormat="1" x14ac:dyDescent="0.2">
      <c r="A104" s="2">
        <v>40298</v>
      </c>
      <c r="B104" s="4" t="e">
        <f ca="1">_xll.TR(B$1,"TR.TotalReturn1Mo","SDate=#1 ",G104,$A104)</f>
        <v>#NAME?</v>
      </c>
      <c r="C104" s="4" t="e">
        <f ca="1">_xll.TR(C$1,"TR.TotalReturn1Mo","SDate=#1 ",H104,$A104)</f>
        <v>#NAME?</v>
      </c>
      <c r="D104" s="4" t="e">
        <f ca="1">_xll.TR(D$1,"TR.TotalReturn1Mo","SDate=#1 ",I104,$A104)</f>
        <v>#NAME?</v>
      </c>
      <c r="E104" s="4" t="e">
        <f ca="1">_xll.TR(E$1,"TR.TotalReturn1Mo","SDate=#1 ",J104,$A104)</f>
        <v>#NAME?</v>
      </c>
      <c r="F104" s="4"/>
      <c r="G104" s="16">
        <v>-1.4959880311124101</v>
      </c>
      <c r="H104" s="16">
        <v>-5.7123655887113696</v>
      </c>
      <c r="I104" s="16">
        <v>-13.2569558112466</v>
      </c>
      <c r="J104" s="16">
        <v>0.91896795609713899</v>
      </c>
      <c r="K104" s="15">
        <f t="shared" si="3"/>
        <v>40298</v>
      </c>
      <c r="L104" s="13">
        <f>AVERAGE(G104:J104)</f>
        <v>-4.8865853687433107</v>
      </c>
      <c r="M104" s="14">
        <v>2.19</v>
      </c>
      <c r="N104" s="125">
        <v>86.19</v>
      </c>
      <c r="O104" s="16">
        <f t="shared" si="4"/>
        <v>7.2415080253825925</v>
      </c>
      <c r="P104" s="14">
        <v>201004</v>
      </c>
      <c r="Q104" s="14">
        <v>0.41</v>
      </c>
      <c r="R104" s="14">
        <f>+M104-V104</f>
        <v>2.1800000000000002</v>
      </c>
      <c r="S104" s="106">
        <f>+O104-V104</f>
        <v>7.2315080253825927</v>
      </c>
      <c r="T104" s="14">
        <v>3.9</v>
      </c>
      <c r="U104" s="14">
        <v>0.77</v>
      </c>
      <c r="V104" s="14">
        <v>0.01</v>
      </c>
      <c r="W104" s="9"/>
      <c r="X104" s="13">
        <f>+G104-$V104</f>
        <v>-1.5059880311124101</v>
      </c>
      <c r="Y104" s="13">
        <f>+H104-$V104</f>
        <v>-5.7223655887113694</v>
      </c>
      <c r="Z104" s="13">
        <f>+I104-$V104</f>
        <v>-13.2669558112466</v>
      </c>
      <c r="AA104" s="13">
        <f>+J104-$V104</f>
        <v>0.90896795609713898</v>
      </c>
      <c r="AB104" s="13">
        <f>AVERAGE(X104:AA104)</f>
        <v>-4.8965853687433096</v>
      </c>
      <c r="AC104" s="18">
        <f>((+AC103+1)*(100+Q104)/100)-1</f>
        <v>0.35671071986556124</v>
      </c>
      <c r="AD104" s="18">
        <f>((+AD103+1)*(100+S104)/100)-1</f>
        <v>2.7364456067374836</v>
      </c>
      <c r="AE104" s="18">
        <f>((+AE103+1)*(100+R104)/100)-1</f>
        <v>0.91737334333334841</v>
      </c>
      <c r="AF104" s="18">
        <f>((+AF103+1)*(100+S104)/100)-1</f>
        <v>2.7364456067374836</v>
      </c>
      <c r="AG104" s="18">
        <f>((+AG103+1)*(100+AB104)/100)-1</f>
        <v>0.37653233299018973</v>
      </c>
      <c r="AH104" s="18">
        <f>((+AH103+1)*(100+X104)/100)-1</f>
        <v>0.97601638472825614</v>
      </c>
      <c r="AI104" s="18">
        <f>((+AI103+1)*(100+Y104)/100)-1</f>
        <v>0.18202388290383875</v>
      </c>
      <c r="AJ104" s="18">
        <f>((+AJ103+1)*(100+Z104)/100)-1</f>
        <v>-0.71216099875727901</v>
      </c>
      <c r="AK104" s="18">
        <f>((+AK103+1)*(100+AA104)/100)-1</f>
        <v>0.44635636212480212</v>
      </c>
      <c r="AL104" s="13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</row>
    <row r="105" spans="1:67" s="1" customFormat="1" x14ac:dyDescent="0.2">
      <c r="A105" s="2">
        <v>40329</v>
      </c>
      <c r="B105" s="4" t="e">
        <f ca="1">_xll.TR(B$1,"TR.TotalReturn1Mo","SDate=#1 ",G105,$A105)</f>
        <v>#NAME?</v>
      </c>
      <c r="C105" s="4" t="e">
        <f ca="1">_xll.TR(C$1,"TR.TotalReturn1Mo","SDate=#1 ",H105,$A105)</f>
        <v>#NAME?</v>
      </c>
      <c r="D105" s="4" t="e">
        <f ca="1">_xll.TR(D$1,"TR.TotalReturn1Mo","SDate=#1 ",I105,$A105)</f>
        <v>#NAME?</v>
      </c>
      <c r="E105" s="4" t="e">
        <f ca="1">_xll.TR(E$1,"TR.TotalReturn1Mo","SDate=#1 ",J105,$A105)</f>
        <v>#NAME?</v>
      </c>
      <c r="F105" s="4"/>
      <c r="G105" s="16">
        <v>-10.8661378741691</v>
      </c>
      <c r="H105" s="16">
        <v>16.1083392713625</v>
      </c>
      <c r="I105" s="16">
        <v>-8.0618797935020705</v>
      </c>
      <c r="J105" s="16">
        <v>-9.5514950149850897</v>
      </c>
      <c r="K105" s="15">
        <f t="shared" si="3"/>
        <v>40329</v>
      </c>
      <c r="L105" s="13">
        <f>AVERAGE(G105:J105)</f>
        <v>-3.0927933528234401</v>
      </c>
      <c r="M105" s="14">
        <v>-9.57</v>
      </c>
      <c r="N105" s="125">
        <v>73</v>
      </c>
      <c r="O105" s="16">
        <f t="shared" si="4"/>
        <v>-15.303399466295387</v>
      </c>
      <c r="P105" s="14">
        <v>201005</v>
      </c>
      <c r="Q105" s="14">
        <v>-9.5299999999999994</v>
      </c>
      <c r="R105" s="14">
        <f>+M105-V105</f>
        <v>-9.58</v>
      </c>
      <c r="S105" s="106">
        <f>+O105-V105</f>
        <v>-15.313399466295387</v>
      </c>
      <c r="T105" s="14">
        <v>7.0000000000000007E-2</v>
      </c>
      <c r="U105" s="14">
        <v>-2.4500000000000002</v>
      </c>
      <c r="V105" s="14">
        <v>0.01</v>
      </c>
      <c r="W105" s="9"/>
      <c r="X105" s="13">
        <f>+G105-$V105</f>
        <v>-10.8761378741691</v>
      </c>
      <c r="Y105" s="13">
        <f>+H105-$V105</f>
        <v>16.098339271362498</v>
      </c>
      <c r="Z105" s="13">
        <f>+I105-$V105</f>
        <v>-8.0718797935020703</v>
      </c>
      <c r="AA105" s="13">
        <f>+J105-$V105</f>
        <v>-9.5614950149850895</v>
      </c>
      <c r="AB105" s="13">
        <f>AVERAGE(X105:AA105)</f>
        <v>-3.1027933528234404</v>
      </c>
      <c r="AC105" s="18">
        <f>((+AC104+1)*(100+Q105)/100)-1</f>
        <v>0.22741618826237331</v>
      </c>
      <c r="AD105" s="18">
        <f>((+AD104+1)*(100+S105)/100)-1</f>
        <v>2.1642687651369288</v>
      </c>
      <c r="AE105" s="18">
        <f>((+AE104+1)*(100+R105)/100)-1</f>
        <v>0.73368897704201363</v>
      </c>
      <c r="AF105" s="18">
        <f>((+AF104+1)*(100+S105)/100)-1</f>
        <v>2.1642687651369288</v>
      </c>
      <c r="AG105" s="18">
        <f>((+AG104+1)*(100+AB105)/100)-1</f>
        <v>0.33382137926270472</v>
      </c>
      <c r="AH105" s="18">
        <f>((+AH104+1)*(100+X105)/100)-1</f>
        <v>0.76110211830903918</v>
      </c>
      <c r="AI105" s="18">
        <f>((+AI104+1)*(100+Y105)/100)-1</f>
        <v>0.37231009784223157</v>
      </c>
      <c r="AJ105" s="18">
        <f>((+AJ104+1)*(100+Z105)/100)-1</f>
        <v>-0.7353950169364083</v>
      </c>
      <c r="AK105" s="18">
        <f>((+AK104+1)*(100+AA105)/100)-1</f>
        <v>0.30806307066131944</v>
      </c>
      <c r="AL105" s="13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</row>
    <row r="106" spans="1:67" s="1" customFormat="1" x14ac:dyDescent="0.2">
      <c r="A106" s="2">
        <v>40359</v>
      </c>
      <c r="B106" s="4" t="e">
        <f ca="1">_xll.TR(B$1,"TR.TotalReturn1Mo","SDate=#1 ",G106,$A106)</f>
        <v>#NAME?</v>
      </c>
      <c r="C106" s="4" t="e">
        <f ca="1">_xll.TR(C$1,"TR.TotalReturn1Mo","SDate=#1 ",H106,$A106)</f>
        <v>#NAME?</v>
      </c>
      <c r="D106" s="4" t="e">
        <f ca="1">_xll.TR(D$1,"TR.TotalReturn1Mo","SDate=#1 ",I106,$A106)</f>
        <v>#NAME?</v>
      </c>
      <c r="E106" s="4" t="e">
        <f ca="1">_xll.TR(E$1,"TR.TotalReturn1Mo","SDate=#1 ",J106,$A106)</f>
        <v>#NAME?</v>
      </c>
      <c r="F106" s="4"/>
      <c r="G106" s="16">
        <v>-2.2281084441604899</v>
      </c>
      <c r="H106" s="16">
        <v>4.8803232817425899</v>
      </c>
      <c r="I106" s="16">
        <v>-1.02249488717189</v>
      </c>
      <c r="J106" s="16">
        <v>-3.3313153120476802</v>
      </c>
      <c r="K106" s="15">
        <f t="shared" si="3"/>
        <v>40359</v>
      </c>
      <c r="L106" s="13">
        <f>AVERAGE(G106:J106)</f>
        <v>-0.42539884040936754</v>
      </c>
      <c r="M106" s="14">
        <v>-5.65</v>
      </c>
      <c r="N106" s="125">
        <v>74.94</v>
      </c>
      <c r="O106" s="16">
        <f t="shared" si="4"/>
        <v>2.6575342465753327</v>
      </c>
      <c r="P106" s="14">
        <v>201006</v>
      </c>
      <c r="Q106" s="14">
        <v>-3.15</v>
      </c>
      <c r="R106" s="14">
        <f>+M106-V106</f>
        <v>-5.66</v>
      </c>
      <c r="S106" s="106">
        <f>+O106-V106</f>
        <v>2.6475342465753329</v>
      </c>
      <c r="T106" s="14">
        <v>0.3</v>
      </c>
      <c r="U106" s="14">
        <v>-2.76</v>
      </c>
      <c r="V106" s="14">
        <v>0.01</v>
      </c>
      <c r="W106" s="9"/>
      <c r="X106" s="13">
        <f>+G106-$V106</f>
        <v>-2.2381084441604897</v>
      </c>
      <c r="Y106" s="13">
        <f>+H106-$V106</f>
        <v>4.8703232817425901</v>
      </c>
      <c r="Z106" s="13">
        <f>+I106-$V106</f>
        <v>-1.03249488717189</v>
      </c>
      <c r="AA106" s="13">
        <f>+J106-$V106</f>
        <v>-3.34131531204768</v>
      </c>
      <c r="AB106" s="13">
        <f>AVERAGE(X106:AA106)</f>
        <v>-0.43539884040936738</v>
      </c>
      <c r="AC106" s="18">
        <f>((+AC105+1)*(100+Q106)/100)-1</f>
        <v>0.18875257833210846</v>
      </c>
      <c r="AD106" s="18">
        <f>((+AD105+1)*(100+S106)/100)-1</f>
        <v>2.2480438643476153</v>
      </c>
      <c r="AE106" s="18">
        <f>((+AE105+1)*(100+R106)/100)-1</f>
        <v>0.63556218094143557</v>
      </c>
      <c r="AF106" s="18">
        <f>((+AF105+1)*(100+S106)/100)-1</f>
        <v>2.2480438643476153</v>
      </c>
      <c r="AG106" s="18">
        <f>((+AG105+1)*(100+AB106)/100)-1</f>
        <v>0.32801393644426269</v>
      </c>
      <c r="AH106" s="18">
        <f>((+AH105+1)*(100+X106)/100)-1</f>
        <v>0.72168674308887537</v>
      </c>
      <c r="AI106" s="18">
        <f>((+AI105+1)*(100+Y106)/100)-1</f>
        <v>0.43914603603514624</v>
      </c>
      <c r="AJ106" s="18">
        <f>((+AJ105+1)*(100+Z106)/100)-1</f>
        <v>-0.73812704985774191</v>
      </c>
      <c r="AK106" s="18">
        <f>((+AK105+1)*(100+AA106)/100)-1</f>
        <v>0.26435655899007182</v>
      </c>
      <c r="AL106" s="13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</row>
    <row r="107" spans="1:67" s="1" customFormat="1" x14ac:dyDescent="0.2">
      <c r="A107" s="2">
        <v>40390</v>
      </c>
      <c r="B107" s="4" t="e">
        <f ca="1">_xll.TR(B$1,"TR.TotalReturn1Mo","SDate=#1 ",G107,$A107)</f>
        <v>#NAME?</v>
      </c>
      <c r="C107" s="4" t="e">
        <f ca="1">_xll.TR(C$1,"TR.TotalReturn1Mo","SDate=#1 ",H107,$A107)</f>
        <v>#NAME?</v>
      </c>
      <c r="D107" s="4" t="e">
        <f ca="1">_xll.TR(D$1,"TR.TotalReturn1Mo","SDate=#1 ",I107,$A107)</f>
        <v>#NAME?</v>
      </c>
      <c r="E107" s="4" t="e">
        <f ca="1">_xll.TR(E$1,"TR.TotalReturn1Mo","SDate=#1 ",J107,$A107)</f>
        <v>#NAME?</v>
      </c>
      <c r="F107" s="4"/>
      <c r="G107" s="16">
        <v>8.5896414333851201</v>
      </c>
      <c r="H107" s="16">
        <v>7.7652637833868399</v>
      </c>
      <c r="I107" s="16">
        <v>-3.1988737641380101</v>
      </c>
      <c r="J107" s="16">
        <v>25.871121718485298</v>
      </c>
      <c r="K107" s="15">
        <f t="shared" si="3"/>
        <v>40390</v>
      </c>
      <c r="L107" s="13">
        <f>AVERAGE(G107:J107)</f>
        <v>9.7567882927798131</v>
      </c>
      <c r="M107" s="14">
        <v>10.29</v>
      </c>
      <c r="N107" s="125">
        <v>77.5</v>
      </c>
      <c r="O107" s="16">
        <f t="shared" si="4"/>
        <v>3.4160661862823627</v>
      </c>
      <c r="P107" s="14">
        <v>201007</v>
      </c>
      <c r="Q107" s="14">
        <v>8.2100000000000009</v>
      </c>
      <c r="R107" s="14">
        <f>+M107-V107</f>
        <v>10.28</v>
      </c>
      <c r="S107" s="106">
        <f>+O107-V107</f>
        <v>3.4060661862823629</v>
      </c>
      <c r="T107" s="14">
        <v>-1.51</v>
      </c>
      <c r="U107" s="14">
        <v>1.4</v>
      </c>
      <c r="V107" s="14">
        <v>0.01</v>
      </c>
      <c r="W107" s="9"/>
      <c r="X107" s="13">
        <f>+G107-$V107</f>
        <v>8.5796414333851203</v>
      </c>
      <c r="Y107" s="13">
        <f>+H107-$V107</f>
        <v>7.7552637833868401</v>
      </c>
      <c r="Z107" s="13">
        <f>+I107-$V107</f>
        <v>-3.2088737641380098</v>
      </c>
      <c r="AA107" s="13">
        <f>+J107-$V107</f>
        <v>25.861121718485297</v>
      </c>
      <c r="AB107" s="13">
        <f>AVERAGE(X107:AA107)</f>
        <v>9.7467882927798115</v>
      </c>
      <c r="AC107" s="18">
        <f>((+AC106+1)*(100+Q107)/100)-1</f>
        <v>0.28634916501317464</v>
      </c>
      <c r="AD107" s="18">
        <f>((+AD106+1)*(100+S107)/100)-1</f>
        <v>2.3586743881267784</v>
      </c>
      <c r="AE107" s="18">
        <f>((+AE106+1)*(100+R107)/100)-1</f>
        <v>0.80369797314221536</v>
      </c>
      <c r="AF107" s="18">
        <f>((+AF106+1)*(100+S107)/100)-1</f>
        <v>2.3586743881267784</v>
      </c>
      <c r="AG107" s="18">
        <f>((+AG106+1)*(100+AB107)/100)-1</f>
        <v>0.45745264332809654</v>
      </c>
      <c r="AH107" s="18">
        <f>((+AH106+1)*(100+X107)/100)-1</f>
        <v>0.86940129225202734</v>
      </c>
      <c r="AI107" s="18">
        <f>((+AI106+1)*(100+Y107)/100)-1</f>
        <v>0.55075560735782725</v>
      </c>
      <c r="AJ107" s="18">
        <f>((+AJ106+1)*(100+Z107)/100)-1</f>
        <v>-0.74653022225023102</v>
      </c>
      <c r="AK107" s="18">
        <f>((+AK106+1)*(100+AA107)/100)-1</f>
        <v>0.59133334766614665</v>
      </c>
      <c r="AL107" s="13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</row>
    <row r="108" spans="1:67" s="1" customFormat="1" x14ac:dyDescent="0.2">
      <c r="A108" s="2">
        <v>40421</v>
      </c>
      <c r="B108" s="4" t="e">
        <f ca="1">_xll.TR(B$1,"TR.TotalReturn1Mo","SDate=#1 ",G108,$A108)</f>
        <v>#NAME?</v>
      </c>
      <c r="C108" s="4" t="e">
        <f ca="1">_xll.TR(C$1,"TR.TotalReturn1Mo","SDate=#1 ",H108,$A108)</f>
        <v>#NAME?</v>
      </c>
      <c r="D108" s="4" t="e">
        <f ca="1">_xll.TR(D$1,"TR.TotalReturn1Mo","SDate=#1 ",I108,$A108)</f>
        <v>#NAME?</v>
      </c>
      <c r="E108" s="4" t="e">
        <f ca="1">_xll.TR(E$1,"TR.TotalReturn1Mo","SDate=#1 ",J108,$A108)</f>
        <v>#NAME?</v>
      </c>
      <c r="F108" s="4"/>
      <c r="G108" s="16">
        <v>-9.7435392629926305</v>
      </c>
      <c r="H108" s="16">
        <v>-4.4829482935756504</v>
      </c>
      <c r="I108" s="16">
        <v>-4.7210300427493097</v>
      </c>
      <c r="J108" s="16">
        <v>-5.9916571864980304</v>
      </c>
      <c r="K108" s="15">
        <f t="shared" si="3"/>
        <v>40421</v>
      </c>
      <c r="L108" s="13">
        <f>AVERAGE(G108:J108)</f>
        <v>-6.234793696453905</v>
      </c>
      <c r="M108" s="14">
        <v>-8.1199999999999992</v>
      </c>
      <c r="N108" s="125">
        <v>75.510000000000005</v>
      </c>
      <c r="O108" s="16">
        <f t="shared" si="4"/>
        <v>-2.5677419354838693</v>
      </c>
      <c r="P108" s="14">
        <v>201008</v>
      </c>
      <c r="Q108" s="14">
        <v>-3.91</v>
      </c>
      <c r="R108" s="14">
        <f>+M108-V108</f>
        <v>-8.129999999999999</v>
      </c>
      <c r="S108" s="106">
        <f>+O108-V108</f>
        <v>-2.5777419354838691</v>
      </c>
      <c r="T108" s="14">
        <v>-0.15</v>
      </c>
      <c r="U108" s="14">
        <v>-1.99</v>
      </c>
      <c r="V108" s="14">
        <v>0.01</v>
      </c>
      <c r="W108" s="9"/>
      <c r="X108" s="13">
        <f>+G108-$V108</f>
        <v>-9.7535392629926303</v>
      </c>
      <c r="Y108" s="13">
        <f>+H108-$V108</f>
        <v>-4.4929482935756502</v>
      </c>
      <c r="Z108" s="13">
        <f>+I108-$V108</f>
        <v>-4.7310300427493095</v>
      </c>
      <c r="AA108" s="13">
        <f>+J108-$V108</f>
        <v>-6.0016571864980301</v>
      </c>
      <c r="AB108" s="13">
        <f>AVERAGE(X108:AA108)</f>
        <v>-6.2447936964539048</v>
      </c>
      <c r="AC108" s="18">
        <f>((+AC107+1)*(100+Q108)/100)-1</f>
        <v>0.23605291266115946</v>
      </c>
      <c r="AD108" s="18">
        <f>((+AD107+1)*(100+S108)/100)-1</f>
        <v>2.2720964299476782</v>
      </c>
      <c r="AE108" s="18">
        <f>((+AE107+1)*(100+R108)/100)-1</f>
        <v>0.65705732792575322</v>
      </c>
      <c r="AF108" s="18">
        <f>((+AF107+1)*(100+S108)/100)-1</f>
        <v>2.2720964299476782</v>
      </c>
      <c r="AG108" s="18">
        <f>((+AG107+1)*(100+AB108)/100)-1</f>
        <v>0.36643773252874268</v>
      </c>
      <c r="AH108" s="18">
        <f>((+AH107+1)*(100+X108)/100)-1</f>
        <v>0.68706850322933444</v>
      </c>
      <c r="AI108" s="18">
        <f>((+AI107+1)*(100+Y108)/100)-1</f>
        <v>0.48108095975951493</v>
      </c>
      <c r="AJ108" s="18">
        <f>((+AJ107+1)*(100+Z108)/100)-1</f>
        <v>-0.75852195358486252</v>
      </c>
      <c r="AK108" s="18">
        <f>((+AK107+1)*(100+AA108)/100)-1</f>
        <v>0.4958269754448017</v>
      </c>
      <c r="AL108" s="13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</row>
    <row r="109" spans="1:67" s="1" customFormat="1" x14ac:dyDescent="0.2">
      <c r="A109" s="2">
        <v>40451</v>
      </c>
      <c r="B109" s="4" t="e">
        <f ca="1">_xll.TR(B$1,"TR.TotalReturn1Mo","SDate=#1 ",G109,$A109)</f>
        <v>#NAME?</v>
      </c>
      <c r="C109" s="4" t="e">
        <f ca="1">_xll.TR(C$1,"TR.TotalReturn1Mo","SDate=#1 ",H109,$A109)</f>
        <v>#NAME?</v>
      </c>
      <c r="D109" s="4" t="e">
        <f ca="1">_xll.TR(D$1,"TR.TotalReturn1Mo","SDate=#1 ",I109,$A109)</f>
        <v>#NAME?</v>
      </c>
      <c r="E109" s="4" t="e">
        <f ca="1">_xll.TR(E$1,"TR.TotalReturn1Mo","SDate=#1 ",J109,$A109)</f>
        <v>#NAME?</v>
      </c>
      <c r="F109" s="4"/>
      <c r="G109" s="16">
        <v>7.14975845395844</v>
      </c>
      <c r="H109" s="16">
        <v>5.65983251804807</v>
      </c>
      <c r="I109" s="16">
        <v>11.725663716880399</v>
      </c>
      <c r="J109" s="16">
        <v>15.692904059765199</v>
      </c>
      <c r="K109" s="15">
        <f t="shared" si="3"/>
        <v>40451</v>
      </c>
      <c r="L109" s="13">
        <f>AVERAGE(G109:J109)</f>
        <v>10.057039687163027</v>
      </c>
      <c r="M109" s="14">
        <v>10.09</v>
      </c>
      <c r="N109" s="125">
        <v>80.77</v>
      </c>
      <c r="O109" s="16">
        <f t="shared" si="4"/>
        <v>6.9659647728777419</v>
      </c>
      <c r="P109" s="14">
        <v>201009</v>
      </c>
      <c r="Q109" s="14">
        <v>9.85</v>
      </c>
      <c r="R109" s="14">
        <f>+M109-V109</f>
        <v>10.08</v>
      </c>
      <c r="S109" s="106">
        <f>+O109-V109</f>
        <v>6.9559647728777421</v>
      </c>
      <c r="T109" s="14">
        <v>1.59</v>
      </c>
      <c r="U109" s="14">
        <v>-1.63</v>
      </c>
      <c r="V109" s="14">
        <v>0.01</v>
      </c>
      <c r="W109" s="9"/>
      <c r="X109" s="13">
        <f>+G109-$V109</f>
        <v>7.1397584539584402</v>
      </c>
      <c r="Y109" s="13">
        <f>+H109-$V109</f>
        <v>5.6498325180480702</v>
      </c>
      <c r="Z109" s="13">
        <f>+I109-$V109</f>
        <v>11.7156637168804</v>
      </c>
      <c r="AA109" s="13">
        <f>+J109-$V109</f>
        <v>15.6829040597652</v>
      </c>
      <c r="AB109" s="13">
        <f>AVERAGE(X109:AA109)</f>
        <v>10.047039687163029</v>
      </c>
      <c r="AC109" s="18">
        <f>((+AC108+1)*(100+Q109)/100)-1</f>
        <v>0.35780412455828348</v>
      </c>
      <c r="AD109" s="18">
        <f>((+AD108+1)*(100+S109)/100)-1</f>
        <v>2.4997023049494289</v>
      </c>
      <c r="AE109" s="18">
        <f>((+AE108+1)*(100+R109)/100)-1</f>
        <v>0.82408870658066924</v>
      </c>
      <c r="AF109" s="18">
        <f>((+AF108+1)*(100+S109)/100)-1</f>
        <v>2.4997023049494289</v>
      </c>
      <c r="AG109" s="18">
        <f>((+AG108+1)*(100+AB109)/100)-1</f>
        <v>0.50372427381627594</v>
      </c>
      <c r="AH109" s="18">
        <f>((+AH108+1)*(100+X109)/100)-1</f>
        <v>0.80752111931272075</v>
      </c>
      <c r="AI109" s="18">
        <f>((+AI108+1)*(100+Y109)/100)-1</f>
        <v>0.56475955344262641</v>
      </c>
      <c r="AJ109" s="18">
        <f>((+AJ108+1)*(100+Z109)/100)-1</f>
        <v>-0.73023119771677258</v>
      </c>
      <c r="AK109" s="18">
        <f>((+AK108+1)*(100+AA109)/100)-1</f>
        <v>0.73041608490389764</v>
      </c>
      <c r="AL109" s="13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</row>
    <row r="110" spans="1:67" s="1" customFormat="1" x14ac:dyDescent="0.2">
      <c r="A110" s="2">
        <v>40482</v>
      </c>
      <c r="B110" s="4" t="e">
        <f ca="1">_xll.TR(B$1,"TR.TotalReturn1Mo","SDate=#1 ",G110,$A110)</f>
        <v>#NAME?</v>
      </c>
      <c r="C110" s="4" t="e">
        <f ca="1">_xll.TR(C$1,"TR.TotalReturn1Mo","SDate=#1 ",H110,$A110)</f>
        <v>#NAME?</v>
      </c>
      <c r="D110" s="4" t="e">
        <f ca="1">_xll.TR(D$1,"TR.TotalReturn1Mo","SDate=#1 ",I110,$A110)</f>
        <v>#NAME?</v>
      </c>
      <c r="E110" s="4" t="e">
        <f ca="1">_xll.TR(E$1,"TR.TotalReturn1Mo","SDate=#1 ",J110,$A110)</f>
        <v>#NAME?</v>
      </c>
      <c r="F110" s="4"/>
      <c r="G110" s="16">
        <v>6.1617072416044101</v>
      </c>
      <c r="H110" s="16">
        <v>3.22492484252346</v>
      </c>
      <c r="I110" s="16">
        <v>1.0948718607305199</v>
      </c>
      <c r="J110" s="16">
        <v>1.6202888323526301</v>
      </c>
      <c r="K110" s="15">
        <f t="shared" si="3"/>
        <v>40482</v>
      </c>
      <c r="L110" s="13">
        <f>AVERAGE(G110:J110)</f>
        <v>3.0254481943027547</v>
      </c>
      <c r="M110" s="14">
        <v>6.08</v>
      </c>
      <c r="N110" s="125">
        <v>82.47</v>
      </c>
      <c r="O110" s="16">
        <f t="shared" si="4"/>
        <v>2.1047418596013445</v>
      </c>
      <c r="P110" s="14">
        <v>201010</v>
      </c>
      <c r="Q110" s="14">
        <v>3.94</v>
      </c>
      <c r="R110" s="14">
        <f>+M110-V110</f>
        <v>6.07</v>
      </c>
      <c r="S110" s="106">
        <f>+O110-V110</f>
        <v>2.0947418596013447</v>
      </c>
      <c r="T110" s="14">
        <v>-0.04</v>
      </c>
      <c r="U110" s="14">
        <v>-1.2</v>
      </c>
      <c r="V110" s="14">
        <v>0.01</v>
      </c>
      <c r="W110" s="9"/>
      <c r="X110" s="13">
        <f>+G110-$V110</f>
        <v>6.1517072416044103</v>
      </c>
      <c r="Y110" s="13">
        <f>+H110-$V110</f>
        <v>3.2149248425234602</v>
      </c>
      <c r="Z110" s="13">
        <f>+I110-$V110</f>
        <v>1.0848718607305199</v>
      </c>
      <c r="AA110" s="13">
        <f>+J110-$V110</f>
        <v>1.6102888323526301</v>
      </c>
      <c r="AB110" s="13">
        <f>AVERAGE(X110:AA110)</f>
        <v>3.0154481943027549</v>
      </c>
      <c r="AC110" s="18">
        <f>((+AC109+1)*(100+Q110)/100)-1</f>
        <v>0.41130160706587993</v>
      </c>
      <c r="AD110" s="18">
        <f>((+AD109+1)*(100+S110)/100)-1</f>
        <v>2.5730120340926375</v>
      </c>
      <c r="AE110" s="18">
        <f>((+AE109+1)*(100+R110)/100)-1</f>
        <v>0.93481089107011561</v>
      </c>
      <c r="AF110" s="18">
        <f>((+AF109+1)*(100+S110)/100)-1</f>
        <v>2.5730120340926375</v>
      </c>
      <c r="AG110" s="18">
        <f>((+AG109+1)*(100+AB110)/100)-1</f>
        <v>0.54906830027836095</v>
      </c>
      <c r="AH110" s="18">
        <f>((+AH109+1)*(100+X110)/100)-1</f>
        <v>0.91871452690301059</v>
      </c>
      <c r="AI110" s="18">
        <f>((+AI109+1)*(100+Y110)/100)-1</f>
        <v>0.61506539705201257</v>
      </c>
      <c r="AJ110" s="18">
        <f>((+AJ109+1)*(100+Z110)/100)-1</f>
        <v>-0.72730455189177212</v>
      </c>
      <c r="AK110" s="18">
        <f>((+AK109+1)*(100+AA110)/100)-1</f>
        <v>0.75828078187233872</v>
      </c>
      <c r="AL110" s="13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</row>
    <row r="111" spans="1:67" s="1" customFormat="1" x14ac:dyDescent="0.2">
      <c r="A111" s="2">
        <v>40512</v>
      </c>
      <c r="B111" s="4" t="e">
        <f ca="1">_xll.TR(B$1,"TR.TotalReturn1Mo","SDate=#1 ",G111,$A111)</f>
        <v>#NAME?</v>
      </c>
      <c r="C111" s="4" t="e">
        <f ca="1">_xll.TR(C$1,"TR.TotalReturn1Mo","SDate=#1 ",H111,$A111)</f>
        <v>#NAME?</v>
      </c>
      <c r="D111" s="4" t="e">
        <f ca="1">_xll.TR(D$1,"TR.TotalReturn1Mo","SDate=#1 ",I111,$A111)</f>
        <v>#NAME?</v>
      </c>
      <c r="E111" s="4" t="e">
        <f ca="1">_xll.TR(E$1,"TR.TotalReturn1Mo","SDate=#1 ",J111,$A111)</f>
        <v>#NAME?</v>
      </c>
      <c r="F111" s="4"/>
      <c r="G111" s="16">
        <v>-9.1753920627005492</v>
      </c>
      <c r="H111" s="16">
        <v>-8.6047127357965696</v>
      </c>
      <c r="I111" s="16">
        <v>-7.4803149600812402</v>
      </c>
      <c r="J111" s="16">
        <v>0.93587521698683696</v>
      </c>
      <c r="K111" s="15">
        <f t="shared" si="3"/>
        <v>40512</v>
      </c>
      <c r="L111" s="13">
        <f>AVERAGE(G111:J111)</f>
        <v>-6.0811361353978812</v>
      </c>
      <c r="M111" s="14">
        <v>-0.45</v>
      </c>
      <c r="N111" s="125">
        <v>86.02</v>
      </c>
      <c r="O111" s="16">
        <f t="shared" si="4"/>
        <v>4.3045956105250305</v>
      </c>
      <c r="P111" s="14">
        <v>201011</v>
      </c>
      <c r="Q111" s="14">
        <v>-2.17</v>
      </c>
      <c r="R111" s="14">
        <f>+M111-V111</f>
        <v>-0.46</v>
      </c>
      <c r="S111" s="106">
        <f>+O111-V111</f>
        <v>4.2945956105250307</v>
      </c>
      <c r="T111" s="14">
        <v>2.1</v>
      </c>
      <c r="U111" s="14">
        <v>-0.67</v>
      </c>
      <c r="V111" s="14">
        <v>0.01</v>
      </c>
      <c r="W111" s="9"/>
      <c r="X111" s="13">
        <f>+G111-$V111</f>
        <v>-9.185392062700549</v>
      </c>
      <c r="Y111" s="13">
        <f>+H111-$V111</f>
        <v>-8.6147127357965694</v>
      </c>
      <c r="Z111" s="13">
        <f>+I111-$V111</f>
        <v>-7.49031496008124</v>
      </c>
      <c r="AA111" s="13">
        <f>+J111-$V111</f>
        <v>0.92587521698683695</v>
      </c>
      <c r="AB111" s="13">
        <f>AVERAGE(X111:AA111)</f>
        <v>-6.0911361353978801</v>
      </c>
      <c r="AC111" s="18">
        <f>((+AC110+1)*(100+Q111)/100)-1</f>
        <v>0.38067636219255041</v>
      </c>
      <c r="AD111" s="18">
        <f>((+AD110+1)*(100+S111)/100)-1</f>
        <v>2.7264584520723112</v>
      </c>
      <c r="AE111" s="18">
        <f>((+AE110+1)*(100+R111)/100)-1</f>
        <v>0.92591076097119318</v>
      </c>
      <c r="AF111" s="18">
        <f>((+AF110+1)*(100+S111)/100)-1</f>
        <v>2.7264584520723112</v>
      </c>
      <c r="AG111" s="18">
        <f>((+AG110+1)*(100+AB111)/100)-1</f>
        <v>0.45471244127811228</v>
      </c>
      <c r="AH111" s="18">
        <f>((+AH110+1)*(100+X111)/100)-1</f>
        <v>0.7424730750429791</v>
      </c>
      <c r="AI111" s="18">
        <f>((+AI110+1)*(100+Y111)/100)-1</f>
        <v>0.47593215260072919</v>
      </c>
      <c r="AJ111" s="18">
        <f>((+AJ110+1)*(100+Z111)/100)-1</f>
        <v>-0.74773029983688333</v>
      </c>
      <c r="AK111" s="18">
        <f>((+AK110+1)*(100+AA111)/100)-1</f>
        <v>0.77456026787673715</v>
      </c>
      <c r="AL111" s="13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</row>
    <row r="112" spans="1:67" s="1" customFormat="1" x14ac:dyDescent="0.2">
      <c r="A112" s="2">
        <v>40543</v>
      </c>
      <c r="B112" s="4" t="e">
        <f ca="1">_xll.TR(B$1,"TR.TotalReturn1Mo","SDate=#1 ",G112,$A112)</f>
        <v>#NAME?</v>
      </c>
      <c r="C112" s="4" t="e">
        <f ca="1">_xll.TR(C$1,"TR.TotalReturn1Mo","SDate=#1 ",H112,$A112)</f>
        <v>#NAME?</v>
      </c>
      <c r="D112" s="4" t="e">
        <f ca="1">_xll.TR(D$1,"TR.TotalReturn1Mo","SDate=#1 ",I112,$A112)</f>
        <v>#NAME?</v>
      </c>
      <c r="E112" s="4" t="e">
        <f ca="1">_xll.TR(E$1,"TR.TotalReturn1Mo","SDate=#1 ",J112,$A112)</f>
        <v>#NAME?</v>
      </c>
      <c r="F112" s="4"/>
      <c r="G112" s="16">
        <v>2.33652187576849</v>
      </c>
      <c r="H112" s="16">
        <v>1.04287369479712</v>
      </c>
      <c r="I112" s="16">
        <v>6.5957446820989798</v>
      </c>
      <c r="J112" s="16">
        <v>2.5959679375524098</v>
      </c>
      <c r="K112" s="15">
        <f t="shared" si="3"/>
        <v>40543</v>
      </c>
      <c r="L112" s="13">
        <f>AVERAGE(G112:J112)</f>
        <v>3.14277704755425</v>
      </c>
      <c r="M112" s="14">
        <v>4.1100000000000003</v>
      </c>
      <c r="N112" s="125">
        <v>93.23</v>
      </c>
      <c r="O112" s="16">
        <f t="shared" si="4"/>
        <v>8.3817716810044232</v>
      </c>
      <c r="P112" s="14">
        <v>201012</v>
      </c>
      <c r="Q112" s="14">
        <v>7.62</v>
      </c>
      <c r="R112" s="14">
        <f>+M112-V112</f>
        <v>4.1000000000000005</v>
      </c>
      <c r="S112" s="106">
        <f>+O112-V112</f>
        <v>8.3717716810044234</v>
      </c>
      <c r="T112" s="14">
        <v>1.97</v>
      </c>
      <c r="U112" s="14">
        <v>1.92</v>
      </c>
      <c r="V112" s="14">
        <v>0.01</v>
      </c>
      <c r="W112" s="9"/>
      <c r="X112" s="13">
        <f>+G112-$V112</f>
        <v>2.3265218757684902</v>
      </c>
      <c r="Y112" s="13">
        <f>+H112-$V112</f>
        <v>1.03287369479712</v>
      </c>
      <c r="Z112" s="13">
        <f>+I112-$V112</f>
        <v>6.58574468209898</v>
      </c>
      <c r="AA112" s="13">
        <f>+J112-$V112</f>
        <v>2.5859679375524101</v>
      </c>
      <c r="AB112" s="13">
        <f>AVERAGE(X112:AA112)</f>
        <v>3.1327770475542502</v>
      </c>
      <c r="AC112" s="18">
        <f>((+AC111+1)*(100+Q112)/100)-1</f>
        <v>0.48588390099162271</v>
      </c>
      <c r="AD112" s="18">
        <f>((+AD111+1)*(100+S112)/100)-1</f>
        <v>3.0384290454672964</v>
      </c>
      <c r="AE112" s="18">
        <f>((+AE111+1)*(100+R112)/100)-1</f>
        <v>1.004873102171012</v>
      </c>
      <c r="AF112" s="18">
        <f>((+AF111+1)*(100+S112)/100)-1</f>
        <v>3.0384290454672964</v>
      </c>
      <c r="AG112" s="18">
        <f>((+AG111+1)*(100+AB112)/100)-1</f>
        <v>0.50028533874638925</v>
      </c>
      <c r="AH112" s="18">
        <f>((+AH111+1)*(100+X112)/100)-1</f>
        <v>0.78301209231322977</v>
      </c>
      <c r="AI112" s="18">
        <f>((+AI111+1)*(100+Y112)/100)-1</f>
        <v>0.49117666755799494</v>
      </c>
      <c r="AJ112" s="18">
        <f>((+AJ111+1)*(100+Z112)/100)-1</f>
        <v>-0.7311164614738439</v>
      </c>
      <c r="AK112" s="18">
        <f>((+AK111+1)*(100+AA112)/100)-1</f>
        <v>0.82044982743657391</v>
      </c>
      <c r="AL112" s="13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</row>
    <row r="113" spans="1:67" s="1" customFormat="1" x14ac:dyDescent="0.2">
      <c r="A113" s="2">
        <v>40574</v>
      </c>
      <c r="B113" s="4" t="e">
        <f ca="1">_xll.TR(B$1,"TR.TotalReturn1Mo","SDate=#1 ",G113,$A113)</f>
        <v>#NAME?</v>
      </c>
      <c r="C113" s="4" t="e">
        <f ca="1">_xll.TR(C$1,"TR.TotalReturn1Mo","SDate=#1 ",H113,$A113)</f>
        <v>#NAME?</v>
      </c>
      <c r="D113" s="4" t="e">
        <f ca="1">_xll.TR(D$1,"TR.TotalReturn1Mo","SDate=#1 ",I113,$A113)</f>
        <v>#NAME?</v>
      </c>
      <c r="E113" s="4" t="e">
        <f ca="1">_xll.TR(E$1,"TR.TotalReturn1Mo","SDate=#1 ",J113,$A113)</f>
        <v>#NAME?</v>
      </c>
      <c r="F113" s="4"/>
      <c r="G113" s="16">
        <v>6.4664419256299697</v>
      </c>
      <c r="H113" s="16">
        <v>20.699541282110101</v>
      </c>
      <c r="I113" s="16">
        <v>14.3084014559587</v>
      </c>
      <c r="J113" s="16">
        <v>12.2448979602674</v>
      </c>
      <c r="K113" s="15">
        <f t="shared" si="3"/>
        <v>40574</v>
      </c>
      <c r="L113" s="13">
        <f>AVERAGE(G113:J113)</f>
        <v>13.429820655991543</v>
      </c>
      <c r="M113" s="14">
        <v>5.07</v>
      </c>
      <c r="N113" s="125">
        <v>98.97</v>
      </c>
      <c r="O113" s="16">
        <f t="shared" si="4"/>
        <v>6.1568164753834642</v>
      </c>
      <c r="P113" s="14">
        <v>201101</v>
      </c>
      <c r="Q113" s="14">
        <v>2.11</v>
      </c>
      <c r="R113" s="14">
        <f>+M113-V113</f>
        <v>5.0600000000000005</v>
      </c>
      <c r="S113" s="106">
        <f>+O113-V113</f>
        <v>6.1468164753834644</v>
      </c>
      <c r="T113" s="14">
        <v>-1.59</v>
      </c>
      <c r="U113" s="14">
        <v>2.72</v>
      </c>
      <c r="V113" s="14">
        <v>0.01</v>
      </c>
      <c r="W113" s="9"/>
      <c r="X113" s="13">
        <f>+G113-$V113</f>
        <v>6.4564419256299699</v>
      </c>
      <c r="Y113" s="13">
        <f>+H113-$V113</f>
        <v>20.689541282110099</v>
      </c>
      <c r="Z113" s="13">
        <f>+I113-$V113</f>
        <v>14.2984014559587</v>
      </c>
      <c r="AA113" s="13">
        <f>+J113-$V113</f>
        <v>12.2348979602674</v>
      </c>
      <c r="AB113" s="13">
        <f>AVERAGE(X113:AA113)</f>
        <v>13.419820655991543</v>
      </c>
      <c r="AC113" s="18">
        <f>((+AC112+1)*(100+Q113)/100)-1</f>
        <v>0.5172360513025458</v>
      </c>
      <c r="AD113" s="18">
        <f>((+AD112+1)*(100+S113)/100)-1</f>
        <v>3.2866638673807511</v>
      </c>
      <c r="AE113" s="18">
        <f>((+AE112+1)*(100+R113)/100)-1</f>
        <v>1.1063196811408655</v>
      </c>
      <c r="AF113" s="18">
        <f>((+AF112+1)*(100+S113)/100)-1</f>
        <v>3.2866638673807511</v>
      </c>
      <c r="AG113" s="18">
        <f>((+AG112+1)*(100+AB113)/100)-1</f>
        <v>0.70162094053428992</v>
      </c>
      <c r="AH113" s="18">
        <f>((+AH112+1)*(100+X113)/100)-1</f>
        <v>0.89813123258039318</v>
      </c>
      <c r="AI113" s="18">
        <f>((+AI112+1)*(100+Y113)/100)-1</f>
        <v>0.79969427978159979</v>
      </c>
      <c r="AJ113" s="18">
        <f>((+AJ112+1)*(100+Z113)/100)-1</f>
        <v>-0.69267041368638671</v>
      </c>
      <c r="AK113" s="18">
        <f>((+AK112+1)*(100+AA113)/100)-1</f>
        <v>1.0431800062413026</v>
      </c>
      <c r="AL113" s="13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</row>
    <row r="114" spans="1:67" s="1" customFormat="1" x14ac:dyDescent="0.2">
      <c r="A114" s="2">
        <v>40602</v>
      </c>
      <c r="B114" s="4" t="e">
        <f ca="1">_xll.TR(B$1,"TR.TotalReturn1Mo","SDate=#1 ",G114,$A114)</f>
        <v>#NAME?</v>
      </c>
      <c r="C114" s="4" t="e">
        <f ca="1">_xll.TR(C$1,"TR.TotalReturn1Mo","SDate=#1 ",H114,$A114)</f>
        <v>#NAME?</v>
      </c>
      <c r="D114" s="4" t="e">
        <f ca="1">_xll.TR(D$1,"TR.TotalReturn1Mo","SDate=#1 ",I114,$A114)</f>
        <v>#NAME?</v>
      </c>
      <c r="E114" s="4" t="e">
        <f ca="1">_xll.TR(E$1,"TR.TotalReturn1Mo","SDate=#1 ",J114,$A114)</f>
        <v>#NAME?</v>
      </c>
      <c r="F114" s="4"/>
      <c r="G114" s="16">
        <v>4.6170947647603997</v>
      </c>
      <c r="H114" s="16">
        <v>-3.2094204573962202</v>
      </c>
      <c r="I114" s="16">
        <v>8.8850174207974408</v>
      </c>
      <c r="J114" s="16">
        <v>3.96825396654175</v>
      </c>
      <c r="K114" s="15">
        <f t="shared" si="3"/>
        <v>40602</v>
      </c>
      <c r="L114" s="13">
        <f>AVERAGE(G114:J114)</f>
        <v>3.5652364236758429</v>
      </c>
      <c r="M114" s="14">
        <v>2.82</v>
      </c>
      <c r="N114" s="125">
        <v>112.27</v>
      </c>
      <c r="O114" s="16">
        <f t="shared" si="4"/>
        <v>13.438415681519643</v>
      </c>
      <c r="P114" s="14">
        <v>201102</v>
      </c>
      <c r="Q114" s="14">
        <v>3.48</v>
      </c>
      <c r="R114" s="14">
        <f>+M114-V114</f>
        <v>2.81</v>
      </c>
      <c r="S114" s="106">
        <f>+O114-V114</f>
        <v>13.428415681519644</v>
      </c>
      <c r="T114" s="14">
        <v>0.19</v>
      </c>
      <c r="U114" s="14">
        <v>0.46</v>
      </c>
      <c r="V114" s="14">
        <v>0.01</v>
      </c>
      <c r="W114" s="9"/>
      <c r="X114" s="13">
        <f>+G114-$V114</f>
        <v>4.6070947647603999</v>
      </c>
      <c r="Y114" s="13">
        <f>+H114-$V114</f>
        <v>-3.21942045739622</v>
      </c>
      <c r="Z114" s="13">
        <f>+I114-$V114</f>
        <v>8.875017420797441</v>
      </c>
      <c r="AA114" s="13">
        <f>+J114-$V114</f>
        <v>3.9582539665417502</v>
      </c>
      <c r="AB114" s="13">
        <f>AVERAGE(X114:AA114)</f>
        <v>3.5552364236758427</v>
      </c>
      <c r="AC114" s="18">
        <f>((+AC113+1)*(100+Q114)/100)-1</f>
        <v>0.57003586588787436</v>
      </c>
      <c r="AD114" s="18">
        <f>((+AD113+1)*(100+S114)/100)-1</f>
        <v>3.8622949103621442</v>
      </c>
      <c r="AE114" s="18">
        <f>((+AE113+1)*(100+R114)/100)-1</f>
        <v>1.1655072641809237</v>
      </c>
      <c r="AF114" s="18">
        <f>((+AF113+1)*(100+S114)/100)-1</f>
        <v>3.8622949103621442</v>
      </c>
      <c r="AG114" s="18">
        <f>((+AG113+1)*(100+AB114)/100)-1</f>
        <v>0.76211758800506035</v>
      </c>
      <c r="AH114" s="18">
        <f>((+AH113+1)*(100+X114)/100)-1</f>
        <v>0.98557993722488679</v>
      </c>
      <c r="AI114" s="18">
        <f>((+AI113+1)*(100+Y114)/100)-1</f>
        <v>0.74175455396772128</v>
      </c>
      <c r="AJ114" s="18">
        <f>((+AJ113+1)*(100+Z114)/100)-1</f>
        <v>-0.66539485936178888</v>
      </c>
      <c r="AK114" s="18">
        <f>((+AK113+1)*(100+AA114)/100)-1</f>
        <v>1.124054259881937</v>
      </c>
      <c r="AL114" s="13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</row>
    <row r="115" spans="1:67" s="1" customFormat="1" x14ac:dyDescent="0.2">
      <c r="A115" s="2">
        <v>40633</v>
      </c>
      <c r="B115" s="4" t="e">
        <f ca="1">_xll.TR(B$1,"TR.TotalReturn1Mo","SDate=#1 ",G115,$A115)</f>
        <v>#NAME?</v>
      </c>
      <c r="C115" s="4" t="e">
        <f ca="1">_xll.TR(C$1,"TR.TotalReturn1Mo","SDate=#1 ",H115,$A115)</f>
        <v>#NAME?</v>
      </c>
      <c r="D115" s="4" t="e">
        <f ca="1">_xll.TR(D$1,"TR.TotalReturn1Mo","SDate=#1 ",I115,$A115)</f>
        <v>#NAME?</v>
      </c>
      <c r="E115" s="4" t="e">
        <f ca="1">_xll.TR(E$1,"TR.TotalReturn1Mo","SDate=#1 ",J115,$A115)</f>
        <v>#NAME?</v>
      </c>
      <c r="F115" s="4"/>
      <c r="G115" s="16">
        <v>2.6662963501907999</v>
      </c>
      <c r="H115" s="16">
        <v>-2.00381679484039</v>
      </c>
      <c r="I115" s="16">
        <v>14.079999999622601</v>
      </c>
      <c r="J115" s="16">
        <v>-0.601231942399161</v>
      </c>
      <c r="K115" s="15">
        <f t="shared" si="3"/>
        <v>40633</v>
      </c>
      <c r="L115" s="13">
        <f>AVERAGE(G115:J115)</f>
        <v>3.5353119031434623</v>
      </c>
      <c r="M115" s="14">
        <v>2.15</v>
      </c>
      <c r="N115" s="125">
        <v>116.94</v>
      </c>
      <c r="O115" s="16">
        <f t="shared" si="4"/>
        <v>4.1596152133250186</v>
      </c>
      <c r="P115" s="14">
        <v>201103</v>
      </c>
      <c r="Q115" s="14">
        <v>-0.69</v>
      </c>
      <c r="R115" s="14">
        <f>+M115-V115</f>
        <v>2.14</v>
      </c>
      <c r="S115" s="106">
        <f>+O115-V115</f>
        <v>4.1496152133250188</v>
      </c>
      <c r="T115" s="14">
        <v>1.45</v>
      </c>
      <c r="U115" s="14">
        <v>-1.66</v>
      </c>
      <c r="V115" s="14">
        <v>0.01</v>
      </c>
      <c r="W115" s="9"/>
      <c r="X115" s="13">
        <f>+G115-$V115</f>
        <v>2.6562963501908001</v>
      </c>
      <c r="Y115" s="13">
        <f>+H115-$V115</f>
        <v>-2.0138167948403898</v>
      </c>
      <c r="Z115" s="13">
        <f>+I115-$V115</f>
        <v>14.069999999622601</v>
      </c>
      <c r="AA115" s="13">
        <f>+J115-$V115</f>
        <v>-0.61123194239916101</v>
      </c>
      <c r="AB115" s="13">
        <f>AVERAGE(X115:AA115)</f>
        <v>3.5253119031434625</v>
      </c>
      <c r="AC115" s="18">
        <f>((+AC114+1)*(100+Q115)/100)-1</f>
        <v>0.55920261841324814</v>
      </c>
      <c r="AD115" s="18">
        <f>((+AD114+1)*(100+S115)/100)-1</f>
        <v>4.0640614396792598</v>
      </c>
      <c r="AE115" s="18">
        <f>((+AE114+1)*(100+R115)/100)-1</f>
        <v>1.2118491196343952</v>
      </c>
      <c r="AF115" s="18">
        <f>((+AF114+1)*(100+S115)/100)-1</f>
        <v>4.0640614396792598</v>
      </c>
      <c r="AG115" s="18">
        <f>((+AG114+1)*(100+AB115)/100)-1</f>
        <v>0.82423772908238724</v>
      </c>
      <c r="AH115" s="18">
        <f>((+AH114+1)*(100+X115)/100)-1</f>
        <v>1.0383228246275125</v>
      </c>
      <c r="AI115" s="18">
        <f>((+AI114+1)*(100+Y115)/100)-1</f>
        <v>0.70667880823502194</v>
      </c>
      <c r="AJ115" s="18">
        <f>((+AJ114+1)*(100+Z115)/100)-1</f>
        <v>-0.61831591607525538</v>
      </c>
      <c r="AK115" s="18">
        <f>((+AK114+1)*(100+AA115)/100)-1</f>
        <v>1.1110713617716486</v>
      </c>
      <c r="AL115" s="13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</row>
    <row r="116" spans="1:67" s="1" customFormat="1" x14ac:dyDescent="0.2">
      <c r="A116" s="2">
        <v>40663</v>
      </c>
      <c r="B116" s="4" t="e">
        <f ca="1">_xll.TR(B$1,"TR.TotalReturn1Mo","SDate=#1 ",G116,$A116)</f>
        <v>#NAME?</v>
      </c>
      <c r="C116" s="4" t="e">
        <f ca="1">_xll.TR(C$1,"TR.TotalReturn1Mo","SDate=#1 ",H116,$A116)</f>
        <v>#NAME?</v>
      </c>
      <c r="D116" s="4" t="e">
        <f ca="1">_xll.TR(D$1,"TR.TotalReturn1Mo","SDate=#1 ",I116,$A116)</f>
        <v>#NAME?</v>
      </c>
      <c r="E116" s="4" t="e">
        <f ca="1">_xll.TR(E$1,"TR.TotalReturn1Mo","SDate=#1 ",J116,$A116)</f>
        <v>#NAME?</v>
      </c>
      <c r="F116" s="4"/>
      <c r="G116" s="16">
        <v>8.1029810280785792</v>
      </c>
      <c r="H116" s="16">
        <v>0.62620423795767299</v>
      </c>
      <c r="I116" s="16">
        <v>11.904761902792201</v>
      </c>
      <c r="J116" s="16">
        <v>-2.4624624624639102</v>
      </c>
      <c r="K116" s="15">
        <f t="shared" si="3"/>
        <v>40663</v>
      </c>
      <c r="L116" s="13">
        <f>AVERAGE(G116:J116)</f>
        <v>4.5428711765911354</v>
      </c>
      <c r="M116" s="14">
        <v>4.1900000000000004</v>
      </c>
      <c r="N116" s="125">
        <v>126.59</v>
      </c>
      <c r="O116" s="16">
        <f t="shared" si="4"/>
        <v>8.2520950914999105</v>
      </c>
      <c r="P116" s="14">
        <v>201104</v>
      </c>
      <c r="Q116" s="14">
        <v>4.46</v>
      </c>
      <c r="R116" s="14">
        <f>+M116-V116</f>
        <v>4.1900000000000004</v>
      </c>
      <c r="S116" s="106">
        <f>+O116-V116</f>
        <v>8.2520950914999105</v>
      </c>
      <c r="T116" s="14">
        <v>-0.64</v>
      </c>
      <c r="U116" s="14">
        <v>-1.83</v>
      </c>
      <c r="V116" s="14">
        <v>0</v>
      </c>
      <c r="W116" s="9"/>
      <c r="X116" s="13">
        <f>+G116-$V116</f>
        <v>8.1029810280785792</v>
      </c>
      <c r="Y116" s="13">
        <f>+H116-$V116</f>
        <v>0.62620423795767299</v>
      </c>
      <c r="Z116" s="13">
        <f>+I116-$V116</f>
        <v>11.904761902792201</v>
      </c>
      <c r="AA116" s="13">
        <f>+J116-$V116</f>
        <v>-2.4624624624639102</v>
      </c>
      <c r="AB116" s="13">
        <f>AVERAGE(X116:AA116)</f>
        <v>4.5428711765911354</v>
      </c>
      <c r="AC116" s="18">
        <f>((+AC115+1)*(100+Q116)/100)-1</f>
        <v>0.62874305519447882</v>
      </c>
      <c r="AD116" s="18">
        <f>((+AD115+1)*(100+S116)/100)-1</f>
        <v>4.4819526051735714</v>
      </c>
      <c r="AE116" s="18">
        <f>((+AE115+1)*(100+R116)/100)-1</f>
        <v>1.3045255977470762</v>
      </c>
      <c r="AF116" s="18">
        <f>((+AF115+1)*(100+S116)/100)-1</f>
        <v>4.4819526051735714</v>
      </c>
      <c r="AG116" s="18">
        <f>((+AG115+1)*(100+AB116)/100)-1</f>
        <v>0.90711049906937169</v>
      </c>
      <c r="AH116" s="18">
        <f>((+AH115+1)*(100+X116)/100)-1</f>
        <v>1.2034877363980754</v>
      </c>
      <c r="AI116" s="18">
        <f>((+AI115+1)*(100+Y116)/100)-1</f>
        <v>0.71736610326051542</v>
      </c>
      <c r="AJ116" s="18">
        <f>((+AJ115+1)*(100+Z116)/100)-1</f>
        <v>-0.57287733466316104</v>
      </c>
      <c r="AK116" s="18">
        <f>((+AK115+1)*(100+AA116)/100)-1</f>
        <v>1.0590870219321964</v>
      </c>
      <c r="AL116" s="13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</row>
    <row r="117" spans="1:67" s="1" customFormat="1" x14ac:dyDescent="0.2">
      <c r="A117" s="2">
        <v>40694</v>
      </c>
      <c r="B117" s="4" t="e">
        <f ca="1">_xll.TR(B$1,"TR.TotalReturn1Mo","SDate=#1 ",G117,$A117)</f>
        <v>#NAME?</v>
      </c>
      <c r="C117" s="4" t="e">
        <f ca="1">_xll.TR(C$1,"TR.TotalReturn1Mo","SDate=#1 ",H117,$A117)</f>
        <v>#NAME?</v>
      </c>
      <c r="D117" s="4" t="e">
        <f ca="1">_xll.TR(D$1,"TR.TotalReturn1Mo","SDate=#1 ",I117,$A117)</f>
        <v>#NAME?</v>
      </c>
      <c r="E117" s="4" t="e">
        <f ca="1">_xll.TR(E$1,"TR.TotalReturn1Mo","SDate=#1 ",J117,$A117)</f>
        <v>#NAME?</v>
      </c>
      <c r="F117" s="4"/>
      <c r="G117" s="16">
        <v>-1.6740744944061601</v>
      </c>
      <c r="H117" s="16">
        <v>9.5260890375963996</v>
      </c>
      <c r="I117" s="16">
        <v>-3.8919387465703701</v>
      </c>
      <c r="J117" s="16">
        <v>-0.584975369377849</v>
      </c>
      <c r="K117" s="15">
        <f t="shared" si="3"/>
        <v>40694</v>
      </c>
      <c r="L117" s="13">
        <f>AVERAGE(G117:J117)</f>
        <v>0.84377510681050527</v>
      </c>
      <c r="M117" s="14">
        <v>-1.69</v>
      </c>
      <c r="N117" s="125">
        <v>117.18</v>
      </c>
      <c r="O117" s="16">
        <f t="shared" si="4"/>
        <v>-7.4334465597598491</v>
      </c>
      <c r="P117" s="14">
        <v>201105</v>
      </c>
      <c r="Q117" s="14">
        <v>-2.1</v>
      </c>
      <c r="R117" s="14">
        <f>+M117-V117</f>
        <v>-1.69</v>
      </c>
      <c r="S117" s="106">
        <f>+O117-V117</f>
        <v>-7.4334465597598491</v>
      </c>
      <c r="T117" s="14">
        <v>-0.52</v>
      </c>
      <c r="U117" s="14">
        <v>-1.34</v>
      </c>
      <c r="V117" s="14">
        <v>0</v>
      </c>
      <c r="W117" s="9"/>
      <c r="X117" s="13">
        <f>+G117-$V117</f>
        <v>-1.6740744944061601</v>
      </c>
      <c r="Y117" s="13">
        <f>+H117-$V117</f>
        <v>9.5260890375963996</v>
      </c>
      <c r="Z117" s="13">
        <f>+I117-$V117</f>
        <v>-3.8919387465703701</v>
      </c>
      <c r="AA117" s="13">
        <f>+J117-$V117</f>
        <v>-0.584975369377849</v>
      </c>
      <c r="AB117" s="13">
        <f>AVERAGE(X117:AA117)</f>
        <v>0.84377510681050527</v>
      </c>
      <c r="AC117" s="18">
        <f>((+AC116+1)*(100+Q117)/100)-1</f>
        <v>0.59453945103539496</v>
      </c>
      <c r="AD117" s="18">
        <f>((+AD116+1)*(100+S117)/100)-1</f>
        <v>4.0744545878366312</v>
      </c>
      <c r="AE117" s="18">
        <f>((+AE116+1)*(100+R117)/100)-1</f>
        <v>1.2655791151451505</v>
      </c>
      <c r="AF117" s="18">
        <f>((+AF116+1)*(100+S117)/100)-1</f>
        <v>4.0744545878366312</v>
      </c>
      <c r="AG117" s="18">
        <f>((+AG116+1)*(100+AB117)/100)-1</f>
        <v>0.92320222271988883</v>
      </c>
      <c r="AH117" s="18">
        <f>((+AH116+1)*(100+X117)/100)-1</f>
        <v>1.1665997102156678</v>
      </c>
      <c r="AI117" s="18">
        <f>((+AI116+1)*(100+Y117)/100)-1</f>
        <v>0.88096392735861162</v>
      </c>
      <c r="AJ117" s="18">
        <f>((+AJ116+1)*(100+Z117)/100)-1</f>
        <v>-0.58950068717078952</v>
      </c>
      <c r="AK117" s="18">
        <f>((+AK116+1)*(100+AA117)/100)-1</f>
        <v>1.0470418700198376</v>
      </c>
      <c r="AL117" s="13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</row>
    <row r="118" spans="1:67" s="1" customFormat="1" x14ac:dyDescent="0.2">
      <c r="A118" s="2">
        <v>40724</v>
      </c>
      <c r="B118" s="4" t="e">
        <f ca="1">_xll.TR(B$1,"TR.TotalReturn1Mo","SDate=#1 ",G118,$A118)</f>
        <v>#NAME?</v>
      </c>
      <c r="C118" s="4" t="e">
        <f ca="1">_xll.TR(C$1,"TR.TotalReturn1Mo","SDate=#1 ",H118,$A118)</f>
        <v>#NAME?</v>
      </c>
      <c r="D118" s="4" t="e">
        <f ca="1">_xll.TR(D$1,"TR.TotalReturn1Mo","SDate=#1 ",I118,$A118)</f>
        <v>#NAME?</v>
      </c>
      <c r="E118" s="4" t="e">
        <f ca="1">_xll.TR(E$1,"TR.TotalReturn1Mo","SDate=#1 ",J118,$A118)</f>
        <v>#NAME?</v>
      </c>
      <c r="F118" s="4"/>
      <c r="G118" s="16">
        <v>-3.97454214842285</v>
      </c>
      <c r="H118" s="16">
        <v>3.9440097815694601</v>
      </c>
      <c r="I118" s="16">
        <v>5.1437216328590099</v>
      </c>
      <c r="J118" s="16">
        <v>-2.8811358974982002</v>
      </c>
      <c r="K118" s="15">
        <f t="shared" si="3"/>
        <v>40724</v>
      </c>
      <c r="L118" s="13">
        <f>AVERAGE(G118:J118)</f>
        <v>0.55801334212685483</v>
      </c>
      <c r="M118" s="14">
        <v>0.35</v>
      </c>
      <c r="N118" s="125">
        <v>111.71</v>
      </c>
      <c r="O118" s="16">
        <f t="shared" si="4"/>
        <v>-4.6680320873869423</v>
      </c>
      <c r="P118" s="14">
        <v>201106</v>
      </c>
      <c r="Q118" s="14">
        <v>-1.52</v>
      </c>
      <c r="R118" s="14">
        <f>+M118-V118</f>
        <v>0.35</v>
      </c>
      <c r="S118" s="106">
        <f>+O118-V118</f>
        <v>-4.6680320873869423</v>
      </c>
      <c r="T118" s="14">
        <v>-0.46</v>
      </c>
      <c r="U118" s="14">
        <v>0.57999999999999996</v>
      </c>
      <c r="V118" s="14">
        <v>0</v>
      </c>
      <c r="W118" s="9"/>
      <c r="X118" s="13">
        <f>+G118-$V118</f>
        <v>-3.97454214842285</v>
      </c>
      <c r="Y118" s="13">
        <f>+H118-$V118</f>
        <v>3.9440097815694601</v>
      </c>
      <c r="Z118" s="13">
        <f>+I118-$V118</f>
        <v>5.1437216328590099</v>
      </c>
      <c r="AA118" s="13">
        <f>+J118-$V118</f>
        <v>-2.8811358974982002</v>
      </c>
      <c r="AB118" s="13">
        <f>AVERAGE(X118:AA118)</f>
        <v>0.55801334212685483</v>
      </c>
      <c r="AC118" s="18">
        <f>((+AC117+1)*(100+Q118)/100)-1</f>
        <v>0.57030245137965685</v>
      </c>
      <c r="AD118" s="18">
        <f>((+AD117+1)*(100+S118)/100)-1</f>
        <v>3.8375774194165384</v>
      </c>
      <c r="AE118" s="18">
        <f>((+AE117+1)*(100+R118)/100)-1</f>
        <v>1.2735086420481583</v>
      </c>
      <c r="AF118" s="18">
        <f>((+AF117+1)*(100+S118)/100)-1</f>
        <v>3.8375774194165384</v>
      </c>
      <c r="AG118" s="18">
        <f>((+AG117+1)*(100+AB118)/100)-1</f>
        <v>0.93393394771874605</v>
      </c>
      <c r="AH118" s="18">
        <f>((+AH117+1)*(100+X118)/100)-1</f>
        <v>1.0804872915455386</v>
      </c>
      <c r="AI118" s="18">
        <f>((+AI117+1)*(100+Y118)/100)-1</f>
        <v>0.95514932864142854</v>
      </c>
      <c r="AJ118" s="18">
        <f>((+AJ117+1)*(100+Z118)/100)-1</f>
        <v>-0.56838574521405583</v>
      </c>
      <c r="AK118" s="18">
        <f>((+AK117+1)*(100+AA118)/100)-1</f>
        <v>0.98806381186587777</v>
      </c>
      <c r="AL118" s="13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</row>
    <row r="119" spans="1:67" s="1" customFormat="1" x14ac:dyDescent="0.2">
      <c r="A119" s="2">
        <v>40755</v>
      </c>
      <c r="B119" s="4" t="e">
        <f ca="1">_xll.TR(B$1,"TR.TotalReturn1Mo","SDate=#1 ",G119,$A119)</f>
        <v>#NAME?</v>
      </c>
      <c r="C119" s="4" t="e">
        <f ca="1">_xll.TR(C$1,"TR.TotalReturn1Mo","SDate=#1 ",H119,$A119)</f>
        <v>#NAME?</v>
      </c>
      <c r="D119" s="4" t="e">
        <f ca="1">_xll.TR(D$1,"TR.TotalReturn1Mo","SDate=#1 ",I119,$A119)</f>
        <v>#NAME?</v>
      </c>
      <c r="E119" s="4" t="e">
        <f ca="1">_xll.TR(E$1,"TR.TotalReturn1Mo","SDate=#1 ",J119,$A119)</f>
        <v>#NAME?</v>
      </c>
      <c r="F119" s="4"/>
      <c r="G119" s="16">
        <v>-4.6801028019193502</v>
      </c>
      <c r="H119" s="16">
        <v>4.8526863091240298</v>
      </c>
      <c r="I119" s="16">
        <v>-16.511654527216699</v>
      </c>
      <c r="J119" s="16">
        <v>-4.0935672512411703</v>
      </c>
      <c r="K119" s="15">
        <f t="shared" si="3"/>
        <v>40755</v>
      </c>
      <c r="L119" s="13">
        <f>AVERAGE(G119:J119)</f>
        <v>-5.1081595678132974</v>
      </c>
      <c r="M119" s="14">
        <v>-5.96</v>
      </c>
      <c r="N119" s="125">
        <v>115.93</v>
      </c>
      <c r="O119" s="16">
        <f t="shared" si="4"/>
        <v>3.7776385283323055</v>
      </c>
      <c r="P119" s="14">
        <v>201107</v>
      </c>
      <c r="Q119" s="14">
        <v>-1.7</v>
      </c>
      <c r="R119" s="14">
        <f>+M119-V119</f>
        <v>-5.96</v>
      </c>
      <c r="S119" s="106">
        <f>+O119-V119</f>
        <v>3.7776385283323055</v>
      </c>
      <c r="T119" s="14">
        <v>1.18</v>
      </c>
      <c r="U119" s="14">
        <v>-2.17</v>
      </c>
      <c r="V119" s="14">
        <v>0</v>
      </c>
      <c r="W119" s="9"/>
      <c r="X119" s="13">
        <f>+G119-$V119</f>
        <v>-4.6801028019193502</v>
      </c>
      <c r="Y119" s="13">
        <f>+H119-$V119</f>
        <v>4.8526863091240298</v>
      </c>
      <c r="Z119" s="13">
        <f>+I119-$V119</f>
        <v>-16.511654527216699</v>
      </c>
      <c r="AA119" s="13">
        <f>+J119-$V119</f>
        <v>-4.0935672512411703</v>
      </c>
      <c r="AB119" s="13">
        <f>AVERAGE(X119:AA119)</f>
        <v>-5.1081595678132974</v>
      </c>
      <c r="AC119" s="18">
        <f>((+AC118+1)*(100+Q119)/100)-1</f>
        <v>0.54360730970620263</v>
      </c>
      <c r="AD119" s="18">
        <f>((+AD118+1)*(100+S119)/100)-1</f>
        <v>4.0203236078503206</v>
      </c>
      <c r="AE119" s="18">
        <f>((+AE118+1)*(100+R119)/100)-1</f>
        <v>1.1380075269820882</v>
      </c>
      <c r="AF119" s="18">
        <f>((+AF118+1)*(100+S119)/100)-1</f>
        <v>4.0203236078503206</v>
      </c>
      <c r="AG119" s="18">
        <f>((+AG118+1)*(100+AB119)/100)-1</f>
        <v>0.83514551573316131</v>
      </c>
      <c r="AH119" s="18">
        <f>((+AH118+1)*(100+X119)/100)-1</f>
        <v>0.98311834752034</v>
      </c>
      <c r="AI119" s="18">
        <f>((+AI118+1)*(100+Y119)/100)-1</f>
        <v>1.0500265924353416</v>
      </c>
      <c r="AJ119" s="18">
        <f>((+AJ118+1)*(100+Z119)/100)-1</f>
        <v>-0.63965239985453182</v>
      </c>
      <c r="AK119" s="18">
        <f>((+AK118+1)*(100+AA119)/100)-1</f>
        <v>0.9066810827295595</v>
      </c>
      <c r="AL119" s="13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</row>
    <row r="120" spans="1:67" s="1" customFormat="1" x14ac:dyDescent="0.2">
      <c r="A120" s="2">
        <v>40786</v>
      </c>
      <c r="B120" s="4" t="e">
        <f ca="1">_xll.TR(B$1,"TR.TotalReturn1Mo","SDate=#1 ",G120,$A120)</f>
        <v>#NAME?</v>
      </c>
      <c r="C120" s="4" t="e">
        <f ca="1">_xll.TR(C$1,"TR.TotalReturn1Mo","SDate=#1 ",H120,$A120)</f>
        <v>#NAME?</v>
      </c>
      <c r="D120" s="4" t="e">
        <f ca="1">_xll.TR(D$1,"TR.TotalReturn1Mo","SDate=#1 ",I120,$A120)</f>
        <v>#NAME?</v>
      </c>
      <c r="E120" s="4" t="e">
        <f ca="1">_xll.TR(E$1,"TR.TotalReturn1Mo","SDate=#1 ",J120,$A120)</f>
        <v>#NAME?</v>
      </c>
      <c r="F120" s="4"/>
      <c r="G120" s="16">
        <v>-4.4286443901581798</v>
      </c>
      <c r="H120" s="16">
        <v>-8.7396694197618299</v>
      </c>
      <c r="I120" s="16">
        <v>-17.474048441893999</v>
      </c>
      <c r="J120" s="16">
        <v>-13.651761515294201</v>
      </c>
      <c r="K120" s="15">
        <f t="shared" si="3"/>
        <v>40786</v>
      </c>
      <c r="L120" s="13">
        <f>AVERAGE(G120:J120)</f>
        <v>-11.073530941777051</v>
      </c>
      <c r="M120" s="14">
        <v>-7.24</v>
      </c>
      <c r="N120" s="125">
        <v>116.48</v>
      </c>
      <c r="O120" s="16">
        <f t="shared" si="4"/>
        <v>0.47442422151298125</v>
      </c>
      <c r="P120" s="14">
        <v>201108</v>
      </c>
      <c r="Q120" s="14">
        <v>-7.51</v>
      </c>
      <c r="R120" s="14">
        <f>+M120-V120</f>
        <v>-7.25</v>
      </c>
      <c r="S120" s="106">
        <f>+O120-V120</f>
        <v>0.46442422151298124</v>
      </c>
      <c r="T120" s="14">
        <v>-0.66</v>
      </c>
      <c r="U120" s="14">
        <v>-1.78</v>
      </c>
      <c r="V120" s="14">
        <v>0.01</v>
      </c>
      <c r="W120" s="9"/>
      <c r="X120" s="13">
        <f>+G120-$V120</f>
        <v>-4.4386443901581796</v>
      </c>
      <c r="Y120" s="13">
        <f>+H120-$V120</f>
        <v>-8.7496694197618297</v>
      </c>
      <c r="Z120" s="13">
        <f>+I120-$V120</f>
        <v>-17.484048441894</v>
      </c>
      <c r="AA120" s="13">
        <f>+J120-$V120</f>
        <v>-13.6617615152942</v>
      </c>
      <c r="AB120" s="13">
        <f>AVERAGE(X120:AA120)</f>
        <v>-11.083530941777052</v>
      </c>
      <c r="AC120" s="18">
        <f>((+AC119+1)*(100+Q120)/100)-1</f>
        <v>0.4276824007472666</v>
      </c>
      <c r="AD120" s="18">
        <f>((+AD119+1)*(100+S120)/100)-1</f>
        <v>4.0436392066835118</v>
      </c>
      <c r="AE120" s="18">
        <f>((+AE119+1)*(100+R120)/100)-1</f>
        <v>0.98300198127588678</v>
      </c>
      <c r="AF120" s="18">
        <f>((+AF119+1)*(100+S120)/100)-1</f>
        <v>4.0436392066835118</v>
      </c>
      <c r="AG120" s="18">
        <f>((+AG119+1)*(100+AB120)/100)-1</f>
        <v>0.63174659467024208</v>
      </c>
      <c r="AH120" s="18">
        <f>((+AH119+1)*(100+X120)/100)-1</f>
        <v>0.89509477623793088</v>
      </c>
      <c r="AI120" s="18">
        <f>((+AI119+1)*(100+Y120)/100)-1</f>
        <v>0.87065604258004092</v>
      </c>
      <c r="AJ120" s="18">
        <f>((+AJ119+1)*(100+Z120)/100)-1</f>
        <v>-0.70265574882316795</v>
      </c>
      <c r="AK120" s="18">
        <f>((+AK119+1)*(100+AA120)/100)-1</f>
        <v>0.64619486034981777</v>
      </c>
      <c r="AL120" s="13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</row>
    <row r="121" spans="1:67" s="1" customFormat="1" x14ac:dyDescent="0.2">
      <c r="A121" s="2">
        <v>40816</v>
      </c>
      <c r="B121" s="4" t="e">
        <f ca="1">_xll.TR(B$1,"TR.TotalReturn1Mo","SDate=#1 ",G121,$A121)</f>
        <v>#NAME?</v>
      </c>
      <c r="C121" s="4" t="e">
        <f ca="1">_xll.TR(C$1,"TR.TotalReturn1Mo","SDate=#1 ",H121,$A121)</f>
        <v>#NAME?</v>
      </c>
      <c r="D121" s="4" t="e">
        <f ca="1">_xll.TR(D$1,"TR.TotalReturn1Mo","SDate=#1 ",I121,$A121)</f>
        <v>#NAME?</v>
      </c>
      <c r="E121" s="4" t="e">
        <f ca="1">_xll.TR(E$1,"TR.TotalReturn1Mo","SDate=#1 ",J121,$A121)</f>
        <v>#NAME?</v>
      </c>
      <c r="F121" s="4"/>
      <c r="G121" s="16">
        <v>-8.35983644047508</v>
      </c>
      <c r="H121" s="16">
        <v>-0.211764705171891</v>
      </c>
      <c r="I121" s="16">
        <v>-28.320312500681801</v>
      </c>
      <c r="J121" s="16">
        <v>1.8903370405239499</v>
      </c>
      <c r="K121" s="15">
        <f t="shared" si="3"/>
        <v>40816</v>
      </c>
      <c r="L121" s="13">
        <f>AVERAGE(G121:J121)</f>
        <v>-8.7503941514512054</v>
      </c>
      <c r="M121" s="14">
        <v>-4.3600000000000003</v>
      </c>
      <c r="N121" s="125">
        <v>105.42</v>
      </c>
      <c r="O121" s="16">
        <f t="shared" si="4"/>
        <v>-9.4951923076923137</v>
      </c>
      <c r="P121" s="14">
        <v>201109</v>
      </c>
      <c r="Q121" s="14">
        <v>-9.19</v>
      </c>
      <c r="R121" s="14">
        <f>+M121-V121</f>
        <v>-4.3600000000000003</v>
      </c>
      <c r="S121" s="106">
        <f>+O121-V121</f>
        <v>-9.4951923076923137</v>
      </c>
      <c r="T121" s="14">
        <v>-1.34</v>
      </c>
      <c r="U121" s="14">
        <v>0.86</v>
      </c>
      <c r="V121" s="14">
        <v>0</v>
      </c>
      <c r="W121" s="9"/>
      <c r="X121" s="13">
        <f>+G121-$V121</f>
        <v>-8.35983644047508</v>
      </c>
      <c r="Y121" s="13">
        <f>+H121-$V121</f>
        <v>-0.211764705171891</v>
      </c>
      <c r="Z121" s="13">
        <f>+I121-$V121</f>
        <v>-28.320312500681801</v>
      </c>
      <c r="AA121" s="13">
        <f>+J121-$V121</f>
        <v>1.8903370405239499</v>
      </c>
      <c r="AB121" s="13">
        <f>AVERAGE(X121:AA121)</f>
        <v>-8.7503941514512054</v>
      </c>
      <c r="AC121" s="18">
        <f>((+AC120+1)*(100+Q121)/100)-1</f>
        <v>0.29647838811859284</v>
      </c>
      <c r="AD121" s="18">
        <f>((+AD120+1)*(100+S121)/100)-1</f>
        <v>3.564735964702745</v>
      </c>
      <c r="AE121" s="18">
        <f>((+AE120+1)*(100+R121)/100)-1</f>
        <v>0.89654309489225814</v>
      </c>
      <c r="AF121" s="18">
        <f>((+AF120+1)*(100+S121)/100)-1</f>
        <v>3.564735964702745</v>
      </c>
      <c r="AG121" s="18">
        <f>((+AG120+1)*(100+AB121)/100)-1</f>
        <v>0.48896233608371298</v>
      </c>
      <c r="AH121" s="18">
        <f>((+AH120+1)*(100+X121)/100)-1</f>
        <v>0.73666795255245265</v>
      </c>
      <c r="AI121" s="18">
        <f>((+AI120+1)*(100+Y121)/100)-1</f>
        <v>0.86669465332669127</v>
      </c>
      <c r="AJ121" s="18">
        <f>((+AJ120+1)*(100+Z121)/100)-1</f>
        <v>-0.78686456995925902</v>
      </c>
      <c r="AK121" s="18">
        <f>((+AK120+1)*(100+AA121)/100)-1</f>
        <v>0.67731349155421183</v>
      </c>
      <c r="AL121" s="13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</row>
    <row r="122" spans="1:67" s="1" customFormat="1" x14ac:dyDescent="0.2">
      <c r="A122" s="2">
        <v>40847</v>
      </c>
      <c r="B122" s="4" t="e">
        <f ca="1">_xll.TR(B$1,"TR.TotalReturn1Mo","SDate=#1 ",G122,$A122)</f>
        <v>#NAME?</v>
      </c>
      <c r="C122" s="4" t="e">
        <f ca="1">_xll.TR(C$1,"TR.TotalReturn1Mo","SDate=#1 ",H122,$A122)</f>
        <v>#NAME?</v>
      </c>
      <c r="D122" s="4" t="e">
        <f ca="1">_xll.TR(D$1,"TR.TotalReturn1Mo","SDate=#1 ",I122,$A122)</f>
        <v>#NAME?</v>
      </c>
      <c r="E122" s="4" t="e">
        <f ca="1">_xll.TR(E$1,"TR.TotalReturn1Mo","SDate=#1 ",J122,$A122)</f>
        <v>#NAME?</v>
      </c>
      <c r="F122" s="4"/>
      <c r="G122" s="16">
        <v>8.7258304426564504</v>
      </c>
      <c r="H122" s="16">
        <v>0.77811836722372396</v>
      </c>
      <c r="I122" s="16">
        <v>12.9724005526057</v>
      </c>
      <c r="J122" s="16">
        <v>9.6570752839535903</v>
      </c>
      <c r="K122" s="15">
        <f t="shared" si="3"/>
        <v>40847</v>
      </c>
      <c r="L122" s="13">
        <f>AVERAGE(G122:J122)</f>
        <v>8.0333561616098663</v>
      </c>
      <c r="M122" s="14">
        <v>10.54</v>
      </c>
      <c r="N122" s="125">
        <v>108.43</v>
      </c>
      <c r="O122" s="16">
        <f t="shared" si="4"/>
        <v>2.8552456839309404</v>
      </c>
      <c r="P122" s="14">
        <v>201110</v>
      </c>
      <c r="Q122" s="14">
        <v>10.02</v>
      </c>
      <c r="R122" s="14">
        <f>+M122-V122</f>
        <v>10.54</v>
      </c>
      <c r="S122" s="106">
        <f>+O122-V122</f>
        <v>2.8552456839309404</v>
      </c>
      <c r="T122" s="14">
        <v>-1.97</v>
      </c>
      <c r="U122" s="14">
        <v>-1.92</v>
      </c>
      <c r="V122" s="14">
        <v>0</v>
      </c>
      <c r="W122" s="9"/>
      <c r="X122" s="13">
        <f>+G122-$V122</f>
        <v>8.7258304426564504</v>
      </c>
      <c r="Y122" s="13">
        <f>+H122-$V122</f>
        <v>0.77811836722372396</v>
      </c>
      <c r="Z122" s="13">
        <f>+I122-$V122</f>
        <v>12.9724005526057</v>
      </c>
      <c r="AA122" s="13">
        <f>+J122-$V122</f>
        <v>9.6570752839535903</v>
      </c>
      <c r="AB122" s="13">
        <f>AVERAGE(X122:AA122)</f>
        <v>8.0333561616098663</v>
      </c>
      <c r="AC122" s="18">
        <f>((+AC121+1)*(100+Q122)/100)-1</f>
        <v>0.42638552260807594</v>
      </c>
      <c r="AD122" s="18">
        <f>((+AD121+1)*(100+S122)/100)-1</f>
        <v>3.6950703913177634</v>
      </c>
      <c r="AE122" s="18">
        <f>((+AE121+1)*(100+R122)/100)-1</f>
        <v>1.0964387370939019</v>
      </c>
      <c r="AF122" s="18">
        <f>((+AF121+1)*(100+S122)/100)-1</f>
        <v>3.6950703913177634</v>
      </c>
      <c r="AG122" s="18">
        <f>((+AG121+1)*(100+AB122)/100)-1</f>
        <v>0.60857598365354426</v>
      </c>
      <c r="AH122" s="18">
        <f>((+AH121+1)*(100+X122)/100)-1</f>
        <v>0.88820665344413308</v>
      </c>
      <c r="AI122" s="18">
        <f>((+AI121+1)*(100+Y122)/100)-1</f>
        <v>0.8812197472842096</v>
      </c>
      <c r="AJ122" s="18">
        <f>((+AJ121+1)*(100+Z122)/100)-1</f>
        <v>-0.75921578825485536</v>
      </c>
      <c r="AK122" s="18">
        <f>((+AK121+1)*(100+AA122)/100)-1</f>
        <v>0.83929291818151253</v>
      </c>
      <c r="AL122" s="13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</row>
    <row r="123" spans="1:67" s="1" customFormat="1" x14ac:dyDescent="0.2">
      <c r="A123" s="2">
        <v>40877</v>
      </c>
      <c r="B123" s="4" t="e">
        <f ca="1">_xll.TR(B$1,"TR.TotalReturn1Mo","SDate=#1 ",G123,$A123)</f>
        <v>#NAME?</v>
      </c>
      <c r="C123" s="4" t="e">
        <f ca="1">_xll.TR(C$1,"TR.TotalReturn1Mo","SDate=#1 ",H123,$A123)</f>
        <v>#NAME?</v>
      </c>
      <c r="D123" s="4" t="e">
        <f ca="1">_xll.TR(D$1,"TR.TotalReturn1Mo","SDate=#1 ",I123,$A123)</f>
        <v>#NAME?</v>
      </c>
      <c r="E123" s="4" t="e">
        <f ca="1">_xll.TR(E$1,"TR.TotalReturn1Mo","SDate=#1 ",J123,$A123)</f>
        <v>#NAME?</v>
      </c>
      <c r="F123" s="4"/>
      <c r="G123" s="16">
        <v>1.3977632622024201</v>
      </c>
      <c r="H123" s="16">
        <v>3.9578454336316899</v>
      </c>
      <c r="I123" s="16">
        <v>-14.2857142875897</v>
      </c>
      <c r="J123" s="16">
        <v>-12.5727989044755</v>
      </c>
      <c r="K123" s="15">
        <f t="shared" si="3"/>
        <v>40877</v>
      </c>
      <c r="L123" s="13">
        <f>AVERAGE(G123:J123)</f>
        <v>-5.3757261240577723</v>
      </c>
      <c r="M123" s="14">
        <v>1.75</v>
      </c>
      <c r="N123" s="125">
        <v>111.22</v>
      </c>
      <c r="O123" s="16">
        <f t="shared" si="4"/>
        <v>2.5730886286083221</v>
      </c>
      <c r="P123" s="14">
        <v>201111</v>
      </c>
      <c r="Q123" s="14">
        <v>-2.63</v>
      </c>
      <c r="R123" s="14">
        <f>+M123-V123</f>
        <v>1.75</v>
      </c>
      <c r="S123" s="106">
        <f>+O123-V123</f>
        <v>2.5730886286083221</v>
      </c>
      <c r="T123" s="14">
        <v>-1.1200000000000001</v>
      </c>
      <c r="U123" s="14">
        <v>-0.72</v>
      </c>
      <c r="V123" s="14">
        <v>0</v>
      </c>
      <c r="W123" s="9"/>
      <c r="X123" s="13">
        <f>+G123-$V123</f>
        <v>1.3977632622024201</v>
      </c>
      <c r="Y123" s="13">
        <f>+H123-$V123</f>
        <v>3.9578454336316899</v>
      </c>
      <c r="Z123" s="13">
        <f>+I123-$V123</f>
        <v>-14.2857142875897</v>
      </c>
      <c r="AA123" s="13">
        <f>+J123-$V123</f>
        <v>-12.5727989044755</v>
      </c>
      <c r="AB123" s="13">
        <f>AVERAGE(X123:AA123)</f>
        <v>-5.3757261240577723</v>
      </c>
      <c r="AC123" s="18">
        <f>((+AC122+1)*(100+Q123)/100)-1</f>
        <v>0.38887158336348371</v>
      </c>
      <c r="AD123" s="18">
        <f>((+AD122+1)*(100+S123)/100)-1</f>
        <v>3.8158787136619168</v>
      </c>
      <c r="AE123" s="18">
        <f>((+AE122+1)*(100+R123)/100)-1</f>
        <v>1.1331264149930451</v>
      </c>
      <c r="AF123" s="18">
        <f>((+AF122+1)*(100+S123)/100)-1</f>
        <v>3.8158787136619168</v>
      </c>
      <c r="AG123" s="18">
        <f>((+AG122+1)*(100+AB123)/100)-1</f>
        <v>0.52210334427496119</v>
      </c>
      <c r="AH123" s="18">
        <f>((+AH122+1)*(100+X123)/100)-1</f>
        <v>0.91459931236043701</v>
      </c>
      <c r="AI123" s="18">
        <f>((+AI122+1)*(100+Y123)/100)-1</f>
        <v>0.95567551714867527</v>
      </c>
      <c r="AJ123" s="18">
        <f>((+AJ122+1)*(100+Z123)/100)-1</f>
        <v>-0.79361353279439173</v>
      </c>
      <c r="AK123" s="18">
        <f>((+AK122+1)*(100+AA123)/100)-1</f>
        <v>0.60804231831429179</v>
      </c>
      <c r="AL123" s="13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</row>
    <row r="124" spans="1:67" s="1" customFormat="1" x14ac:dyDescent="0.2">
      <c r="A124" s="2">
        <v>40908</v>
      </c>
      <c r="B124" s="4" t="e">
        <f ca="1">_xll.TR(B$1,"TR.TotalReturn1Mo","SDate=#1 ",G124,$A124)</f>
        <v>#NAME?</v>
      </c>
      <c r="C124" s="4" t="e">
        <f ca="1">_xll.TR(C$1,"TR.TotalReturn1Mo","SDate=#1 ",H124,$A124)</f>
        <v>#NAME?</v>
      </c>
      <c r="D124" s="4" t="e">
        <f ca="1">_xll.TR(D$1,"TR.TotalReturn1Mo","SDate=#1 ",I124,$A124)</f>
        <v>#NAME?</v>
      </c>
      <c r="E124" s="4" t="e">
        <f ca="1">_xll.TR(E$1,"TR.TotalReturn1Mo","SDate=#1 ",J124,$A124)</f>
        <v>#NAME?</v>
      </c>
      <c r="F124" s="4"/>
      <c r="G124" s="16">
        <v>6.7841024895286797</v>
      </c>
      <c r="H124" s="16">
        <v>8.8082901588209008</v>
      </c>
      <c r="I124" s="16">
        <v>7.40740740713892</v>
      </c>
      <c r="J124" s="16">
        <v>-1.1755485879801799</v>
      </c>
      <c r="K124" s="15">
        <f t="shared" si="3"/>
        <v>40908</v>
      </c>
      <c r="L124" s="13">
        <f>AVERAGE(G124:J124)</f>
        <v>5.4560628668770796</v>
      </c>
      <c r="M124" s="14">
        <v>0.28999999999999998</v>
      </c>
      <c r="N124" s="125">
        <v>108.09</v>
      </c>
      <c r="O124" s="16">
        <f t="shared" si="4"/>
        <v>-2.8142420427980541</v>
      </c>
      <c r="P124" s="14">
        <v>201112</v>
      </c>
      <c r="Q124" s="14">
        <v>-0.45</v>
      </c>
      <c r="R124" s="14">
        <f>+M124-V124</f>
        <v>0.28999999999999998</v>
      </c>
      <c r="S124" s="106">
        <f>+O124-V124</f>
        <v>-2.8142420427980541</v>
      </c>
      <c r="T124" s="14">
        <v>-0.49</v>
      </c>
      <c r="U124" s="14">
        <v>1.94</v>
      </c>
      <c r="V124" s="14">
        <v>0</v>
      </c>
      <c r="W124" s="9"/>
      <c r="X124" s="13">
        <f>+G124-$V124</f>
        <v>6.7841024895286797</v>
      </c>
      <c r="Y124" s="13">
        <f>+H124-$V124</f>
        <v>8.8082901588209008</v>
      </c>
      <c r="Z124" s="13">
        <f>+I124-$V124</f>
        <v>7.40740740713892</v>
      </c>
      <c r="AA124" s="13">
        <f>+J124-$V124</f>
        <v>-1.1755485879801799</v>
      </c>
      <c r="AB124" s="13">
        <f>AVERAGE(X124:AA124)</f>
        <v>5.4560628668770796</v>
      </c>
      <c r="AC124" s="18">
        <f>((+AC123+1)*(100+Q124)/100)-1</f>
        <v>0.38262166123834795</v>
      </c>
      <c r="AD124" s="18">
        <f>((+AD123+1)*(100+S124)/100)-1</f>
        <v>3.6803482301718811</v>
      </c>
      <c r="AE124" s="18">
        <f>((+AE123+1)*(100+R124)/100)-1</f>
        <v>1.1393124815965252</v>
      </c>
      <c r="AF124" s="18">
        <f>((+AF123+1)*(100+S124)/100)-1</f>
        <v>3.6803482301718811</v>
      </c>
      <c r="AG124" s="18">
        <f>((+AG123+1)*(100+AB124)/100)-1</f>
        <v>0.6051502596374414</v>
      </c>
      <c r="AH124" s="18">
        <f>((+AH123+1)*(100+X124)/100)-1</f>
        <v>1.0444876919747803</v>
      </c>
      <c r="AI124" s="18">
        <f>((+AI123+1)*(100+Y124)/100)-1</f>
        <v>1.1279370912641515</v>
      </c>
      <c r="AJ124" s="18">
        <f>((+AJ123+1)*(100+Z124)/100)-1</f>
        <v>-0.77832564633527113</v>
      </c>
      <c r="AK124" s="18">
        <f>((+AK123+1)*(100+AA124)/100)-1</f>
        <v>0.58913899954722448</v>
      </c>
      <c r="AL124" s="13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</row>
    <row r="125" spans="1:67" s="1" customFormat="1" x14ac:dyDescent="0.2">
      <c r="A125" s="2">
        <v>40939</v>
      </c>
      <c r="B125" s="4" t="e">
        <f ca="1">_xll.TR(B$1,"TR.TotalReturn1Mo","SDate=#1 ",G125,$A125)</f>
        <v>#NAME?</v>
      </c>
      <c r="C125" s="4" t="e">
        <f ca="1">_xll.TR(C$1,"TR.TotalReturn1Mo","SDate=#1 ",H125,$A125)</f>
        <v>#NAME?</v>
      </c>
      <c r="D125" s="4" t="e">
        <f ca="1">_xll.TR(D$1,"TR.TotalReturn1Mo","SDate=#1 ",I125,$A125)</f>
        <v>#NAME?</v>
      </c>
      <c r="E125" s="4" t="e">
        <f ca="1">_xll.TR(E$1,"TR.TotalReturn1Mo","SDate=#1 ",J125,$A125)</f>
        <v>#NAME?</v>
      </c>
      <c r="F125" s="4"/>
      <c r="G125" s="16">
        <v>1.13156100850782</v>
      </c>
      <c r="H125" s="16">
        <v>6.3354037254380202</v>
      </c>
      <c r="I125" s="16">
        <v>14.9717149602153</v>
      </c>
      <c r="J125" s="16">
        <v>8.7232355282428795</v>
      </c>
      <c r="K125" s="15">
        <f t="shared" si="3"/>
        <v>40939</v>
      </c>
      <c r="L125" s="13">
        <f>AVERAGE(G125:J125)</f>
        <v>7.7904788056010048</v>
      </c>
      <c r="M125" s="14">
        <v>4.92</v>
      </c>
      <c r="N125" s="125">
        <v>110.26</v>
      </c>
      <c r="O125" s="16">
        <f t="shared" si="4"/>
        <v>2.0075862707003456</v>
      </c>
      <c r="P125" s="14">
        <v>201201</v>
      </c>
      <c r="Q125" s="14">
        <v>5.6</v>
      </c>
      <c r="R125" s="14">
        <f>+M125-V125</f>
        <v>4.92</v>
      </c>
      <c r="S125" s="106">
        <f>+O125-V125</f>
        <v>2.0075862707003456</v>
      </c>
      <c r="T125" s="14">
        <v>2.13</v>
      </c>
      <c r="U125" s="14">
        <v>-1.0900000000000001</v>
      </c>
      <c r="V125" s="14">
        <v>0</v>
      </c>
      <c r="W125" s="9"/>
      <c r="X125" s="127">
        <f>+G125-$V125</f>
        <v>1.13156100850782</v>
      </c>
      <c r="Y125" s="127">
        <f>+H125-$V125</f>
        <v>6.3354037254380202</v>
      </c>
      <c r="Z125" s="127">
        <f>+I125-$V125</f>
        <v>14.9717149602153</v>
      </c>
      <c r="AA125" s="127">
        <f>+J125-$V125</f>
        <v>8.7232355282428795</v>
      </c>
      <c r="AB125" s="127">
        <f>AVERAGE(X125:AA125)</f>
        <v>7.7904788056010048</v>
      </c>
      <c r="AC125" s="18">
        <f>((+AC124+1)*(100+Q125)/100)-1</f>
        <v>0.46004847426769535</v>
      </c>
      <c r="AD125" s="18">
        <f>((+AD124+1)*(100+S125)/100)-1</f>
        <v>3.7743102586617781</v>
      </c>
      <c r="AE125" s="18">
        <f>((+AE124+1)*(100+R125)/100)-1</f>
        <v>1.2445666556910742</v>
      </c>
      <c r="AF125" s="18">
        <f>((+AF124+1)*(100+S125)/100)-1</f>
        <v>3.7743102586617781</v>
      </c>
      <c r="AG125" s="18">
        <f>((+AG124+1)*(100+AB125)/100)-1</f>
        <v>0.73019915041254557</v>
      </c>
      <c r="AH125" s="18">
        <f>((+AH124+1)*(100+X125)/100)-1</f>
        <v>1.0676223175209083</v>
      </c>
      <c r="AI125" s="18">
        <f>((+AI124+1)*(100+Y125)/100)-1</f>
        <v>1.2627504970190784</v>
      </c>
      <c r="AJ125" s="18">
        <f>((+AJ124+1)*(100+Z125)/100)-1</f>
        <v>-0.74513719396468836</v>
      </c>
      <c r="AK125" s="18">
        <f>((+AK124+1)*(100+AA125)/100)-1</f>
        <v>0.72776333734889143</v>
      </c>
      <c r="AL125" s="13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</row>
    <row r="126" spans="1:67" s="1" customFormat="1" x14ac:dyDescent="0.2">
      <c r="A126" s="2">
        <v>40967</v>
      </c>
      <c r="B126" s="4" t="e">
        <f ca="1">_xll.TR(B$1,"TR.TotalReturn1Mo","SDate=#1 ",G126,$A126)</f>
        <v>#NAME?</v>
      </c>
      <c r="C126" s="4" t="e">
        <f ca="1">_xll.TR(C$1,"TR.TotalReturn1Mo","SDate=#1 ",H126,$A126)</f>
        <v>#NAME?</v>
      </c>
      <c r="D126" s="4" t="e">
        <f ca="1">_xll.TR(D$1,"TR.TotalReturn1Mo","SDate=#1 ",I126,$A126)</f>
        <v>#NAME?</v>
      </c>
      <c r="E126" s="4" t="e">
        <f ca="1">_xll.TR(E$1,"TR.TotalReturn1Mo","SDate=#1 ",J126,$A126)</f>
        <v>#NAME?</v>
      </c>
      <c r="F126" s="4"/>
      <c r="G126" s="16">
        <v>1.4061042615305599</v>
      </c>
      <c r="H126" s="16">
        <v>6.1694650552572199</v>
      </c>
      <c r="I126" s="16">
        <v>7.8125000017686999</v>
      </c>
      <c r="J126" s="16">
        <v>9.1472303200801992</v>
      </c>
      <c r="K126" s="15">
        <f t="shared" si="3"/>
        <v>40967</v>
      </c>
      <c r="L126" s="13">
        <f>AVERAGE(G126:J126)</f>
        <v>6.1338249096591699</v>
      </c>
      <c r="M126" s="14">
        <v>4.28</v>
      </c>
      <c r="N126" s="125">
        <v>122.23</v>
      </c>
      <c r="O126" s="16">
        <f t="shared" si="4"/>
        <v>10.856158171594421</v>
      </c>
      <c r="P126" s="14">
        <v>201202</v>
      </c>
      <c r="Q126" s="14">
        <v>4.93</v>
      </c>
      <c r="R126" s="14">
        <f>+M126-V126</f>
        <v>4.28</v>
      </c>
      <c r="S126" s="106">
        <f>+O126-V126</f>
        <v>10.856158171594421</v>
      </c>
      <c r="T126" s="14">
        <v>-0.85</v>
      </c>
      <c r="U126" s="14">
        <v>-0.21</v>
      </c>
      <c r="V126" s="14">
        <v>0</v>
      </c>
      <c r="W126" s="9"/>
      <c r="X126" s="13">
        <f>+G126-$V126</f>
        <v>1.4061042615305599</v>
      </c>
      <c r="Y126" s="13">
        <f>+H126-$V126</f>
        <v>6.1694650552572199</v>
      </c>
      <c r="Z126" s="13">
        <f>+I126-$V126</f>
        <v>7.8125000017686999</v>
      </c>
      <c r="AA126" s="13">
        <f>+J126-$V126</f>
        <v>9.1472303200801992</v>
      </c>
      <c r="AB126" s="13">
        <f>AVERAGE(X126:AA126)</f>
        <v>6.1338249096591699</v>
      </c>
      <c r="AC126" s="18">
        <f>((+AC125+1)*(100+Q126)/100)-1</f>
        <v>0.53202886404909289</v>
      </c>
      <c r="AD126" s="18">
        <f>((+AD125+1)*(100+S126)/100)-1</f>
        <v>4.2926169319447594</v>
      </c>
      <c r="AE126" s="18">
        <f>((+AE125+1)*(100+R126)/100)-1</f>
        <v>1.340634108554652</v>
      </c>
      <c r="AF126" s="18">
        <f>((+AF125+1)*(100+S126)/100)-1</f>
        <v>4.2926169319447594</v>
      </c>
      <c r="AG126" s="18">
        <f>((+AG125+1)*(100+AB126)/100)-1</f>
        <v>0.83632653688726144</v>
      </c>
      <c r="AH126" s="18">
        <f>((+AH125+1)*(100+X126)/100)-1</f>
        <v>1.0966952430399264</v>
      </c>
      <c r="AI126" s="18">
        <f>((+AI125+1)*(100+Y126)/100)-1</f>
        <v>1.4023500982203294</v>
      </c>
      <c r="AJ126" s="18">
        <f>((+AJ125+1)*(100+Z126)/100)-1</f>
        <v>-0.72522603723867185</v>
      </c>
      <c r="AK126" s="18">
        <f>((+AK125+1)*(100+AA126)/100)-1</f>
        <v>0.88580582920209872</v>
      </c>
      <c r="AL126" s="13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</row>
    <row r="127" spans="1:67" s="1" customFormat="1" x14ac:dyDescent="0.2">
      <c r="A127" s="2">
        <v>40999</v>
      </c>
      <c r="B127" s="4" t="e">
        <f ca="1">_xll.TR(B$1,"TR.TotalReturn1Mo","SDate=#1 ",G127,$A127)</f>
        <v>#NAME?</v>
      </c>
      <c r="C127" s="4" t="e">
        <f ca="1">_xll.TR(C$1,"TR.TotalReturn1Mo","SDate=#1 ",H127,$A127)</f>
        <v>#NAME?</v>
      </c>
      <c r="D127" s="4" t="e">
        <f ca="1">_xll.TR(D$1,"TR.TotalReturn1Mo","SDate=#1 ",I127,$A127)</f>
        <v>#NAME?</v>
      </c>
      <c r="E127" s="4" t="e">
        <f ca="1">_xll.TR(E$1,"TR.TotalReturn1Mo","SDate=#1 ",J127,$A127)</f>
        <v>#NAME?</v>
      </c>
      <c r="F127" s="4"/>
      <c r="G127" s="16">
        <v>-0.77384923105272596</v>
      </c>
      <c r="H127" s="16">
        <v>12.6169081263292</v>
      </c>
      <c r="I127" s="16">
        <v>-12.276122849584199</v>
      </c>
      <c r="J127" s="16">
        <v>6.3872255512627403</v>
      </c>
      <c r="K127" s="15">
        <f t="shared" si="3"/>
        <v>40999</v>
      </c>
      <c r="L127" s="13">
        <f>AVERAGE(G127:J127)</f>
        <v>1.4885403992387538</v>
      </c>
      <c r="M127" s="14">
        <v>0.04</v>
      </c>
      <c r="N127" s="125">
        <v>123.41</v>
      </c>
      <c r="O127" s="16">
        <f t="shared" si="4"/>
        <v>0.96539311134744565</v>
      </c>
      <c r="P127" s="14">
        <v>201203</v>
      </c>
      <c r="Q127" s="14">
        <v>1.23</v>
      </c>
      <c r="R127" s="14">
        <f>+M127-V127</f>
        <v>0.04</v>
      </c>
      <c r="S127" s="106">
        <f>+O127-V127</f>
        <v>0.96539311134744565</v>
      </c>
      <c r="T127" s="14">
        <v>-0.37</v>
      </c>
      <c r="U127" s="14">
        <v>-0.03</v>
      </c>
      <c r="V127" s="14">
        <v>0</v>
      </c>
      <c r="W127" s="9"/>
      <c r="X127" s="13">
        <f>+G127-$V127</f>
        <v>-0.77384923105272596</v>
      </c>
      <c r="Y127" s="13">
        <f>+H127-$V127</f>
        <v>12.6169081263292</v>
      </c>
      <c r="Z127" s="13">
        <f>+I127-$V127</f>
        <v>-12.276122849584199</v>
      </c>
      <c r="AA127" s="13">
        <f>+J127-$V127</f>
        <v>6.3872255512627403</v>
      </c>
      <c r="AB127" s="13">
        <f>AVERAGE(X127:AA127)</f>
        <v>1.4885403992387538</v>
      </c>
      <c r="AC127" s="18">
        <f>((+AC126+1)*(100+Q127)/100)-1</f>
        <v>0.55087281907689678</v>
      </c>
      <c r="AD127" s="18">
        <f>((+AD126+1)*(100+S127)/100)-1</f>
        <v>4.3437114912157631</v>
      </c>
      <c r="AE127" s="18">
        <f>((+AE126+1)*(100+R127)/100)-1</f>
        <v>1.3415703621980741</v>
      </c>
      <c r="AF127" s="18">
        <f>((+AF126+1)*(100+S127)/100)-1</f>
        <v>4.3437114912157631</v>
      </c>
      <c r="AG127" s="18">
        <f>((+AG126+1)*(100+AB127)/100)-1</f>
        <v>0.86366099925077044</v>
      </c>
      <c r="AH127" s="18">
        <f>((+AH126+1)*(100+X127)/100)-1</f>
        <v>1.0804699830241429</v>
      </c>
      <c r="AI127" s="18">
        <f>((+AI126+1)*(100+Y127)/100)-1</f>
        <v>1.7054524029855678</v>
      </c>
      <c r="AJ127" s="18">
        <f>((+AJ126+1)*(100+Z127)/100)-1</f>
        <v>-0.75895762646592324</v>
      </c>
      <c r="AK127" s="18">
        <f>((+AK126+1)*(100+AA127)/100)-1</f>
        <v>1.0062565009720976</v>
      </c>
      <c r="AL127" s="13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</row>
    <row r="128" spans="1:67" s="1" customFormat="1" x14ac:dyDescent="0.2">
      <c r="A128" s="2">
        <v>41029</v>
      </c>
      <c r="B128" s="4" t="e">
        <f ca="1">_xll.TR(B$1,"TR.TotalReturn1Mo","SDate=#1 ",G128,$A128)</f>
        <v>#NAME?</v>
      </c>
      <c r="C128" s="4" t="e">
        <f ca="1">_xll.TR(C$1,"TR.TotalReturn1Mo","SDate=#1 ",H128,$A128)</f>
        <v>#NAME?</v>
      </c>
      <c r="D128" s="4" t="e">
        <f ca="1">_xll.TR(D$1,"TR.TotalReturn1Mo","SDate=#1 ",I128,$A128)</f>
        <v>#NAME?</v>
      </c>
      <c r="E128" s="4" t="e">
        <f ca="1">_xll.TR(E$1,"TR.TotalReturn1Mo","SDate=#1 ",J128,$A128)</f>
        <v>#NAME?</v>
      </c>
      <c r="F128" s="4"/>
      <c r="G128" s="16">
        <v>3.2674465507317199</v>
      </c>
      <c r="H128" s="16">
        <v>-2.8659827378553899</v>
      </c>
      <c r="I128" s="16">
        <v>0.96618357441713398</v>
      </c>
      <c r="J128" s="16">
        <v>8.3176985619583892</v>
      </c>
      <c r="K128" s="15">
        <f t="shared" si="3"/>
        <v>41029</v>
      </c>
      <c r="L128" s="13">
        <f>AVERAGE(G128:J128)</f>
        <v>2.4213364873129635</v>
      </c>
      <c r="M128" s="14">
        <v>0.25</v>
      </c>
      <c r="N128" s="125">
        <v>118.66</v>
      </c>
      <c r="O128" s="16">
        <f t="shared" si="4"/>
        <v>-3.8489587553682814</v>
      </c>
      <c r="P128" s="14">
        <v>201204</v>
      </c>
      <c r="Q128" s="14">
        <v>-1.1100000000000001</v>
      </c>
      <c r="R128" s="14">
        <f>+M128-V128</f>
        <v>0.25</v>
      </c>
      <c r="S128" s="106">
        <f>+O128-V128</f>
        <v>-3.8489587553682814</v>
      </c>
      <c r="T128" s="14">
        <v>0.23</v>
      </c>
      <c r="U128" s="14">
        <v>-1.75</v>
      </c>
      <c r="V128" s="14">
        <v>0</v>
      </c>
      <c r="W128" s="9"/>
      <c r="X128" s="13">
        <f>+G128-$V128</f>
        <v>3.2674465507317199</v>
      </c>
      <c r="Y128" s="13">
        <f>+H128-$V128</f>
        <v>-2.8659827378553899</v>
      </c>
      <c r="Z128" s="13">
        <f>+I128-$V128</f>
        <v>0.96618357441713398</v>
      </c>
      <c r="AA128" s="13">
        <f>+J128-$V128</f>
        <v>8.3176985619583892</v>
      </c>
      <c r="AB128" s="13">
        <f>AVERAGE(X128:AA128)</f>
        <v>2.4213364873129635</v>
      </c>
      <c r="AC128" s="18">
        <f>((+AC127+1)*(100+Q128)/100)-1</f>
        <v>0.53365813078514313</v>
      </c>
      <c r="AD128" s="18">
        <f>((+AD127+1)*(100+S128)/100)-1</f>
        <v>4.1380342399129928</v>
      </c>
      <c r="AE128" s="18">
        <f>((+AE127+1)*(100+R128)/100)-1</f>
        <v>1.3474242881035692</v>
      </c>
      <c r="AF128" s="18">
        <f>((+AF127+1)*(100+S128)/100)-1</f>
        <v>4.1380342399129928</v>
      </c>
      <c r="AG128" s="18">
        <f>((+AG127+1)*(100+AB128)/100)-1</f>
        <v>0.90878650302545072</v>
      </c>
      <c r="AH128" s="18">
        <f>((+AH127+1)*(100+X128)/100)-1</f>
        <v>1.148448227723474</v>
      </c>
      <c r="AI128" s="18">
        <f>((+AI127+1)*(100+Y128)/100)-1</f>
        <v>1.6279146041351078</v>
      </c>
      <c r="AJ128" s="18">
        <f>((+AJ127+1)*(100+Z128)/100)-1</f>
        <v>-0.75662871464545178</v>
      </c>
      <c r="AK128" s="18">
        <f>((+AK127+1)*(100+AA128)/100)-1</f>
        <v>1.1731308691026507</v>
      </c>
      <c r="AL128" s="13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</row>
    <row r="129" spans="1:67" s="1" customFormat="1" x14ac:dyDescent="0.2">
      <c r="A129" s="2">
        <v>41060</v>
      </c>
      <c r="B129" s="4" t="e">
        <f ca="1">_xll.TR(B$1,"TR.TotalReturn1Mo","SDate=#1 ",G129,$A129)</f>
        <v>#NAME?</v>
      </c>
      <c r="C129" s="4" t="e">
        <f ca="1">_xll.TR(C$1,"TR.TotalReturn1Mo","SDate=#1 ",H129,$A129)</f>
        <v>#NAME?</v>
      </c>
      <c r="D129" s="4" t="e">
        <f ca="1">_xll.TR(D$1,"TR.TotalReturn1Mo","SDate=#1 ",I129,$A129)</f>
        <v>#NAME?</v>
      </c>
      <c r="E129" s="4" t="e">
        <f ca="1">_xll.TR(E$1,"TR.TotalReturn1Mo","SDate=#1 ",J129,$A129)</f>
        <v>#NAME?</v>
      </c>
      <c r="F129" s="4"/>
      <c r="G129" s="16">
        <v>-8.8234142904026402</v>
      </c>
      <c r="H129" s="16">
        <v>-9.2372171000652799</v>
      </c>
      <c r="I129" s="16">
        <v>-9.5693779899103095</v>
      </c>
      <c r="J129" s="16">
        <v>-18.591224020321299</v>
      </c>
      <c r="K129" s="15">
        <f t="shared" si="3"/>
        <v>41060</v>
      </c>
      <c r="L129" s="13">
        <f>AVERAGE(G129:J129)</f>
        <v>-11.555308350174881</v>
      </c>
      <c r="M129" s="14">
        <v>-7.51</v>
      </c>
      <c r="N129" s="125">
        <v>103.86</v>
      </c>
      <c r="O129" s="16">
        <f t="shared" si="4"/>
        <v>-12.47261082083263</v>
      </c>
      <c r="P129" s="14">
        <v>201205</v>
      </c>
      <c r="Q129" s="14">
        <v>-8.89</v>
      </c>
      <c r="R129" s="14">
        <f>+M129-V129</f>
        <v>-7.52</v>
      </c>
      <c r="S129" s="106">
        <f>+O129-V129</f>
        <v>-12.48261082083263</v>
      </c>
      <c r="T129" s="14">
        <v>-0.54</v>
      </c>
      <c r="U129" s="14">
        <v>0.18</v>
      </c>
      <c r="V129" s="14">
        <v>0.01</v>
      </c>
      <c r="W129" s="9"/>
      <c r="X129" s="13">
        <f>+G129-$V129</f>
        <v>-8.83341429040264</v>
      </c>
      <c r="Y129" s="13">
        <f>+H129-$V129</f>
        <v>-9.2472171000652796</v>
      </c>
      <c r="Z129" s="13">
        <f>+I129-$V129</f>
        <v>-9.5793779899103093</v>
      </c>
      <c r="AA129" s="13">
        <f>+J129-$V129</f>
        <v>-18.6012240203213</v>
      </c>
      <c r="AB129" s="13">
        <f>AVERAGE(X129:AA129)</f>
        <v>-11.565308350174883</v>
      </c>
      <c r="AC129" s="18">
        <f>((+AC128+1)*(100+Q129)/100)-1</f>
        <v>0.39731592295834384</v>
      </c>
      <c r="AD129" s="18">
        <f>((+AD128+1)*(100+S129)/100)-1</f>
        <v>3.4966734219035276</v>
      </c>
      <c r="AE129" s="18">
        <f>((+AE128+1)*(100+R129)/100)-1</f>
        <v>1.1708979816381806</v>
      </c>
      <c r="AF129" s="18">
        <f>((+AF128+1)*(100+S129)/100)-1</f>
        <v>3.4966734219035276</v>
      </c>
      <c r="AG129" s="18">
        <f>((+AG128+1)*(100+AB129)/100)-1</f>
        <v>0.68802945820403694</v>
      </c>
      <c r="AH129" s="18">
        <f>((+AH128+1)*(100+X129)/100)-1</f>
        <v>0.95866689495384638</v>
      </c>
      <c r="AI129" s="18">
        <f>((+AI128+1)*(100+Y129)/100)-1</f>
        <v>1.3849056354864131</v>
      </c>
      <c r="AJ129" s="18">
        <f>((+AJ128+1)*(100+Z129)/100)-1</f>
        <v>-0.77994216998846722</v>
      </c>
      <c r="AK129" s="18">
        <f>((+AK128+1)*(100+AA129)/100)-1</f>
        <v>0.76890192788611156</v>
      </c>
      <c r="AL129" s="13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</row>
    <row r="130" spans="1:67" s="1" customFormat="1" x14ac:dyDescent="0.2">
      <c r="A130" s="2">
        <v>41090</v>
      </c>
      <c r="B130" s="4" t="e">
        <f ca="1">_xll.TR(B$1,"TR.TotalReturn1Mo","SDate=#1 ",G130,$A130)</f>
        <v>#NAME?</v>
      </c>
      <c r="C130" s="4" t="e">
        <f ca="1">_xll.TR(C$1,"TR.TotalReturn1Mo","SDate=#1 ",H130,$A130)</f>
        <v>#NAME?</v>
      </c>
      <c r="D130" s="4" t="e">
        <f ca="1">_xll.TR(D$1,"TR.TotalReturn1Mo","SDate=#1 ",I130,$A130)</f>
        <v>#NAME?</v>
      </c>
      <c r="E130" s="4" t="e">
        <f ca="1">_xll.TR(E$1,"TR.TotalReturn1Mo","SDate=#1 ",J130,$A130)</f>
        <v>#NAME?</v>
      </c>
      <c r="F130" s="4"/>
      <c r="G130" s="16">
        <v>7.07594754172107</v>
      </c>
      <c r="H130" s="16">
        <v>5.02784228591306</v>
      </c>
      <c r="I130" s="16">
        <v>4.8265998896876603</v>
      </c>
      <c r="J130" s="16">
        <v>-6.1199252372414099</v>
      </c>
      <c r="K130" s="15">
        <f t="shared" si="3"/>
        <v>41090</v>
      </c>
      <c r="L130" s="13">
        <f>AVERAGE(G130:J130)</f>
        <v>2.7026161200200951</v>
      </c>
      <c r="M130" s="14">
        <v>2.4700000000000002</v>
      </c>
      <c r="N130" s="125">
        <v>94.17</v>
      </c>
      <c r="O130" s="16">
        <f t="shared" si="4"/>
        <v>-9.3298671288272637</v>
      </c>
      <c r="P130" s="14">
        <v>201206</v>
      </c>
      <c r="Q130" s="14">
        <v>4.8499999999999996</v>
      </c>
      <c r="R130" s="14">
        <f>+M130-V130</f>
        <v>2.4700000000000002</v>
      </c>
      <c r="S130" s="106">
        <f>+O130-V130</f>
        <v>-9.3298671288272637</v>
      </c>
      <c r="T130" s="14">
        <v>-1.59</v>
      </c>
      <c r="U130" s="14">
        <v>1.53</v>
      </c>
      <c r="V130" s="14">
        <v>0</v>
      </c>
      <c r="W130" s="9"/>
      <c r="X130" s="13">
        <f>+G130-$V130</f>
        <v>7.07594754172107</v>
      </c>
      <c r="Y130" s="13">
        <f>+H130-$V130</f>
        <v>5.02784228591306</v>
      </c>
      <c r="Z130" s="13">
        <f>+I130-$V130</f>
        <v>4.8265998896876603</v>
      </c>
      <c r="AA130" s="13">
        <f>+J130-$V130</f>
        <v>-6.1199252372414099</v>
      </c>
      <c r="AB130" s="13">
        <f>AVERAGE(X130:AA130)</f>
        <v>2.7026161200200951</v>
      </c>
      <c r="AC130" s="18">
        <f>((+AC129+1)*(100+Q130)/100)-1</f>
        <v>0.46508574522182355</v>
      </c>
      <c r="AD130" s="18">
        <f>((+AD129+1)*(100+S130)/100)-1</f>
        <v>3.0771397664226381</v>
      </c>
      <c r="AE130" s="18">
        <f>((+AE129+1)*(100+R130)/100)-1</f>
        <v>1.2245191617846434</v>
      </c>
      <c r="AF130" s="18">
        <f>((+AF129+1)*(100+S130)/100)-1</f>
        <v>3.0771397664226381</v>
      </c>
      <c r="AG130" s="18">
        <f>((+AG129+1)*(100+AB130)/100)-1</f>
        <v>0.73365041445214696</v>
      </c>
      <c r="AH130" s="18">
        <f>((+AH129+1)*(100+X130)/100)-1</f>
        <v>1.0972611369578376</v>
      </c>
      <c r="AI130" s="18">
        <f>((+AI129+1)*(100+Y130)/100)-1</f>
        <v>1.5048149295065225</v>
      </c>
      <c r="AJ130" s="18">
        <f>((+AJ129+1)*(100+Z130)/100)-1</f>
        <v>-0.7693208590078815</v>
      </c>
      <c r="AK130" s="18">
        <f>((+AK129+1)*(100+AA130)/100)-1</f>
        <v>0.66064645237935959</v>
      </c>
      <c r="AL130" s="13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</row>
    <row r="131" spans="1:67" s="1" customFormat="1" x14ac:dyDescent="0.2">
      <c r="A131" s="2">
        <v>41121</v>
      </c>
      <c r="B131" s="4" t="e">
        <f ca="1">_xll.TR(B$1,"TR.TotalReturn1Mo","SDate=#1 ",G131,$A131)</f>
        <v>#NAME?</v>
      </c>
      <c r="C131" s="4" t="e">
        <f ca="1">_xll.TR(C$1,"TR.TotalReturn1Mo","SDate=#1 ",H131,$A131)</f>
        <v>#NAME?</v>
      </c>
      <c r="D131" s="4" t="e">
        <f ca="1">_xll.TR(D$1,"TR.TotalReturn1Mo","SDate=#1 ",I131,$A131)</f>
        <v>#NAME?</v>
      </c>
      <c r="E131" s="4" t="e">
        <f ca="1">_xll.TR(E$1,"TR.TotalReturn1Mo","SDate=#1 ",J131,$A131)</f>
        <v>#NAME?</v>
      </c>
      <c r="F131" s="4"/>
      <c r="G131" s="16">
        <v>-0.52489905975279205</v>
      </c>
      <c r="H131" s="16">
        <v>4.72440944877013</v>
      </c>
      <c r="I131" s="16">
        <v>-10.199004972838701</v>
      </c>
      <c r="J131" s="16">
        <v>-4.3347154158797796</v>
      </c>
      <c r="K131" s="15">
        <f t="shared" si="3"/>
        <v>41121</v>
      </c>
      <c r="L131" s="13">
        <f>AVERAGE(G131:J131)</f>
        <v>-2.5835524999252857</v>
      </c>
      <c r="M131" s="14">
        <v>-1.58</v>
      </c>
      <c r="N131" s="125">
        <v>105.93</v>
      </c>
      <c r="O131" s="16">
        <f t="shared" si="4"/>
        <v>12.48805352022937</v>
      </c>
      <c r="P131" s="14">
        <v>201207</v>
      </c>
      <c r="Q131" s="14">
        <v>0.85</v>
      </c>
      <c r="R131" s="14">
        <f>+M131-V131</f>
        <v>-1.58</v>
      </c>
      <c r="S131" s="106">
        <f>+O131-V131</f>
        <v>12.48805352022937</v>
      </c>
      <c r="T131" s="14">
        <v>-1.64</v>
      </c>
      <c r="U131" s="14">
        <v>-1.05</v>
      </c>
      <c r="V131" s="14">
        <v>0</v>
      </c>
      <c r="W131" s="9"/>
      <c r="X131" s="13">
        <f>+G131-$V131</f>
        <v>-0.52489905975279205</v>
      </c>
      <c r="Y131" s="13">
        <f>+H131-$V131</f>
        <v>4.72440944877013</v>
      </c>
      <c r="Z131" s="13">
        <f>+I131-$V131</f>
        <v>-10.199004972838701</v>
      </c>
      <c r="AA131" s="13">
        <f>+J131-$V131</f>
        <v>-4.3347154158797796</v>
      </c>
      <c r="AB131" s="13">
        <f>AVERAGE(X131:AA131)</f>
        <v>-2.5835524999252857</v>
      </c>
      <c r="AC131" s="18">
        <f>((+AC130+1)*(100+Q131)/100)-1</f>
        <v>0.47753897405620904</v>
      </c>
      <c r="AD131" s="18">
        <f>((+AD130+1)*(100+S131)/100)-1</f>
        <v>3.5862951625480521</v>
      </c>
      <c r="AE131" s="18">
        <f>((+AE130+1)*(100+R131)/100)-1</f>
        <v>1.1893717590284463</v>
      </c>
      <c r="AF131" s="18">
        <f>((+AF130+1)*(100+S131)/100)-1</f>
        <v>3.5862951625480521</v>
      </c>
      <c r="AG131" s="18">
        <f>((+AG130+1)*(100+AB131)/100)-1</f>
        <v>0.68886064582960338</v>
      </c>
      <c r="AH131" s="18">
        <f>((+AH130+1)*(100+X131)/100)-1</f>
        <v>1.0862526329693849</v>
      </c>
      <c r="AI131" s="18">
        <f>((+AI130+1)*(100+Y131)/100)-1</f>
        <v>1.6231526427103335</v>
      </c>
      <c r="AJ131" s="18">
        <f>((+AJ130+1)*(100+Z131)/100)-1</f>
        <v>-0.79284783606896925</v>
      </c>
      <c r="AK131" s="18">
        <f>((+AK130+1)*(100+AA131)/100)-1</f>
        <v>0.58866215460481075</v>
      </c>
      <c r="AL131" s="13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</row>
    <row r="132" spans="1:67" s="1" customFormat="1" x14ac:dyDescent="0.2">
      <c r="A132" s="2">
        <v>41152</v>
      </c>
      <c r="B132" s="4" t="e">
        <f ca="1">_xll.TR(B$1,"TR.TotalReturn1Mo","SDate=#1 ",G132,$A132)</f>
        <v>#NAME?</v>
      </c>
      <c r="C132" s="4" t="e">
        <f ca="1">_xll.TR(C$1,"TR.TotalReturn1Mo","SDate=#1 ",H132,$A132)</f>
        <v>#NAME?</v>
      </c>
      <c r="D132" s="4" t="e">
        <f ca="1">_xll.TR(D$1,"TR.TotalReturn1Mo","SDate=#1 ",I132,$A132)</f>
        <v>#NAME?</v>
      </c>
      <c r="E132" s="4" t="e">
        <f ca="1">_xll.TR(E$1,"TR.TotalReturn1Mo","SDate=#1 ",J132,$A132)</f>
        <v>#NAME?</v>
      </c>
      <c r="F132" s="4"/>
      <c r="G132" s="16">
        <v>-2.8143094434617502</v>
      </c>
      <c r="H132" s="16">
        <v>3.6226930945712401</v>
      </c>
      <c r="I132" s="16">
        <v>-3.0470914137445502</v>
      </c>
      <c r="J132" s="16">
        <v>6.1859732068357802</v>
      </c>
      <c r="K132" s="15">
        <f t="shared" si="3"/>
        <v>41152</v>
      </c>
      <c r="L132" s="13">
        <f>AVERAGE(G132:J132)</f>
        <v>0.98681636105018</v>
      </c>
      <c r="M132" s="14">
        <v>3.09</v>
      </c>
      <c r="N132" s="125">
        <v>113.93</v>
      </c>
      <c r="O132" s="16">
        <f t="shared" si="4"/>
        <v>7.5521570848673614</v>
      </c>
      <c r="P132" s="14">
        <v>201208</v>
      </c>
      <c r="Q132" s="14">
        <v>2.79</v>
      </c>
      <c r="R132" s="14">
        <f>+M132-V132</f>
        <v>3.08</v>
      </c>
      <c r="S132" s="106">
        <f>+O132-V132</f>
        <v>7.5421570848673616</v>
      </c>
      <c r="T132" s="14">
        <v>-0.21</v>
      </c>
      <c r="U132" s="14">
        <v>0.74</v>
      </c>
      <c r="V132" s="14">
        <v>0.01</v>
      </c>
      <c r="W132" s="9"/>
      <c r="X132" s="13">
        <f>+G132-$V132</f>
        <v>-2.8243094434617499</v>
      </c>
      <c r="Y132" s="13">
        <f>+H132-$V132</f>
        <v>3.6126930945712403</v>
      </c>
      <c r="Z132" s="13">
        <f>+I132-$V132</f>
        <v>-3.05709141374455</v>
      </c>
      <c r="AA132" s="13">
        <f>+J132-$V132</f>
        <v>6.1759732068357804</v>
      </c>
      <c r="AB132" s="13">
        <f>AVERAGE(X132:AA132)</f>
        <v>0.97681636105018022</v>
      </c>
      <c r="AC132" s="18">
        <f>((+AC131+1)*(100+Q132)/100)-1</f>
        <v>0.51876231143237739</v>
      </c>
      <c r="AD132" s="18">
        <f>((+AD131+1)*(100+S132)/100)-1</f>
        <v>3.9322007480830994</v>
      </c>
      <c r="AE132" s="18">
        <f>((+AE131+1)*(100+R132)/100)-1</f>
        <v>1.2568044092065223</v>
      </c>
      <c r="AF132" s="18">
        <f>((+AF131+1)*(100+S132)/100)-1</f>
        <v>3.9322007480830994</v>
      </c>
      <c r="AG132" s="18">
        <f>((+AG131+1)*(100+AB132)/100)-1</f>
        <v>0.70535771293340477</v>
      </c>
      <c r="AH132" s="18">
        <f>((+AH131+1)*(100+X132)/100)-1</f>
        <v>1.0273304028419612</v>
      </c>
      <c r="AI132" s="18">
        <f>((+AI131+1)*(100+Y132)/100)-1</f>
        <v>1.7179190970935929</v>
      </c>
      <c r="AJ132" s="18">
        <f>((+AJ131+1)*(100+Z132)/100)-1</f>
        <v>-0.79918066708589075</v>
      </c>
      <c r="AK132" s="18">
        <f>((+AK131+1)*(100+AA132)/100)-1</f>
        <v>0.68677750362034384</v>
      </c>
      <c r="AL132" s="13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</row>
    <row r="133" spans="1:67" s="1" customFormat="1" x14ac:dyDescent="0.2">
      <c r="A133" s="2">
        <v>41182</v>
      </c>
      <c r="B133" s="4" t="e">
        <f ca="1">_xll.TR(B$1,"TR.TotalReturn1Mo","SDate=#1 ",G133,$A133)</f>
        <v>#NAME?</v>
      </c>
      <c r="C133" s="4" t="e">
        <f ca="1">_xll.TR(C$1,"TR.TotalReturn1Mo","SDate=#1 ",H133,$A133)</f>
        <v>#NAME?</v>
      </c>
      <c r="D133" s="4" t="e">
        <f ca="1">_xll.TR(D$1,"TR.TotalReturn1Mo","SDate=#1 ",I133,$A133)</f>
        <v>#NAME?</v>
      </c>
      <c r="E133" s="4" t="e">
        <f ca="1">_xll.TR(E$1,"TR.TotalReturn1Mo","SDate=#1 ",J133,$A133)</f>
        <v>#NAME?</v>
      </c>
      <c r="F133" s="4"/>
      <c r="G133" s="16">
        <v>-1.7297373632486399</v>
      </c>
      <c r="H133" s="16">
        <v>-18.273691186801699</v>
      </c>
      <c r="I133" s="16">
        <v>5.5489311253585702</v>
      </c>
      <c r="J133" s="16">
        <v>2.2544013514949701</v>
      </c>
      <c r="K133" s="15">
        <f t="shared" ref="K133:K184" si="5">+A133</f>
        <v>41182</v>
      </c>
      <c r="L133" s="13">
        <f>AVERAGE(G133:J133)</f>
        <v>-3.0500240182991991</v>
      </c>
      <c r="M133" s="14">
        <v>-0.9</v>
      </c>
      <c r="N133" s="125">
        <v>111.36</v>
      </c>
      <c r="O133" s="16">
        <f t="shared" si="4"/>
        <v>-2.2557710875098835</v>
      </c>
      <c r="P133" s="14">
        <v>201209</v>
      </c>
      <c r="Q133" s="14">
        <v>3.08</v>
      </c>
      <c r="R133" s="14">
        <f>+M133-V133</f>
        <v>-0.91</v>
      </c>
      <c r="S133" s="106">
        <f>+O133-V133</f>
        <v>-2.2657710875098833</v>
      </c>
      <c r="T133" s="14">
        <v>1.1100000000000001</v>
      </c>
      <c r="U133" s="14">
        <v>1.26</v>
      </c>
      <c r="V133" s="14">
        <v>0.01</v>
      </c>
      <c r="W133" s="9"/>
      <c r="X133" s="13">
        <f>+G133-$V133</f>
        <v>-1.7397373632486399</v>
      </c>
      <c r="Y133" s="13">
        <f>+H133-$V133</f>
        <v>-18.2836911868017</v>
      </c>
      <c r="Z133" s="13">
        <f>+I133-$V133</f>
        <v>5.5389311253585705</v>
      </c>
      <c r="AA133" s="13">
        <f>+J133-$V133</f>
        <v>2.2444013514949703</v>
      </c>
      <c r="AB133" s="13">
        <f>AVERAGE(X133:AA133)</f>
        <v>-3.0600240182992002</v>
      </c>
      <c r="AC133" s="18">
        <f>((+AC132+1)*(100+Q133)/100)-1</f>
        <v>0.56554019062449479</v>
      </c>
      <c r="AD133" s="18">
        <f>((+AD132+1)*(100+S133)/100)-1</f>
        <v>3.8204483695550859</v>
      </c>
      <c r="AE133" s="18">
        <f>((+AE132+1)*(100+R133)/100)-1</f>
        <v>1.236267489082743</v>
      </c>
      <c r="AF133" s="18">
        <f>((+AF132+1)*(100+S133)/100)-1</f>
        <v>3.8204483695550859</v>
      </c>
      <c r="AG133" s="18">
        <f>((+AG132+1)*(100+AB133)/100)-1</f>
        <v>0.6531733573197247</v>
      </c>
      <c r="AH133" s="18">
        <f>((+AH132+1)*(100+X133)/100)-1</f>
        <v>0.99206017834722049</v>
      </c>
      <c r="AI133" s="18">
        <f>((+AI132+1)*(100+Y133)/100)-1</f>
        <v>1.2209831626738912</v>
      </c>
      <c r="AJ133" s="18">
        <f>((+AJ132+1)*(100+Z133)/100)-1</f>
        <v>-0.78805742254937372</v>
      </c>
      <c r="AK133" s="18">
        <f>((+AK132+1)*(100+AA133)/100)-1</f>
        <v>0.72463556070831192</v>
      </c>
      <c r="AL133" s="13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</row>
    <row r="134" spans="1:67" s="1" customFormat="1" x14ac:dyDescent="0.2">
      <c r="A134" s="2">
        <v>41213</v>
      </c>
      <c r="B134" s="4" t="e">
        <f ca="1">_xll.TR(B$1,"TR.TotalReturn1Mo","SDate=#1 ",G134,$A134)</f>
        <v>#NAME?</v>
      </c>
      <c r="C134" s="4" t="e">
        <f ca="1">_xll.TR(C$1,"TR.TotalReturn1Mo","SDate=#1 ",H134,$A134)</f>
        <v>#NAME?</v>
      </c>
      <c r="D134" s="4" t="e">
        <f ca="1">_xll.TR(D$1,"TR.TotalReturn1Mo","SDate=#1 ",I134,$A134)</f>
        <v>#NAME?</v>
      </c>
      <c r="E134" s="4" t="e">
        <f ca="1">_xll.TR(E$1,"TR.TotalReturn1Mo","SDate=#1 ",J134,$A134)</f>
        <v>#NAME?</v>
      </c>
      <c r="F134" s="4"/>
      <c r="G134" s="16">
        <v>1.21416768120712</v>
      </c>
      <c r="H134" s="16">
        <v>11.1291303490261</v>
      </c>
      <c r="I134" s="16">
        <v>2.9810298085885401</v>
      </c>
      <c r="J134" s="16">
        <v>4.8459804631760797</v>
      </c>
      <c r="K134" s="15">
        <f t="shared" si="5"/>
        <v>41213</v>
      </c>
      <c r="L134" s="13">
        <f>AVERAGE(G134:J134)</f>
        <v>5.0425770754994605</v>
      </c>
      <c r="M134" s="14">
        <v>0.49</v>
      </c>
      <c r="N134" s="125">
        <v>109.89</v>
      </c>
      <c r="O134" s="16">
        <f t="shared" si="4"/>
        <v>-1.3200431034482762</v>
      </c>
      <c r="P134" s="14">
        <v>201210</v>
      </c>
      <c r="Q134" s="14">
        <v>-0.43</v>
      </c>
      <c r="R134" s="14">
        <f>+M134-V134</f>
        <v>0.48</v>
      </c>
      <c r="S134" s="106">
        <f>+O134-V134</f>
        <v>-1.3300431034482763</v>
      </c>
      <c r="T134" s="14">
        <v>-0.7</v>
      </c>
      <c r="U134" s="14">
        <v>2.1800000000000002</v>
      </c>
      <c r="V134" s="14">
        <v>0.01</v>
      </c>
      <c r="W134" s="9"/>
      <c r="X134" s="13">
        <f>+G134-$V134</f>
        <v>1.20416768120712</v>
      </c>
      <c r="Y134" s="13">
        <f>+H134-$V134</f>
        <v>11.119130349026101</v>
      </c>
      <c r="Z134" s="13">
        <f>+I134-$V134</f>
        <v>2.9710298085885403</v>
      </c>
      <c r="AA134" s="13">
        <f>+J134-$V134</f>
        <v>4.8359804631760799</v>
      </c>
      <c r="AB134" s="13">
        <f>AVERAGE(X134:AA134)</f>
        <v>5.0325770754994608</v>
      </c>
      <c r="AC134" s="18">
        <f>((+AC133+1)*(100+Q134)/100)-1</f>
        <v>0.55880836780480925</v>
      </c>
      <c r="AD134" s="18">
        <f>((+AD133+1)*(100+S134)/100)-1</f>
        <v>3.7563343284605342</v>
      </c>
      <c r="AE134" s="18">
        <f>((+AE133+1)*(100+R134)/100)-1</f>
        <v>1.2470015730303401</v>
      </c>
      <c r="AF134" s="18">
        <f>((+AF133+1)*(100+S134)/100)-1</f>
        <v>3.7563343284605342</v>
      </c>
      <c r="AG134" s="18">
        <f>((+AG133+1)*(100+AB134)/100)-1</f>
        <v>0.73637058071846173</v>
      </c>
      <c r="AH134" s="18">
        <f>((+AH133+1)*(100+X134)/100)-1</f>
        <v>1.0160479232050745</v>
      </c>
      <c r="AI134" s="18">
        <f>((+AI133+1)*(100+Y134)/100)-1</f>
        <v>1.4679371755615236</v>
      </c>
      <c r="AJ134" s="18">
        <f>((+AJ133+1)*(100+Z134)/100)-1</f>
        <v>-0.78176054539622475</v>
      </c>
      <c r="AK134" s="18">
        <f>((+AK133+1)*(100+AA134)/100)-1</f>
        <v>0.80803859948515311</v>
      </c>
      <c r="AL134" s="13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</row>
    <row r="135" spans="1:67" s="1" customFormat="1" x14ac:dyDescent="0.2">
      <c r="A135" s="2">
        <v>41243</v>
      </c>
      <c r="B135" s="4" t="e">
        <f ca="1">_xll.TR(B$1,"TR.TotalReturn1Mo","SDate=#1 ",G135,$A135)</f>
        <v>#NAME?</v>
      </c>
      <c r="C135" s="4" t="e">
        <f ca="1">_xll.TR(C$1,"TR.TotalReturn1Mo","SDate=#1 ",H135,$A135)</f>
        <v>#NAME?</v>
      </c>
      <c r="D135" s="4" t="e">
        <f ca="1">_xll.TR(D$1,"TR.TotalReturn1Mo","SDate=#1 ",I135,$A135)</f>
        <v>#NAME?</v>
      </c>
      <c r="E135" s="4" t="e">
        <f ca="1">_xll.TR(E$1,"TR.TotalReturn1Mo","SDate=#1 ",J135,$A135)</f>
        <v>#NAME?</v>
      </c>
      <c r="F135" s="4"/>
      <c r="G135" s="16">
        <v>5.1134443847908404</v>
      </c>
      <c r="H135" s="16">
        <v>-5.52818828606393</v>
      </c>
      <c r="I135" s="16">
        <v>-7.1428571410982196</v>
      </c>
      <c r="J135" s="16">
        <v>-10.1945244959451</v>
      </c>
      <c r="K135" s="15">
        <f t="shared" si="5"/>
        <v>41243</v>
      </c>
      <c r="L135" s="13">
        <f>AVERAGE(G135:J135)</f>
        <v>-4.4380313845791024</v>
      </c>
      <c r="M135" s="14">
        <v>4.0599999999999996</v>
      </c>
      <c r="N135" s="125">
        <v>110.84</v>
      </c>
      <c r="O135" s="16">
        <f t="shared" ref="O135:O184" si="6">(+N135/N134-1)*100</f>
        <v>0.86450086450087227</v>
      </c>
      <c r="P135" s="14">
        <v>201211</v>
      </c>
      <c r="Q135" s="14">
        <v>1.32</v>
      </c>
      <c r="R135" s="14">
        <f>+M135-V135</f>
        <v>4.05</v>
      </c>
      <c r="S135" s="106">
        <f>+O135-V135</f>
        <v>0.85450086450087226</v>
      </c>
      <c r="T135" s="14">
        <v>-1.19</v>
      </c>
      <c r="U135" s="14">
        <v>0.03</v>
      </c>
      <c r="V135" s="14">
        <v>0.01</v>
      </c>
      <c r="W135" s="9"/>
      <c r="X135" s="13">
        <f>+G135-$V135</f>
        <v>5.1034443847908406</v>
      </c>
      <c r="Y135" s="13">
        <f>+H135-$V135</f>
        <v>-5.5381882860639298</v>
      </c>
      <c r="Z135" s="13">
        <f>+I135-$V135</f>
        <v>-7.1528571410982194</v>
      </c>
      <c r="AA135" s="13">
        <f>+J135-$V135</f>
        <v>-10.204524495945099</v>
      </c>
      <c r="AB135" s="13">
        <f>AVERAGE(X135:AA135)</f>
        <v>-4.4480313845791022</v>
      </c>
      <c r="AC135" s="18">
        <f>((+AC134+1)*(100+Q135)/100)-1</f>
        <v>0.57938463825983266</v>
      </c>
      <c r="AD135" s="18">
        <f>((+AD134+1)*(100+S135)/100)-1</f>
        <v>3.7969772464157812</v>
      </c>
      <c r="AE135" s="18">
        <f>((+AE134+1)*(100+R135)/100)-1</f>
        <v>1.3380051367380688</v>
      </c>
      <c r="AF135" s="18">
        <f>((+AF134+1)*(100+S135)/100)-1</f>
        <v>3.7969772464157812</v>
      </c>
      <c r="AG135" s="18">
        <f>((+AG134+1)*(100+AB135)/100)-1</f>
        <v>0.65913627233550609</v>
      </c>
      <c r="AH135" s="18">
        <f>((+AH134+1)*(100+X135)/100)-1</f>
        <v>1.1189358077365763</v>
      </c>
      <c r="AI135" s="18">
        <f>((+AI134+1)*(100+Y135)/100)-1</f>
        <v>1.3312581679971585</v>
      </c>
      <c r="AJ135" s="18">
        <f>((+AJ134+1)*(100+Z135)/100)-1</f>
        <v>-0.79737090180954473</v>
      </c>
      <c r="AK135" s="18">
        <f>((+AK134+1)*(100+AA135)/100)-1</f>
        <v>0.62353685770454792</v>
      </c>
      <c r="AL135" s="13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</row>
    <row r="136" spans="1:67" s="1" customFormat="1" x14ac:dyDescent="0.2">
      <c r="A136" s="2">
        <v>41274</v>
      </c>
      <c r="B136" s="4" t="e">
        <f ca="1">_xll.TR(B$1,"TR.TotalReturn1Mo","SDate=#1 ",G136,$A136)</f>
        <v>#NAME?</v>
      </c>
      <c r="C136" s="4" t="e">
        <f ca="1">_xll.TR(C$1,"TR.TotalReturn1Mo","SDate=#1 ",H136,$A136)</f>
        <v>#NAME?</v>
      </c>
      <c r="D136" s="4" t="e">
        <f ca="1">_xll.TR(D$1,"TR.TotalReturn1Mo","SDate=#1 ",I136,$A136)</f>
        <v>#NAME?</v>
      </c>
      <c r="E136" s="4" t="e">
        <f ca="1">_xll.TR(E$1,"TR.TotalReturn1Mo","SDate=#1 ",J136,$A136)</f>
        <v>#NAME?</v>
      </c>
      <c r="F136" s="4"/>
      <c r="G136" s="16">
        <v>1.4539579971800201</v>
      </c>
      <c r="H136" s="16">
        <v>13.9436075702986</v>
      </c>
      <c r="I136" s="16">
        <v>7.9248389021935797</v>
      </c>
      <c r="J136" s="16">
        <v>14.779728854458799</v>
      </c>
      <c r="K136" s="15">
        <f t="shared" si="5"/>
        <v>41274</v>
      </c>
      <c r="L136" s="13">
        <f>AVERAGE(G136:J136)</f>
        <v>9.5255333310327508</v>
      </c>
      <c r="M136" s="14">
        <v>2.4</v>
      </c>
      <c r="N136" s="125">
        <v>110.8</v>
      </c>
      <c r="O136" s="16">
        <f t="shared" si="6"/>
        <v>-3.6088054853844476E-2</v>
      </c>
      <c r="P136" s="14">
        <v>201212</v>
      </c>
      <c r="Q136" s="14">
        <v>2.31</v>
      </c>
      <c r="R136" s="14">
        <f>+M136-V136</f>
        <v>2.39</v>
      </c>
      <c r="S136" s="106">
        <f>+O136-V136</f>
        <v>-4.6088054853844478E-2</v>
      </c>
      <c r="T136" s="14">
        <v>1.29</v>
      </c>
      <c r="U136" s="14">
        <v>3.52</v>
      </c>
      <c r="V136" s="14">
        <v>0.01</v>
      </c>
      <c r="W136" s="9"/>
      <c r="X136" s="13">
        <f>+G136-$V136</f>
        <v>1.44395799718002</v>
      </c>
      <c r="Y136" s="13">
        <f>+H136-$V136</f>
        <v>13.9336075702986</v>
      </c>
      <c r="Z136" s="13">
        <f>+I136-$V136</f>
        <v>7.9148389021935799</v>
      </c>
      <c r="AA136" s="13">
        <f>+J136-$V136</f>
        <v>14.769728854458799</v>
      </c>
      <c r="AB136" s="13">
        <f>AVERAGE(X136:AA136)</f>
        <v>9.5155333310327492</v>
      </c>
      <c r="AC136" s="18">
        <f>((+AC135+1)*(100+Q136)/100)-1</f>
        <v>0.6158684234036349</v>
      </c>
      <c r="AD136" s="18">
        <f>((+AD135+1)*(100+S136)/100)-1</f>
        <v>3.7947664129111267</v>
      </c>
      <c r="AE136" s="18">
        <f>((+AE135+1)*(100+R136)/100)-1</f>
        <v>1.3938834595061085</v>
      </c>
      <c r="AF136" s="18">
        <f>((+AF135+1)*(100+S136)/100)-1</f>
        <v>3.7947664129111267</v>
      </c>
      <c r="AG136" s="18">
        <f>((+AG135+1)*(100+AB136)/100)-1</f>
        <v>0.81701193733684541</v>
      </c>
      <c r="AH136" s="18">
        <f>((+AH135+1)*(100+X136)/100)-1</f>
        <v>1.1495323507874997</v>
      </c>
      <c r="AI136" s="18">
        <f>((+AI135+1)*(100+Y136)/100)-1</f>
        <v>1.6560865325764151</v>
      </c>
      <c r="AJ136" s="18">
        <f>((+AJ135+1)*(100+Z136)/100)-1</f>
        <v>-0.78133313511880254</v>
      </c>
      <c r="AK136" s="18">
        <f>((+AK135+1)*(100+AA136)/100)-1</f>
        <v>0.86332884943971044</v>
      </c>
      <c r="AL136" s="13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</row>
    <row r="137" spans="1:67" s="1" customFormat="1" x14ac:dyDescent="0.2">
      <c r="A137" s="2">
        <v>41305</v>
      </c>
      <c r="B137" s="4" t="e">
        <f ca="1">_xll.TR(B$1,"TR.TotalReturn1Mo","SDate=#1 ",G137,$A137)</f>
        <v>#NAME?</v>
      </c>
      <c r="C137" s="4" t="e">
        <f ca="1">_xll.TR(C$1,"TR.TotalReturn1Mo","SDate=#1 ",H137,$A137)</f>
        <v>#NAME?</v>
      </c>
      <c r="D137" s="4" t="e">
        <f ca="1">_xll.TR(D$1,"TR.TotalReturn1Mo","SDate=#1 ",I137,$A137)</f>
        <v>#NAME?</v>
      </c>
      <c r="E137" s="4" t="e">
        <f ca="1">_xll.TR(E$1,"TR.TotalReturn1Mo","SDate=#1 ",J137,$A137)</f>
        <v>#NAME?</v>
      </c>
      <c r="F137" s="4"/>
      <c r="G137" s="16">
        <v>-1.9771762210420101</v>
      </c>
      <c r="H137" s="16">
        <v>17.3050847438037</v>
      </c>
      <c r="I137" s="16">
        <v>3.9893617051551602</v>
      </c>
      <c r="J137" s="16">
        <v>15.6436338138507</v>
      </c>
      <c r="K137" s="15">
        <f t="shared" si="5"/>
        <v>41305</v>
      </c>
      <c r="L137" s="13">
        <f>AVERAGE(G137:J137)</f>
        <v>8.7402260104418872</v>
      </c>
      <c r="M137" s="14">
        <v>2.44</v>
      </c>
      <c r="N137" s="125">
        <v>115.55</v>
      </c>
      <c r="O137" s="16">
        <f t="shared" si="6"/>
        <v>4.2870036101082976</v>
      </c>
      <c r="P137" s="14">
        <v>201301</v>
      </c>
      <c r="Q137" s="14">
        <v>5.45</v>
      </c>
      <c r="R137" s="14">
        <f>+M137-V137</f>
        <v>2.44</v>
      </c>
      <c r="S137" s="106">
        <f>+O137-V137</f>
        <v>4.2870036101082976</v>
      </c>
      <c r="T137" s="14">
        <v>0.03</v>
      </c>
      <c r="U137" s="14">
        <v>2.11</v>
      </c>
      <c r="V137" s="14">
        <v>0</v>
      </c>
      <c r="W137" s="9"/>
      <c r="X137" s="13">
        <f>+G137-$V137</f>
        <v>-1.9771762210420101</v>
      </c>
      <c r="Y137" s="13">
        <f>+H137-$V137</f>
        <v>17.3050847438037</v>
      </c>
      <c r="Z137" s="13">
        <f>+I137-$V137</f>
        <v>3.9893617051551602</v>
      </c>
      <c r="AA137" s="13">
        <f>+J137-$V137</f>
        <v>15.6436338138507</v>
      </c>
      <c r="AB137" s="13">
        <f>AVERAGE(X137:AA137)</f>
        <v>8.7402260104418872</v>
      </c>
      <c r="AC137" s="18">
        <f>((+AC136+1)*(100+Q137)/100)-1</f>
        <v>0.70393325247913308</v>
      </c>
      <c r="AD137" s="18">
        <f>((+AD136+1)*(100+S137)/100)-1</f>
        <v>4.0003182221288869</v>
      </c>
      <c r="AE137" s="18">
        <f>((+AE136+1)*(100+R137)/100)-1</f>
        <v>1.4522942159180574</v>
      </c>
      <c r="AF137" s="18">
        <f>((+AF136+1)*(100+S137)/100)-1</f>
        <v>4.0003182221288869</v>
      </c>
      <c r="AG137" s="18">
        <f>((+AG136+1)*(100+AB137)/100)-1</f>
        <v>0.97582288729679445</v>
      </c>
      <c r="AH137" s="18">
        <f>((+AH136+1)*(100+X137)/100)-1</f>
        <v>1.1070323082841238</v>
      </c>
      <c r="AI137" s="18">
        <f>((+AI136+1)*(100+Y137)/100)-1</f>
        <v>2.1157245579075208</v>
      </c>
      <c r="AJ137" s="18">
        <f>((+AJ136+1)*(100+Z137)/100)-1</f>
        <v>-0.77260972294936869</v>
      </c>
      <c r="AK137" s="18">
        <f>((+AK136+1)*(100+AA137)/100)-1</f>
        <v>1.1548211913938964</v>
      </c>
      <c r="AL137" s="13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</row>
    <row r="138" spans="1:67" s="1" customFormat="1" x14ac:dyDescent="0.2">
      <c r="A138" s="2">
        <v>41333</v>
      </c>
      <c r="B138" s="4" t="e">
        <f ca="1">_xll.TR(B$1,"TR.TotalReturn1Mo","SDate=#1 ",G138,$A138)</f>
        <v>#NAME?</v>
      </c>
      <c r="C138" s="4" t="e">
        <f ca="1">_xll.TR(C$1,"TR.TotalReturn1Mo","SDate=#1 ",H138,$A138)</f>
        <v>#NAME?</v>
      </c>
      <c r="D138" s="4" t="e">
        <f ca="1">_xll.TR(D$1,"TR.TotalReturn1Mo","SDate=#1 ",I138,$A138)</f>
        <v>#NAME?</v>
      </c>
      <c r="E138" s="4" t="e">
        <f ca="1">_xll.TR(E$1,"TR.TotalReturn1Mo","SDate=#1 ",J138,$A138)</f>
        <v>#NAME?</v>
      </c>
      <c r="F138" s="4"/>
      <c r="G138" s="16">
        <v>4.5929049525828001</v>
      </c>
      <c r="H138" s="16">
        <v>9.6404085630272807</v>
      </c>
      <c r="I138" s="16">
        <v>1.71568627495684</v>
      </c>
      <c r="J138" s="16">
        <v>5.3382991935162103</v>
      </c>
      <c r="K138" s="15">
        <f t="shared" si="5"/>
        <v>41333</v>
      </c>
      <c r="L138" s="13">
        <f>AVERAGE(G138:J138)</f>
        <v>5.3218247460207824</v>
      </c>
      <c r="M138" s="14">
        <v>3.63</v>
      </c>
      <c r="N138" s="125">
        <v>112.2</v>
      </c>
      <c r="O138" s="16">
        <f t="shared" si="6"/>
        <v>-2.8991778450886962</v>
      </c>
      <c r="P138" s="14">
        <v>201302</v>
      </c>
      <c r="Q138" s="14">
        <v>0.09</v>
      </c>
      <c r="R138" s="14">
        <f>+M138-V138</f>
        <v>3.63</v>
      </c>
      <c r="S138" s="106">
        <f>+O138-V138</f>
        <v>-2.8991778450886962</v>
      </c>
      <c r="T138" s="14">
        <v>0.32</v>
      </c>
      <c r="U138" s="14">
        <v>-0.72</v>
      </c>
      <c r="V138" s="14">
        <v>0</v>
      </c>
      <c r="W138" s="9"/>
      <c r="X138" s="13">
        <f>+G138-$V138</f>
        <v>4.5929049525828001</v>
      </c>
      <c r="Y138" s="13">
        <f>+H138-$V138</f>
        <v>9.6404085630272807</v>
      </c>
      <c r="Z138" s="13">
        <f>+I138-$V138</f>
        <v>1.71568627495684</v>
      </c>
      <c r="AA138" s="13">
        <f>+J138-$V138</f>
        <v>5.3382991935162103</v>
      </c>
      <c r="AB138" s="13">
        <f>AVERAGE(X138:AA138)</f>
        <v>5.3218247460207824</v>
      </c>
      <c r="AC138" s="18">
        <f>((+AC137+1)*(100+Q138)/100)-1</f>
        <v>0.70546679240636423</v>
      </c>
      <c r="AD138" s="18">
        <f>((+AD137+1)*(100+S138)/100)-1</f>
        <v>3.855350104048993</v>
      </c>
      <c r="AE138" s="18">
        <f>((+AE137+1)*(100+R138)/100)-1</f>
        <v>1.541312495955883</v>
      </c>
      <c r="AF138" s="18">
        <f>((+AF137+1)*(100+S138)/100)-1</f>
        <v>3.855350104048993</v>
      </c>
      <c r="AG138" s="18">
        <f>((+AG137+1)*(100+AB138)/100)-1</f>
        <v>1.0809727186504974</v>
      </c>
      <c r="AH138" s="18">
        <f>((+AH137+1)*(100+X138)/100)-1</f>
        <v>1.203806299523825</v>
      </c>
      <c r="AI138" s="18">
        <f>((+AI137+1)*(100+Y138)/100)-1</f>
        <v>2.416093134988381</v>
      </c>
      <c r="AJ138" s="18">
        <f>((+AJ137+1)*(100+Z138)/100)-1</f>
        <v>-0.76870841917542465</v>
      </c>
      <c r="AK138" s="18">
        <f>((+AK137+1)*(100+AA138)/100)-1</f>
        <v>1.2698519936757928</v>
      </c>
      <c r="AL138" s="13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</row>
    <row r="139" spans="1:67" s="1" customFormat="1" x14ac:dyDescent="0.2">
      <c r="A139" s="2">
        <v>41364</v>
      </c>
      <c r="B139" s="4" t="e">
        <f ca="1">_xll.TR(B$1,"TR.TotalReturn1Mo","SDate=#1 ",G139,$A139)</f>
        <v>#NAME?</v>
      </c>
      <c r="C139" s="4" t="e">
        <f ca="1">_xll.TR(C$1,"TR.TotalReturn1Mo","SDate=#1 ",H139,$A139)</f>
        <v>#NAME?</v>
      </c>
      <c r="D139" s="4" t="e">
        <f ca="1">_xll.TR(D$1,"TR.TotalReturn1Mo","SDate=#1 ",I139,$A139)</f>
        <v>#NAME?</v>
      </c>
      <c r="E139" s="4" t="e">
        <f ca="1">_xll.TR(E$1,"TR.TotalReturn1Mo","SDate=#1 ",J139,$A139)</f>
        <v>#NAME?</v>
      </c>
      <c r="F139" s="4"/>
      <c r="G139" s="16">
        <v>11.6384915465893</v>
      </c>
      <c r="H139" s="16">
        <v>1.3272077595223499</v>
      </c>
      <c r="I139" s="16">
        <v>-2.31004706624788</v>
      </c>
      <c r="J139" s="16">
        <v>5.3416297915606998</v>
      </c>
      <c r="K139" s="15">
        <f t="shared" si="5"/>
        <v>41364</v>
      </c>
      <c r="L139" s="13">
        <f>AVERAGE(G139:J139)</f>
        <v>3.9993205078561171</v>
      </c>
      <c r="M139" s="14">
        <v>5.64</v>
      </c>
      <c r="N139" s="125">
        <v>108.46</v>
      </c>
      <c r="O139" s="16">
        <f t="shared" si="6"/>
        <v>-3.3333333333333437</v>
      </c>
      <c r="P139" s="14">
        <v>201303</v>
      </c>
      <c r="Q139" s="14">
        <v>2.2799999999999998</v>
      </c>
      <c r="R139" s="14">
        <f>+M139-V139</f>
        <v>5.64</v>
      </c>
      <c r="S139" s="106">
        <f>+O139-V139</f>
        <v>-3.3333333333333437</v>
      </c>
      <c r="T139" s="14">
        <v>0.69</v>
      </c>
      <c r="U139" s="14">
        <v>-2.0099999999999998</v>
      </c>
      <c r="V139" s="14">
        <v>0</v>
      </c>
      <c r="W139" s="9"/>
      <c r="X139" s="13">
        <f>+G139-$V139</f>
        <v>11.6384915465893</v>
      </c>
      <c r="Y139" s="13">
        <f>+H139-$V139</f>
        <v>1.3272077595223499</v>
      </c>
      <c r="Z139" s="13">
        <f>+I139-$V139</f>
        <v>-2.31004706624788</v>
      </c>
      <c r="AA139" s="13">
        <f>+J139-$V139</f>
        <v>5.3416297915606998</v>
      </c>
      <c r="AB139" s="13">
        <f>AVERAGE(X139:AA139)</f>
        <v>3.9993205078561171</v>
      </c>
      <c r="AC139" s="18">
        <f>((+AC138+1)*(100+Q139)/100)-1</f>
        <v>0.74435143527322944</v>
      </c>
      <c r="AD139" s="18">
        <f>((+AD138+1)*(100+S139)/100)-1</f>
        <v>3.6935051005806931</v>
      </c>
      <c r="AE139" s="18">
        <f>((+AE138+1)*(100+R139)/100)-1</f>
        <v>1.6846425207277944</v>
      </c>
      <c r="AF139" s="18">
        <f>((+AF138+1)*(100+S139)/100)-1</f>
        <v>3.6935051005806931</v>
      </c>
      <c r="AG139" s="18">
        <f>((+AG138+1)*(100+AB139)/100)-1</f>
        <v>1.1641974873503775</v>
      </c>
      <c r="AH139" s="18">
        <f>((+AH138+1)*(100+X139)/100)-1</f>
        <v>1.4602961093971079</v>
      </c>
      <c r="AI139" s="18">
        <f>((+AI138+1)*(100+Y139)/100)-1</f>
        <v>2.4614317881484573</v>
      </c>
      <c r="AJ139" s="18">
        <f>((+AJ138+1)*(100+Z139)/100)-1</f>
        <v>-0.77405136355274107</v>
      </c>
      <c r="AK139" s="18">
        <f>((+AK138+1)*(100+AA139)/100)-1</f>
        <v>1.3910990839943138</v>
      </c>
      <c r="AL139" s="13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</row>
    <row r="140" spans="1:67" s="1" customFormat="1" x14ac:dyDescent="0.2">
      <c r="A140" s="2">
        <v>41394</v>
      </c>
      <c r="B140" s="4" t="e">
        <f ca="1">_xll.TR(B$1,"TR.TotalReturn1Mo","SDate=#1 ",G140,$A140)</f>
        <v>#NAME?</v>
      </c>
      <c r="C140" s="4" t="e">
        <f ca="1">_xll.TR(C$1,"TR.TotalReturn1Mo","SDate=#1 ",H140,$A140)</f>
        <v>#NAME?</v>
      </c>
      <c r="D140" s="4" t="e">
        <f ca="1">_xll.TR(D$1,"TR.TotalReturn1Mo","SDate=#1 ",I140,$A140)</f>
        <v>#NAME?</v>
      </c>
      <c r="E140" s="4" t="e">
        <f ca="1">_xll.TR(E$1,"TR.TotalReturn1Mo","SDate=#1 ",J140,$A140)</f>
        <v>#NAME?</v>
      </c>
      <c r="F140" s="4"/>
      <c r="G140" s="16">
        <v>6.4764123454489599</v>
      </c>
      <c r="H140" s="16">
        <v>1.02015113511127</v>
      </c>
      <c r="I140" s="16">
        <v>-0.744416874056675</v>
      </c>
      <c r="J140" s="16">
        <v>-2.0745724712628402</v>
      </c>
      <c r="K140" s="15">
        <f t="shared" si="5"/>
        <v>41394</v>
      </c>
      <c r="L140" s="13">
        <f>AVERAGE(G140:J140)</f>
        <v>1.1693935338101786</v>
      </c>
      <c r="M140" s="14">
        <v>0.55000000000000004</v>
      </c>
      <c r="N140" s="125">
        <v>101.53</v>
      </c>
      <c r="O140" s="16">
        <f t="shared" si="6"/>
        <v>-6.3894523326571973</v>
      </c>
      <c r="P140" s="14">
        <v>201304</v>
      </c>
      <c r="Q140" s="14">
        <v>3.01</v>
      </c>
      <c r="R140" s="14">
        <f>+M140-V140</f>
        <v>0.55000000000000004</v>
      </c>
      <c r="S140" s="106">
        <f>+O140-V140</f>
        <v>-6.3894523326571973</v>
      </c>
      <c r="T140" s="14">
        <v>-1.32</v>
      </c>
      <c r="U140" s="14">
        <v>1.05</v>
      </c>
      <c r="V140" s="14">
        <v>0</v>
      </c>
      <c r="W140" s="9"/>
      <c r="X140" s="13">
        <f>+G140-$V140</f>
        <v>6.4764123454489599</v>
      </c>
      <c r="Y140" s="13">
        <f>+H140-$V140</f>
        <v>1.02015113511127</v>
      </c>
      <c r="Z140" s="13">
        <f>+I140-$V140</f>
        <v>-0.744416874056675</v>
      </c>
      <c r="AA140" s="13">
        <f>+J140-$V140</f>
        <v>-2.0745724712628402</v>
      </c>
      <c r="AB140" s="13">
        <f>AVERAGE(X140:AA140)</f>
        <v>1.1693935338101786</v>
      </c>
      <c r="AC140" s="18">
        <f>((+AC139+1)*(100+Q140)/100)-1</f>
        <v>0.79685641347495362</v>
      </c>
      <c r="AD140" s="18">
        <f>((+AD139+1)*(100+S140)/100)-1</f>
        <v>3.3936158294482555</v>
      </c>
      <c r="AE140" s="18">
        <f>((+AE139+1)*(100+R140)/100)-1</f>
        <v>1.6994080545917973</v>
      </c>
      <c r="AF140" s="18">
        <f>((+AF139+1)*(100+S140)/100)-1</f>
        <v>3.3936158294482555</v>
      </c>
      <c r="AG140" s="18">
        <f>((+AG139+1)*(100+AB140)/100)-1</f>
        <v>1.189505472826335</v>
      </c>
      <c r="AH140" s="18">
        <f>((+AH139+1)*(100+X140)/100)-1</f>
        <v>1.619635030360703</v>
      </c>
      <c r="AI140" s="18">
        <f>((+AI139+1)*(100+Y140)/100)-1</f>
        <v>2.4967436238263558</v>
      </c>
      <c r="AJ140" s="18">
        <f>((+AJ139+1)*(100+Z140)/100)-1</f>
        <v>-0.77573336332915543</v>
      </c>
      <c r="AK140" s="18">
        <f>((+AK139+1)*(100+AA140)/100)-1</f>
        <v>1.3414940006371499</v>
      </c>
      <c r="AL140" s="13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</row>
    <row r="141" spans="1:67" s="1" customFormat="1" x14ac:dyDescent="0.2">
      <c r="A141" s="2">
        <v>41425</v>
      </c>
      <c r="B141" s="4" t="e">
        <f ca="1">_xll.TR(B$1,"TR.TotalReturn1Mo","SDate=#1 ",G141,$A141)</f>
        <v>#NAME?</v>
      </c>
      <c r="C141" s="4" t="e">
        <f ca="1">_xll.TR(C$1,"TR.TotalReturn1Mo","SDate=#1 ",H141,$A141)</f>
        <v>#NAME?</v>
      </c>
      <c r="D141" s="4" t="e">
        <f ca="1">_xll.TR(D$1,"TR.TotalReturn1Mo","SDate=#1 ",I141,$A141)</f>
        <v>#NAME?</v>
      </c>
      <c r="E141" s="4" t="e">
        <f ca="1">_xll.TR(E$1,"TR.TotalReturn1Mo","SDate=#1 ",J141,$A141)</f>
        <v>#NAME?</v>
      </c>
      <c r="F141" s="4"/>
      <c r="G141" s="16">
        <v>8.8838023746335093</v>
      </c>
      <c r="H141" s="16">
        <v>12.3301333984815</v>
      </c>
      <c r="I141" s="16">
        <v>17.500000001072099</v>
      </c>
      <c r="J141" s="16">
        <v>4.0749788305792096</v>
      </c>
      <c r="K141" s="15">
        <f t="shared" si="5"/>
        <v>41425</v>
      </c>
      <c r="L141" s="13">
        <f>AVERAGE(G141:J141)</f>
        <v>10.69722865119158</v>
      </c>
      <c r="M141" s="14">
        <v>6.62</v>
      </c>
      <c r="N141" s="125">
        <v>100.43</v>
      </c>
      <c r="O141" s="16">
        <f t="shared" si="6"/>
        <v>-1.0834236186348822</v>
      </c>
      <c r="P141" s="14">
        <v>201305</v>
      </c>
      <c r="Q141" s="14">
        <v>0.55000000000000004</v>
      </c>
      <c r="R141" s="14">
        <f>+M141-V141</f>
        <v>6.62</v>
      </c>
      <c r="S141" s="106">
        <f>+O141-V141</f>
        <v>-1.0834236186348822</v>
      </c>
      <c r="T141" s="14">
        <v>-0.63</v>
      </c>
      <c r="U141" s="14">
        <v>1.01</v>
      </c>
      <c r="V141" s="14">
        <v>0</v>
      </c>
      <c r="W141" s="9"/>
      <c r="X141" s="13">
        <f>+G141-$V141</f>
        <v>8.8838023746335093</v>
      </c>
      <c r="Y141" s="13">
        <f>+H141-$V141</f>
        <v>12.3301333984815</v>
      </c>
      <c r="Z141" s="13">
        <f>+I141-$V141</f>
        <v>17.500000001072099</v>
      </c>
      <c r="AA141" s="13">
        <f>+J141-$V141</f>
        <v>4.0749788305792096</v>
      </c>
      <c r="AB141" s="13">
        <f>AVERAGE(X141:AA141)</f>
        <v>10.69722865119158</v>
      </c>
      <c r="AC141" s="18">
        <f>((+AC140+1)*(100+Q141)/100)-1</f>
        <v>0.80673912374906598</v>
      </c>
      <c r="AD141" s="18">
        <f>((+AD140+1)*(100+S141)/100)-1</f>
        <v>3.3460143578399322</v>
      </c>
      <c r="AE141" s="18">
        <f>((+AE140+1)*(100+R141)/100)-1</f>
        <v>1.8781088678057745</v>
      </c>
      <c r="AF141" s="18">
        <f>((+AF140+1)*(100+S141)/100)-1</f>
        <v>3.3460143578399322</v>
      </c>
      <c r="AG141" s="18">
        <f>((+AG140+1)*(100+AB141)/100)-1</f>
        <v>1.4237218795849214</v>
      </c>
      <c r="AH141" s="18">
        <f>((+AH140+1)*(100+X141)/100)-1</f>
        <v>1.8523582293946181</v>
      </c>
      <c r="AI141" s="18">
        <f>((+AI140+1)*(100+Y141)/100)-1</f>
        <v>2.9278967772470419</v>
      </c>
      <c r="AJ141" s="18">
        <f>((+AJ140+1)*(100+Z141)/100)-1</f>
        <v>-0.73648670190935328</v>
      </c>
      <c r="AK141" s="18">
        <f>((+AK140+1)*(100+AA141)/100)-1</f>
        <v>1.4369093854823958</v>
      </c>
      <c r="AL141" s="13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</row>
    <row r="142" spans="1:67" s="1" customFormat="1" x14ac:dyDescent="0.2">
      <c r="A142" s="2">
        <v>41455</v>
      </c>
      <c r="B142" s="4" t="e">
        <f ca="1">_xll.TR(B$1,"TR.TotalReturn1Mo","SDate=#1 ",G142,$A142)</f>
        <v>#NAME?</v>
      </c>
      <c r="C142" s="4" t="e">
        <f ca="1">_xll.TR(C$1,"TR.TotalReturn1Mo","SDate=#1 ",H142,$A142)</f>
        <v>#NAME?</v>
      </c>
      <c r="D142" s="4" t="e">
        <f ca="1">_xll.TR(D$1,"TR.TotalReturn1Mo","SDate=#1 ",I142,$A142)</f>
        <v>#NAME?</v>
      </c>
      <c r="E142" s="4" t="e">
        <f ca="1">_xll.TR(E$1,"TR.TotalReturn1Mo","SDate=#1 ",J142,$A142)</f>
        <v>#NAME?</v>
      </c>
      <c r="F142" s="4"/>
      <c r="G142" s="16">
        <v>1.88979510719489</v>
      </c>
      <c r="H142" s="16">
        <v>-5.9344373128927499</v>
      </c>
      <c r="I142" s="16">
        <v>-1.5597286713668299</v>
      </c>
      <c r="J142" s="16">
        <v>1.9690739007928599</v>
      </c>
      <c r="K142" s="15">
        <f t="shared" si="5"/>
        <v>41455</v>
      </c>
      <c r="L142" s="13">
        <f>AVERAGE(G142:J142)</f>
        <v>-0.9088242440679577</v>
      </c>
      <c r="M142" s="14">
        <v>1.21</v>
      </c>
      <c r="N142" s="125">
        <v>102.49</v>
      </c>
      <c r="O142" s="16">
        <f t="shared" si="6"/>
        <v>2.0511799263168262</v>
      </c>
      <c r="P142" s="14">
        <v>201306</v>
      </c>
      <c r="Q142" s="14">
        <v>-2.5099999999999998</v>
      </c>
      <c r="R142" s="14">
        <f>+M142-V142</f>
        <v>1.21</v>
      </c>
      <c r="S142" s="106">
        <f>+O142-V142</f>
        <v>2.0511799263168262</v>
      </c>
      <c r="T142" s="14">
        <v>0.44</v>
      </c>
      <c r="U142" s="14">
        <v>-0.24</v>
      </c>
      <c r="V142" s="14">
        <v>0</v>
      </c>
      <c r="W142" s="9"/>
      <c r="X142" s="13">
        <f>+G142-$V142</f>
        <v>1.88979510719489</v>
      </c>
      <c r="Y142" s="13">
        <f>+H142-$V142</f>
        <v>-5.9344373128927499</v>
      </c>
      <c r="Z142" s="13">
        <f>+I142-$V142</f>
        <v>-1.5597286713668299</v>
      </c>
      <c r="AA142" s="13">
        <f>+J142-$V142</f>
        <v>1.9690739007928599</v>
      </c>
      <c r="AB142" s="13">
        <f>AVERAGE(X142:AA142)</f>
        <v>-0.9088242440679577</v>
      </c>
      <c r="AC142" s="18">
        <f>((+AC141+1)*(100+Q142)/100)-1</f>
        <v>0.76138997174296441</v>
      </c>
      <c r="AD142" s="18">
        <f>((+AD141+1)*(100+S142)/100)-1</f>
        <v>3.4351589319427918</v>
      </c>
      <c r="AE142" s="18">
        <f>((+AE141+1)*(100+R142)/100)-1</f>
        <v>1.9129339851062239</v>
      </c>
      <c r="AF142" s="18">
        <f>((+AF141+1)*(100+S142)/100)-1</f>
        <v>3.4351589319427918</v>
      </c>
      <c r="AG142" s="18">
        <f>((+AG141+1)*(100+AB142)/100)-1</f>
        <v>1.401694507534474</v>
      </c>
      <c r="AH142" s="18">
        <f>((+AH141+1)*(100+X142)/100)-1</f>
        <v>1.9062619556533882</v>
      </c>
      <c r="AI142" s="18">
        <f>((+AI141+1)*(100+Y142)/100)-1</f>
        <v>2.6947982052861814</v>
      </c>
      <c r="AJ142" s="18">
        <f>((+AJ141+1)*(100+Z142)/100)-1</f>
        <v>-0.74059679437253734</v>
      </c>
      <c r="AK142" s="18">
        <f>((+AK141+1)*(100+AA142)/100)-1</f>
        <v>1.4848939321779016</v>
      </c>
      <c r="AL142" s="13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</row>
    <row r="143" spans="1:67" s="1" customFormat="1" x14ac:dyDescent="0.2">
      <c r="A143" s="2">
        <v>41486</v>
      </c>
      <c r="B143" s="4" t="e">
        <f ca="1">_xll.TR(B$1,"TR.TotalReturn1Mo","SDate=#1 ",G143,$A143)</f>
        <v>#NAME?</v>
      </c>
      <c r="C143" s="4" t="e">
        <f ca="1">_xll.TR(C$1,"TR.TotalReturn1Mo","SDate=#1 ",H143,$A143)</f>
        <v>#NAME?</v>
      </c>
      <c r="D143" s="4" t="e">
        <f ca="1">_xll.TR(D$1,"TR.TotalReturn1Mo","SDate=#1 ",I143,$A143)</f>
        <v>#NAME?</v>
      </c>
      <c r="E143" s="4" t="e">
        <f ca="1">_xll.TR(E$1,"TR.TotalReturn1Mo","SDate=#1 ",J143,$A143)</f>
        <v>#NAME?</v>
      </c>
      <c r="F143" s="4"/>
      <c r="G143" s="16">
        <v>2.5966419339455999</v>
      </c>
      <c r="H143" s="16">
        <v>9.30232558029223</v>
      </c>
      <c r="I143" s="16">
        <v>5.9829059817637003</v>
      </c>
      <c r="J143" s="16">
        <v>-7.91542423476512</v>
      </c>
      <c r="K143" s="15">
        <f t="shared" si="5"/>
        <v>41486</v>
      </c>
      <c r="L143" s="13">
        <f>AVERAGE(G143:J143)</f>
        <v>2.4916123153091032</v>
      </c>
      <c r="M143" s="14">
        <v>6.91</v>
      </c>
      <c r="N143" s="125">
        <v>107.89</v>
      </c>
      <c r="O143" s="16">
        <f t="shared" si="6"/>
        <v>5.2688067128500382</v>
      </c>
      <c r="P143" s="14">
        <v>201307</v>
      </c>
      <c r="Q143" s="14">
        <v>5.57</v>
      </c>
      <c r="R143" s="14">
        <f>+M143-V143</f>
        <v>6.91</v>
      </c>
      <c r="S143" s="106">
        <f>+O143-V143</f>
        <v>5.2688067128500382</v>
      </c>
      <c r="T143" s="14">
        <v>0.01</v>
      </c>
      <c r="U143" s="14">
        <v>0.43</v>
      </c>
      <c r="V143" s="14">
        <v>0</v>
      </c>
      <c r="W143" s="9"/>
      <c r="X143" s="13">
        <f>+G143-$V143</f>
        <v>2.5966419339455999</v>
      </c>
      <c r="Y143" s="13">
        <f>+H143-$V143</f>
        <v>9.30232558029223</v>
      </c>
      <c r="Z143" s="13">
        <f>+I143-$V143</f>
        <v>5.9829059817637003</v>
      </c>
      <c r="AA143" s="13">
        <f>+J143-$V143</f>
        <v>-7.91542423476512</v>
      </c>
      <c r="AB143" s="13">
        <f>AVERAGE(X143:AA143)</f>
        <v>2.4916123153091032</v>
      </c>
      <c r="AC143" s="18">
        <f>((+AC142+1)*(100+Q143)/100)-1</f>
        <v>0.85949939316904733</v>
      </c>
      <c r="AD143" s="18">
        <f>((+AD142+1)*(100+S143)/100)-1</f>
        <v>3.6688388834745611</v>
      </c>
      <c r="AE143" s="18">
        <f>((+AE142+1)*(100+R143)/100)-1</f>
        <v>2.114217723477064</v>
      </c>
      <c r="AF143" s="18">
        <f>((+AF142+1)*(100+S143)/100)-1</f>
        <v>3.6688388834745611</v>
      </c>
      <c r="AG143" s="18">
        <f>((+AG142+1)*(100+AB143)/100)-1</f>
        <v>1.4615354236603051</v>
      </c>
      <c r="AH143" s="18">
        <f>((+AH142+1)*(100+X143)/100)-1</f>
        <v>1.9817271723041916</v>
      </c>
      <c r="AI143" s="18">
        <f>((+AI142+1)*(100+Y143)/100)-1</f>
        <v>3.0385003638766959</v>
      </c>
      <c r="AJ143" s="18">
        <f>((+AJ142+1)*(100+Z143)/100)-1</f>
        <v>-0.72507694446616511</v>
      </c>
      <c r="AK143" s="18">
        <f>((+AK142+1)*(100+AA143)/100)-1</f>
        <v>1.2882040356620839</v>
      </c>
      <c r="AL143" s="13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</row>
    <row r="144" spans="1:67" s="1" customFormat="1" x14ac:dyDescent="0.2">
      <c r="A144" s="2">
        <v>41517</v>
      </c>
      <c r="B144" s="4" t="e">
        <f ca="1">_xll.TR(B$1,"TR.TotalReturn1Mo","SDate=#1 ",G144,$A144)</f>
        <v>#NAME?</v>
      </c>
      <c r="C144" s="4" t="e">
        <f ca="1">_xll.TR(C$1,"TR.TotalReturn1Mo","SDate=#1 ",H144,$A144)</f>
        <v>#NAME?</v>
      </c>
      <c r="D144" s="4" t="e">
        <f ca="1">_xll.TR(D$1,"TR.TotalReturn1Mo","SDate=#1 ",I144,$A144)</f>
        <v>#NAME?</v>
      </c>
      <c r="E144" s="4" t="e">
        <f ca="1">_xll.TR(E$1,"TR.TotalReturn1Mo","SDate=#1 ",J144,$A144)</f>
        <v>#NAME?</v>
      </c>
      <c r="F144" s="4"/>
      <c r="G144" s="16">
        <v>-0.67211563807817398</v>
      </c>
      <c r="H144" s="16">
        <v>-2.8517322039136901</v>
      </c>
      <c r="I144" s="16">
        <v>-3.4274193536511</v>
      </c>
      <c r="J144" s="16">
        <v>-3.00264939612563</v>
      </c>
      <c r="K144" s="15">
        <f t="shared" si="5"/>
        <v>41517</v>
      </c>
      <c r="L144" s="13">
        <f>AVERAGE(G144:J144)</f>
        <v>-2.4884791479421486</v>
      </c>
      <c r="M144" s="14">
        <v>-3.12</v>
      </c>
      <c r="N144" s="125">
        <v>115.97</v>
      </c>
      <c r="O144" s="16">
        <f t="shared" si="6"/>
        <v>7.4891092779683088</v>
      </c>
      <c r="P144" s="14">
        <v>201308</v>
      </c>
      <c r="Q144" s="14">
        <v>-1.82</v>
      </c>
      <c r="R144" s="14">
        <f>+M144-V144</f>
        <v>-3.12</v>
      </c>
      <c r="S144" s="106">
        <f>+O144-V144</f>
        <v>7.4891092779683088</v>
      </c>
      <c r="T144" s="14">
        <v>1.29</v>
      </c>
      <c r="U144" s="14">
        <v>-0.69</v>
      </c>
      <c r="V144" s="14">
        <v>0</v>
      </c>
      <c r="W144" s="9"/>
      <c r="X144" s="13">
        <f>+G144-$V144</f>
        <v>-0.67211563807817398</v>
      </c>
      <c r="Y144" s="13">
        <f>+H144-$V144</f>
        <v>-2.8517322039136901</v>
      </c>
      <c r="Z144" s="13">
        <f>+I144-$V144</f>
        <v>-3.4274193536511</v>
      </c>
      <c r="AA144" s="13">
        <f>+J144-$V144</f>
        <v>-3.00264939612563</v>
      </c>
      <c r="AB144" s="13">
        <f>AVERAGE(X144:AA144)</f>
        <v>-2.4884791479421486</v>
      </c>
      <c r="AC144" s="18">
        <f>((+AC143+1)*(100+Q144)/100)-1</f>
        <v>0.82565650421337078</v>
      </c>
      <c r="AD144" s="18">
        <f>((+AD143+1)*(100+S144)/100)-1</f>
        <v>4.018493329470247</v>
      </c>
      <c r="AE144" s="18">
        <f>((+AE143+1)*(100+R144)/100)-1</f>
        <v>2.0170541305045795</v>
      </c>
      <c r="AF144" s="18">
        <f>((+AF143+1)*(100+S144)/100)-1</f>
        <v>4.018493329470247</v>
      </c>
      <c r="AG144" s="18">
        <f>((+AG143+1)*(100+AB144)/100)-1</f>
        <v>1.4002806279233089</v>
      </c>
      <c r="AH144" s="18">
        <f>((+AH143+1)*(100+X144)/100)-1</f>
        <v>1.9616865176943095</v>
      </c>
      <c r="AI144" s="18">
        <f>((+AI143+1)*(100+Y144)/100)-1</f>
        <v>2.9233331484448528</v>
      </c>
      <c r="AJ144" s="18">
        <f>((+AJ143+1)*(100+Z144)/100)-1</f>
        <v>-0.73449971047918072</v>
      </c>
      <c r="AK144" s="18">
        <f>((+AK143+1)*(100+AA144)/100)-1</f>
        <v>1.2194972910031536</v>
      </c>
      <c r="AL144" s="13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</row>
    <row r="145" spans="1:67" s="1" customFormat="1" x14ac:dyDescent="0.2">
      <c r="A145" s="2">
        <v>41547</v>
      </c>
      <c r="B145" s="4" t="e">
        <f ca="1">_xll.TR(B$1,"TR.TotalReturn1Mo","SDate=#1 ",G145,$A145)</f>
        <v>#NAME?</v>
      </c>
      <c r="C145" s="4" t="e">
        <f ca="1">_xll.TR(C$1,"TR.TotalReturn1Mo","SDate=#1 ",H145,$A145)</f>
        <v>#NAME?</v>
      </c>
      <c r="D145" s="4" t="e">
        <f ca="1">_xll.TR(D$1,"TR.TotalReturn1Mo","SDate=#1 ",I145,$A145)</f>
        <v>#NAME?</v>
      </c>
      <c r="E145" s="4" t="e">
        <f ca="1">_xll.TR(E$1,"TR.TotalReturn1Mo","SDate=#1 ",J145,$A145)</f>
        <v>#NAME?</v>
      </c>
      <c r="F145" s="4"/>
      <c r="G145" s="16">
        <v>13.0677444193454</v>
      </c>
      <c r="H145" s="16">
        <v>8.0036693046453795</v>
      </c>
      <c r="I145" s="16">
        <v>0.50179051365044602</v>
      </c>
      <c r="J145" s="16">
        <v>-1.23721473810444</v>
      </c>
      <c r="K145" s="15">
        <f t="shared" si="5"/>
        <v>41547</v>
      </c>
      <c r="L145" s="13">
        <f>AVERAGE(G145:J145)</f>
        <v>5.0839973748841958</v>
      </c>
      <c r="M145" s="14">
        <v>8.56</v>
      </c>
      <c r="N145" s="125">
        <v>107.85</v>
      </c>
      <c r="O145" s="16">
        <f t="shared" si="6"/>
        <v>-7.0018108131413292</v>
      </c>
      <c r="P145" s="14">
        <v>201309</v>
      </c>
      <c r="Q145" s="14">
        <v>5.5</v>
      </c>
      <c r="R145" s="14">
        <f>+M145-V145</f>
        <v>8.56</v>
      </c>
      <c r="S145" s="106">
        <f>+O145-V145</f>
        <v>-7.0018108131413292</v>
      </c>
      <c r="T145" s="14">
        <v>2.04</v>
      </c>
      <c r="U145" s="14">
        <v>-0.34</v>
      </c>
      <c r="V145" s="14">
        <v>0</v>
      </c>
      <c r="W145" s="9"/>
      <c r="X145" s="13">
        <f>+G145-$V145</f>
        <v>13.0677444193454</v>
      </c>
      <c r="Y145" s="13">
        <f>+H145-$V145</f>
        <v>8.0036693046453795</v>
      </c>
      <c r="Z145" s="13">
        <f>+I145-$V145</f>
        <v>0.50179051365044602</v>
      </c>
      <c r="AA145" s="13">
        <f>+J145-$V145</f>
        <v>-1.23721473810444</v>
      </c>
      <c r="AB145" s="13">
        <f>AVERAGE(X145:AA145)</f>
        <v>5.0839973748841958</v>
      </c>
      <c r="AC145" s="18">
        <f>((+AC144+1)*(100+Q145)/100)-1</f>
        <v>0.92606761194510634</v>
      </c>
      <c r="AD145" s="18">
        <f>((+AD144+1)*(100+S145)/100)-1</f>
        <v>3.667107920870623</v>
      </c>
      <c r="AE145" s="18">
        <f>((+AE144+1)*(100+R145)/100)-1</f>
        <v>2.2753139640757718</v>
      </c>
      <c r="AF145" s="18">
        <f>((+AF144+1)*(100+S145)/100)-1</f>
        <v>3.667107920870623</v>
      </c>
      <c r="AG145" s="18">
        <f>((+AG144+1)*(100+AB145)/100)-1</f>
        <v>1.5223108320367835</v>
      </c>
      <c r="AH145" s="18">
        <f>((+AH144+1)*(100+X145)/100)-1</f>
        <v>2.3487121423288131</v>
      </c>
      <c r="AI145" s="18">
        <f>((+AI144+1)*(100+Y145)/100)-1</f>
        <v>3.2373437593659107</v>
      </c>
      <c r="AJ145" s="18">
        <f>((+AJ144+1)*(100+Z145)/100)-1</f>
        <v>-0.73316745521265081</v>
      </c>
      <c r="AK145" s="18">
        <f>((+AK144+1)*(100+AA145)/100)-1</f>
        <v>1.1920373434070339</v>
      </c>
      <c r="AL145" s="13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</row>
    <row r="146" spans="1:67" s="1" customFormat="1" x14ac:dyDescent="0.2">
      <c r="A146" s="2">
        <v>41578</v>
      </c>
      <c r="B146" s="4" t="e">
        <f ca="1">_xll.TR(B$1,"TR.TotalReturn1Mo","SDate=#1 ",G146,$A146)</f>
        <v>#NAME?</v>
      </c>
      <c r="C146" s="4" t="e">
        <f ca="1">_xll.TR(C$1,"TR.TotalReturn1Mo","SDate=#1 ",H146,$A146)</f>
        <v>#NAME?</v>
      </c>
      <c r="D146" s="4" t="e">
        <f ca="1">_xll.TR(D$1,"TR.TotalReturn1Mo","SDate=#1 ",I146,$A146)</f>
        <v>#NAME?</v>
      </c>
      <c r="E146" s="4" t="e">
        <f ca="1">_xll.TR(E$1,"TR.TotalReturn1Mo","SDate=#1 ",J146,$A146)</f>
        <v>#NAME?</v>
      </c>
      <c r="F146" s="4"/>
      <c r="G146" s="16">
        <v>11.0638297880199</v>
      </c>
      <c r="H146" s="16">
        <v>7.4636373257289703</v>
      </c>
      <c r="I146" s="16">
        <v>-1.0438413369332</v>
      </c>
      <c r="J146" s="16">
        <v>-9.4856790893667302</v>
      </c>
      <c r="K146" s="15">
        <f t="shared" si="5"/>
        <v>41578</v>
      </c>
      <c r="L146" s="13">
        <f>AVERAGE(G146:J146)</f>
        <v>1.9994866718622353</v>
      </c>
      <c r="M146" s="14">
        <v>5.28</v>
      </c>
      <c r="N146" s="125">
        <v>107.53</v>
      </c>
      <c r="O146" s="16">
        <f t="shared" si="6"/>
        <v>-0.29670839128418391</v>
      </c>
      <c r="P146" s="14">
        <v>201310</v>
      </c>
      <c r="Q146" s="14">
        <v>3.74</v>
      </c>
      <c r="R146" s="14">
        <f>+M146-V146</f>
        <v>5.28</v>
      </c>
      <c r="S146" s="106">
        <f>+O146-V146</f>
        <v>-0.29670839128418391</v>
      </c>
      <c r="T146" s="14">
        <v>-1.65</v>
      </c>
      <c r="U146" s="14">
        <v>1.9</v>
      </c>
      <c r="V146" s="14">
        <v>0</v>
      </c>
      <c r="W146" s="9"/>
      <c r="X146" s="13">
        <f>+G146-$V146</f>
        <v>11.0638297880199</v>
      </c>
      <c r="Y146" s="13">
        <f>+H146-$V146</f>
        <v>7.4636373257289703</v>
      </c>
      <c r="Z146" s="13">
        <f>+I146-$V146</f>
        <v>-1.0438413369332</v>
      </c>
      <c r="AA146" s="13">
        <f>+J146-$V146</f>
        <v>-9.4856790893667302</v>
      </c>
      <c r="AB146" s="13">
        <f>AVERAGE(X146:AA146)</f>
        <v>1.9994866718622353</v>
      </c>
      <c r="AC146" s="18">
        <f>((+AC145+1)*(100+Q146)/100)-1</f>
        <v>0.99810254063185311</v>
      </c>
      <c r="AD146" s="18">
        <f>((+AD145+1)*(100+S146)/100)-1</f>
        <v>3.6532602200391109</v>
      </c>
      <c r="AE146" s="18">
        <f>((+AE145+1)*(100+R146)/100)-1</f>
        <v>2.4482505413789726</v>
      </c>
      <c r="AF146" s="18">
        <f>((+AF145+1)*(100+S146)/100)-1</f>
        <v>3.6532602200391109</v>
      </c>
      <c r="AG146" s="18">
        <f>((+AG145+1)*(100+AB146)/100)-1</f>
        <v>1.5727441009462964</v>
      </c>
      <c r="AH146" s="18">
        <f>((+AH145+1)*(100+X146)/100)-1</f>
        <v>2.7192079538468277</v>
      </c>
      <c r="AI146" s="18">
        <f>((+AI145+1)*(100+Y146)/100)-1</f>
        <v>3.5536037298093923</v>
      </c>
      <c r="AJ146" s="18">
        <f>((+AJ145+1)*(100+Z146)/100)-1</f>
        <v>-0.73595276361553197</v>
      </c>
      <c r="AK146" s="18">
        <f>((+AK145+1)*(100+AA146)/100)-1</f>
        <v>0.98410771549236298</v>
      </c>
      <c r="AL146" s="13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</row>
    <row r="147" spans="1:67" s="1" customFormat="1" x14ac:dyDescent="0.2">
      <c r="A147" s="2">
        <v>41608</v>
      </c>
      <c r="B147" s="4" t="e">
        <f ca="1">_xll.TR(B$1,"TR.TotalReturn1Mo","SDate=#1 ",G147,$A147)</f>
        <v>#NAME?</v>
      </c>
      <c r="C147" s="4" t="e">
        <f ca="1">_xll.TR(C$1,"TR.TotalReturn1Mo","SDate=#1 ",H147,$A147)</f>
        <v>#NAME?</v>
      </c>
      <c r="D147" s="4" t="e">
        <f ca="1">_xll.TR(D$1,"TR.TotalReturn1Mo","SDate=#1 ",I147,$A147)</f>
        <v>#NAME?</v>
      </c>
      <c r="E147" s="4" t="e">
        <f ca="1">_xll.TR(E$1,"TR.TotalReturn1Mo","SDate=#1 ",J147,$A147)</f>
        <v>#NAME?</v>
      </c>
      <c r="F147" s="4"/>
      <c r="G147" s="16">
        <v>3.9013164852802298</v>
      </c>
      <c r="H147" s="16">
        <v>3.9379474948364499</v>
      </c>
      <c r="I147" s="16">
        <v>-9.4696969690281794</v>
      </c>
      <c r="J147" s="16">
        <v>2.7501656705766702</v>
      </c>
      <c r="K147" s="15">
        <f t="shared" si="5"/>
        <v>41608</v>
      </c>
      <c r="L147" s="13">
        <f>AVERAGE(G147:J147)</f>
        <v>0.27993317041629273</v>
      </c>
      <c r="M147" s="14">
        <v>4.63</v>
      </c>
      <c r="N147" s="125">
        <v>111.07</v>
      </c>
      <c r="O147" s="16">
        <f t="shared" si="6"/>
        <v>3.2921045289686424</v>
      </c>
      <c r="P147" s="14">
        <v>201311</v>
      </c>
      <c r="Q147" s="14">
        <v>1.81</v>
      </c>
      <c r="R147" s="14">
        <f>+M147-V147</f>
        <v>4.63</v>
      </c>
      <c r="S147" s="106">
        <f>+O147-V147</f>
        <v>3.2921045289686424</v>
      </c>
      <c r="T147" s="14">
        <v>-0.21</v>
      </c>
      <c r="U147" s="14">
        <v>-0.17</v>
      </c>
      <c r="V147" s="14">
        <v>0</v>
      </c>
      <c r="W147" s="9"/>
      <c r="X147" s="13">
        <f>+G147-$V147</f>
        <v>3.9013164852802298</v>
      </c>
      <c r="Y147" s="13">
        <f>+H147-$V147</f>
        <v>3.9379474948364499</v>
      </c>
      <c r="Z147" s="13">
        <f>+I147-$V147</f>
        <v>-9.4696969690281794</v>
      </c>
      <c r="AA147" s="13">
        <f>+J147-$V147</f>
        <v>2.7501656705766702</v>
      </c>
      <c r="AB147" s="13">
        <f>AVERAGE(X147:AA147)</f>
        <v>0.27993317041629273</v>
      </c>
      <c r="AC147" s="18">
        <f>((+AC146+1)*(100+Q147)/100)-1</f>
        <v>1.0342681966172895</v>
      </c>
      <c r="AD147" s="18">
        <f>((+AD146+1)*(100+S147)/100)-1</f>
        <v>3.8064504104877139</v>
      </c>
      <c r="AE147" s="18">
        <f>((+AE146+1)*(100+R147)/100)-1</f>
        <v>2.6079045414448188</v>
      </c>
      <c r="AF147" s="18">
        <f>((+AF146+1)*(100+S147)/100)-1</f>
        <v>3.8064504104877139</v>
      </c>
      <c r="AG147" s="18">
        <f>((+AG146+1)*(100+AB147)/100)-1</f>
        <v>1.5799460650747736</v>
      </c>
      <c r="AH147" s="18">
        <f>((+AH146+1)*(100+X147)/100)-1</f>
        <v>2.8643060268721077</v>
      </c>
      <c r="AI147" s="18">
        <f>((+AI146+1)*(100+Y147)/100)-1</f>
        <v>3.7329222538122</v>
      </c>
      <c r="AJ147" s="18">
        <f>((+AJ146+1)*(100+Z147)/100)-1</f>
        <v>-0.76095723675623461</v>
      </c>
      <c r="AK147" s="18">
        <f>((+AK146+1)*(100+AA147)/100)-1</f>
        <v>1.0386739647510965</v>
      </c>
      <c r="AL147" s="13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</row>
    <row r="148" spans="1:67" s="1" customFormat="1" x14ac:dyDescent="0.2">
      <c r="A148" s="2">
        <v>41639</v>
      </c>
      <c r="B148" s="4" t="e">
        <f ca="1">_xll.TR(B$1,"TR.TotalReturn1Mo","SDate=#1 ",G148,$A148)</f>
        <v>#NAME?</v>
      </c>
      <c r="C148" s="4" t="e">
        <f ca="1">_xll.TR(C$1,"TR.TotalReturn1Mo","SDate=#1 ",H148,$A148)</f>
        <v>#NAME?</v>
      </c>
      <c r="D148" s="4" t="e">
        <f ca="1">_xll.TR(D$1,"TR.TotalReturn1Mo","SDate=#1 ",I148,$A148)</f>
        <v>#NAME?</v>
      </c>
      <c r="E148" s="4" t="e">
        <f ca="1">_xll.TR(E$1,"TR.TotalReturn1Mo","SDate=#1 ",J148,$A148)</f>
        <v>#NAME?</v>
      </c>
      <c r="F148" s="4"/>
      <c r="G148" s="16">
        <v>1.6685288640554199</v>
      </c>
      <c r="H148" s="16">
        <v>6.7929582837255902</v>
      </c>
      <c r="I148" s="16">
        <v>-3.0123167532912101</v>
      </c>
      <c r="J148" s="16">
        <v>4.2615099479931002</v>
      </c>
      <c r="K148" s="15">
        <f t="shared" si="5"/>
        <v>41639</v>
      </c>
      <c r="L148" s="13">
        <f>AVERAGE(G148:J148)</f>
        <v>2.4276700856207252</v>
      </c>
      <c r="M148" s="14">
        <v>2.86</v>
      </c>
      <c r="N148" s="125">
        <v>109.95</v>
      </c>
      <c r="O148" s="16">
        <f t="shared" si="6"/>
        <v>-1.0083730980462668</v>
      </c>
      <c r="P148" s="14">
        <v>201312</v>
      </c>
      <c r="Q148" s="14">
        <v>2.1800000000000002</v>
      </c>
      <c r="R148" s="14">
        <f>+M148-V148</f>
        <v>2.86</v>
      </c>
      <c r="S148" s="106">
        <f>+O148-V148</f>
        <v>-1.0083730980462668</v>
      </c>
      <c r="T148" s="14">
        <v>-0.22</v>
      </c>
      <c r="U148" s="14">
        <v>-0.15</v>
      </c>
      <c r="V148" s="14">
        <v>0</v>
      </c>
      <c r="W148" s="9"/>
      <c r="X148" s="13">
        <f>+G148-$V148</f>
        <v>1.6685288640554199</v>
      </c>
      <c r="Y148" s="13">
        <f>+H148-$V148</f>
        <v>6.7929582837255902</v>
      </c>
      <c r="Z148" s="13">
        <f>+I148-$V148</f>
        <v>-3.0123167532912101</v>
      </c>
      <c r="AA148" s="13">
        <f>+J148-$V148</f>
        <v>4.2615099479931002</v>
      </c>
      <c r="AB148" s="13">
        <f>AVERAGE(X148:AA148)</f>
        <v>2.4276700856207252</v>
      </c>
      <c r="AC148" s="18">
        <f>((+AC147+1)*(100+Q148)/100)-1</f>
        <v>1.0786152433035467</v>
      </c>
      <c r="AD148" s="18">
        <f>((+AD147+1)*(100+S148)/100)-1</f>
        <v>3.7579834575774216</v>
      </c>
      <c r="AE148" s="18">
        <f>((+AE147+1)*(100+R148)/100)-1</f>
        <v>2.7110906113301407</v>
      </c>
      <c r="AF148" s="18">
        <f>((+AF147+1)*(100+S148)/100)-1</f>
        <v>3.7579834575774216</v>
      </c>
      <c r="AG148" s="18">
        <f>((+AG147+1)*(100+AB148)/100)-1</f>
        <v>1.6425786439217429</v>
      </c>
      <c r="AH148" s="18">
        <f>((+AH147+1)*(100+X148)/100)-1</f>
        <v>2.9287830883259018</v>
      </c>
      <c r="AI148" s="18">
        <f>((+AI147+1)*(100+Y148)/100)-1</f>
        <v>4.0544276881148278</v>
      </c>
      <c r="AJ148" s="18">
        <f>((+AJ147+1)*(100+Z148)/100)-1</f>
        <v>-0.76815796196095687</v>
      </c>
      <c r="AK148" s="18">
        <f>((+AK147+1)*(100+AA148)/100)-1</f>
        <v>1.1255522585661102</v>
      </c>
      <c r="AL148" s="13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</row>
    <row r="149" spans="1:67" s="1" customFormat="1" x14ac:dyDescent="0.2">
      <c r="A149" s="2">
        <v>41670</v>
      </c>
      <c r="B149" s="4" t="e">
        <f ca="1">_xll.TR(B$1,"TR.TotalReturn1Mo","SDate=#1 ",G149,$A149)</f>
        <v>#NAME?</v>
      </c>
      <c r="C149" s="4" t="e">
        <f ca="1">_xll.TR(C$1,"TR.TotalReturn1Mo","SDate=#1 ",H149,$A149)</f>
        <v>#NAME?</v>
      </c>
      <c r="D149" s="4" t="e">
        <f ca="1">_xll.TR(D$1,"TR.TotalReturn1Mo","SDate=#1 ",I149,$A149)</f>
        <v>#NAME?</v>
      </c>
      <c r="E149" s="4" t="e">
        <f ca="1">_xll.TR(E$1,"TR.TotalReturn1Mo","SDate=#1 ",J149,$A149)</f>
        <v>#NAME?</v>
      </c>
      <c r="F149" s="4"/>
      <c r="G149" s="16">
        <v>-8.2277089896352695</v>
      </c>
      <c r="H149" s="16">
        <v>-5.7337394724678399</v>
      </c>
      <c r="I149" s="16">
        <v>-12.798264640572</v>
      </c>
      <c r="J149" s="16">
        <v>-4.6302050987248604</v>
      </c>
      <c r="K149" s="15">
        <f t="shared" si="5"/>
        <v>41670</v>
      </c>
      <c r="L149" s="13">
        <f>AVERAGE(G149:J149)</f>
        <v>-7.847479550349993</v>
      </c>
      <c r="M149" s="14">
        <v>-3.82</v>
      </c>
      <c r="N149" s="125">
        <v>108.16</v>
      </c>
      <c r="O149" s="16">
        <f t="shared" si="6"/>
        <v>-1.628012733060491</v>
      </c>
      <c r="P149" s="14">
        <v>201401</v>
      </c>
      <c r="Q149" s="14">
        <v>-3.32</v>
      </c>
      <c r="R149" s="14">
        <f>+M149-V149</f>
        <v>-3.82</v>
      </c>
      <c r="S149" s="106">
        <f>+O149-V149</f>
        <v>-1.628012733060491</v>
      </c>
      <c r="T149" s="14">
        <v>2.72</v>
      </c>
      <c r="U149" s="14">
        <v>-0.04</v>
      </c>
      <c r="V149" s="14">
        <v>0</v>
      </c>
      <c r="W149" s="9"/>
      <c r="X149" s="13">
        <f>+G149-$V149</f>
        <v>-8.2277089896352695</v>
      </c>
      <c r="Y149" s="13">
        <f>+H149-$V149</f>
        <v>-5.7337394724678399</v>
      </c>
      <c r="Z149" s="13">
        <f>+I149-$V149</f>
        <v>-12.798264640572</v>
      </c>
      <c r="AA149" s="13">
        <f>+J149-$V149</f>
        <v>-4.6302050987248604</v>
      </c>
      <c r="AB149" s="13">
        <f>AVERAGE(X149:AA149)</f>
        <v>-7.847479550349993</v>
      </c>
      <c r="AC149" s="18">
        <f>((+AC148+1)*(100+Q149)/100)-1</f>
        <v>1.0096052172258694</v>
      </c>
      <c r="AD149" s="18">
        <f>((+AD148+1)*(100+S149)/100)-1</f>
        <v>3.6805228810511492</v>
      </c>
      <c r="AE149" s="18">
        <f>((+AE148+1)*(100+R149)/100)-1</f>
        <v>2.5693269499773295</v>
      </c>
      <c r="AF149" s="18">
        <f>((+AF148+1)*(100+S149)/100)-1</f>
        <v>3.6805228810511492</v>
      </c>
      <c r="AG149" s="18">
        <f>((+AG148+1)*(100+AB149)/100)-1</f>
        <v>1.435202825238068</v>
      </c>
      <c r="AH149" s="18">
        <f>((+AH148+1)*(100+X149)/100)-1</f>
        <v>2.6055342489844411</v>
      </c>
      <c r="AI149" s="18">
        <f>((+AI148+1)*(100+Y149)/100)-1</f>
        <v>3.7646199726540432</v>
      </c>
      <c r="AJ149" s="18">
        <f>((+AJ148+1)*(100+Z149)/100)-1</f>
        <v>-0.79782971953728921</v>
      </c>
      <c r="AK149" s="18">
        <f>((+AK148+1)*(100+AA149)/100)-1</f>
        <v>1.0271348295139209</v>
      </c>
      <c r="AL149" s="13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</row>
    <row r="150" spans="1:67" s="1" customFormat="1" x14ac:dyDescent="0.2">
      <c r="A150" s="2">
        <v>41698</v>
      </c>
      <c r="B150" s="4" t="e">
        <f ca="1">_xll.TR(B$1,"TR.TotalReturn1Mo","SDate=#1 ",G150,$A150)</f>
        <v>#NAME?</v>
      </c>
      <c r="C150" s="4" t="e">
        <f ca="1">_xll.TR(C$1,"TR.TotalReturn1Mo","SDate=#1 ",H150,$A150)</f>
        <v>#NAME?</v>
      </c>
      <c r="D150" s="4" t="e">
        <f ca="1">_xll.TR(D$1,"TR.TotalReturn1Mo","SDate=#1 ",I150,$A150)</f>
        <v>#NAME?</v>
      </c>
      <c r="E150" s="4" t="e">
        <f ca="1">_xll.TR(E$1,"TR.TotalReturn1Mo","SDate=#1 ",J150,$A150)</f>
        <v>#NAME?</v>
      </c>
      <c r="F150" s="4"/>
      <c r="G150" s="16">
        <v>-5.42380852441923</v>
      </c>
      <c r="H150" s="16">
        <v>-2.6262994742389498</v>
      </c>
      <c r="I150" s="16">
        <v>-9.9750623428699292</v>
      </c>
      <c r="J150" s="16">
        <v>12.5039172638674</v>
      </c>
      <c r="K150" s="15">
        <f t="shared" si="5"/>
        <v>41698</v>
      </c>
      <c r="L150" s="13">
        <f>AVERAGE(G150:J150)</f>
        <v>-1.3803132694151774</v>
      </c>
      <c r="M150" s="14">
        <v>3.48</v>
      </c>
      <c r="N150" s="125">
        <v>108.98</v>
      </c>
      <c r="O150" s="16">
        <f t="shared" si="6"/>
        <v>0.75813609467456633</v>
      </c>
      <c r="P150" s="14">
        <v>201402</v>
      </c>
      <c r="Q150" s="14">
        <v>5.05</v>
      </c>
      <c r="R150" s="14">
        <f>+M150-V150</f>
        <v>3.48</v>
      </c>
      <c r="S150" s="106">
        <f>+O150-V150</f>
        <v>0.75813609467456633</v>
      </c>
      <c r="T150" s="14">
        <v>-0.71</v>
      </c>
      <c r="U150" s="14">
        <v>0.03</v>
      </c>
      <c r="V150" s="14">
        <v>0</v>
      </c>
      <c r="W150" s="9"/>
      <c r="X150" s="13">
        <f>+G150-$V150</f>
        <v>-5.42380852441923</v>
      </c>
      <c r="Y150" s="13">
        <f>+H150-$V150</f>
        <v>-2.6262994742389498</v>
      </c>
      <c r="Z150" s="13">
        <f>+I150-$V150</f>
        <v>-9.9750623428699292</v>
      </c>
      <c r="AA150" s="13">
        <f>+J150-$V150</f>
        <v>12.5039172638674</v>
      </c>
      <c r="AB150" s="13">
        <f>AVERAGE(X150:AA150)</f>
        <v>-1.3803132694151774</v>
      </c>
      <c r="AC150" s="18">
        <f>((+AC149+1)*(100+Q150)/100)-1</f>
        <v>1.1110902806957754</v>
      </c>
      <c r="AD150" s="18">
        <f>((+AD149+1)*(100+S150)/100)-1</f>
        <v>3.7160076144318994</v>
      </c>
      <c r="AE150" s="18">
        <f>((+AE149+1)*(100+R150)/100)-1</f>
        <v>2.6935395278365406</v>
      </c>
      <c r="AF150" s="18">
        <f>((+AF149+1)*(100+S150)/100)-1</f>
        <v>3.7160076144318994</v>
      </c>
      <c r="AG150" s="18">
        <f>((+AG149+1)*(100+AB150)/100)-1</f>
        <v>1.4015893975041336</v>
      </c>
      <c r="AH150" s="18">
        <f>((+AH149+1)*(100+X150)/100)-1</f>
        <v>2.4099769750371682</v>
      </c>
      <c r="AI150" s="18">
        <f>((+AI149+1)*(100+Y150)/100)-1</f>
        <v>3.639486783362746</v>
      </c>
      <c r="AJ150" s="18">
        <f>((+AJ149+1)*(100+Z150)/100)-1</f>
        <v>-0.8179963310521996</v>
      </c>
      <c r="AK150" s="18">
        <f>((+AK149+1)*(100+AA150)/100)-1</f>
        <v>1.280606091423381</v>
      </c>
      <c r="AL150" s="13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</row>
    <row r="151" spans="1:67" s="1" customFormat="1" x14ac:dyDescent="0.2">
      <c r="A151" s="2">
        <v>41729</v>
      </c>
      <c r="B151" s="4" t="e">
        <f ca="1">_xll.TR(B$1,"TR.TotalReturn1Mo","SDate=#1 ",G151,$A151)</f>
        <v>#NAME?</v>
      </c>
      <c r="C151" s="4" t="e">
        <f ca="1">_xll.TR(C$1,"TR.TotalReturn1Mo","SDate=#1 ",H151,$A151)</f>
        <v>#NAME?</v>
      </c>
      <c r="D151" s="4" t="e">
        <f ca="1">_xll.TR(D$1,"TR.TotalReturn1Mo","SDate=#1 ",I151,$A151)</f>
        <v>#NAME?</v>
      </c>
      <c r="E151" s="4" t="e">
        <f ca="1">_xll.TR(E$1,"TR.TotalReturn1Mo","SDate=#1 ",J151,$A151)</f>
        <v>#NAME?</v>
      </c>
      <c r="F151" s="4"/>
      <c r="G151" s="16">
        <v>-2.6605646906362499</v>
      </c>
      <c r="H151" s="16">
        <v>-2.6222139001043501</v>
      </c>
      <c r="I151" s="16">
        <v>14.615158993773001</v>
      </c>
      <c r="J151" s="16">
        <v>-0.88369441343984001</v>
      </c>
      <c r="K151" s="15">
        <f t="shared" si="5"/>
        <v>41729</v>
      </c>
      <c r="L151" s="13">
        <f>AVERAGE(G151:J151)</f>
        <v>2.11217149739814</v>
      </c>
      <c r="M151" s="14">
        <v>-1.3</v>
      </c>
      <c r="N151" s="125">
        <v>105.95</v>
      </c>
      <c r="O151" s="16">
        <f t="shared" si="6"/>
        <v>-2.7803266654432002</v>
      </c>
      <c r="P151" s="14">
        <v>201403</v>
      </c>
      <c r="Q151" s="14">
        <v>0.15</v>
      </c>
      <c r="R151" s="14">
        <f>+M151-V151</f>
        <v>-1.3</v>
      </c>
      <c r="S151" s="106">
        <f>+O151-V151</f>
        <v>-2.7803266654432002</v>
      </c>
      <c r="T151" s="14">
        <v>-0.46</v>
      </c>
      <c r="U151" s="14">
        <v>2.72</v>
      </c>
      <c r="V151" s="14">
        <v>0</v>
      </c>
      <c r="W151" s="9"/>
      <c r="X151" s="13">
        <f>+G151-$V151</f>
        <v>-2.6605646906362499</v>
      </c>
      <c r="Y151" s="13">
        <f>+H151-$V151</f>
        <v>-2.6222139001043501</v>
      </c>
      <c r="Z151" s="13">
        <f>+I151-$V151</f>
        <v>14.615158993773001</v>
      </c>
      <c r="AA151" s="13">
        <f>+J151-$V151</f>
        <v>-0.88369441343984001</v>
      </c>
      <c r="AB151" s="13">
        <f>AVERAGE(X151:AA151)</f>
        <v>2.11217149739814</v>
      </c>
      <c r="AC151" s="18">
        <f>((+AC150+1)*(100+Q151)/100)-1</f>
        <v>1.114256916116819</v>
      </c>
      <c r="AD151" s="18">
        <f>((+AD150+1)*(100+S151)/100)-1</f>
        <v>3.5848871971835177</v>
      </c>
      <c r="AE151" s="18">
        <f>((+AE150+1)*(100+R151)/100)-1</f>
        <v>2.6455235139746658</v>
      </c>
      <c r="AF151" s="18">
        <f>((+AF150+1)*(100+S151)/100)-1</f>
        <v>3.5848871971835177</v>
      </c>
      <c r="AG151" s="18">
        <f>((+AG150+1)*(100+AB151)/100)-1</f>
        <v>1.4523150842427515</v>
      </c>
      <c r="AH151" s="18">
        <f>((+AH150+1)*(100+X151)/100)-1</f>
        <v>2.3192523316805036</v>
      </c>
      <c r="AI151" s="18">
        <f>((+AI150+1)*(100+Y151)/100)-1</f>
        <v>3.5178295160359037</v>
      </c>
      <c r="AJ151" s="18">
        <f>((+AJ150+1)*(100+Z151)/100)-1</f>
        <v>-0.79139620546097833</v>
      </c>
      <c r="AK151" s="18">
        <f>((+AK150+1)*(100+AA151)/100)-1</f>
        <v>1.2604525028009039</v>
      </c>
      <c r="AL151" s="13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</row>
    <row r="152" spans="1:67" s="1" customFormat="1" x14ac:dyDescent="0.2">
      <c r="A152" s="2">
        <v>41759</v>
      </c>
      <c r="B152" s="4" t="e">
        <f ca="1">_xll.TR(B$1,"TR.TotalReturn1Mo","SDate=#1 ",G152,$A152)</f>
        <v>#NAME?</v>
      </c>
      <c r="C152" s="4" t="e">
        <f ca="1">_xll.TR(C$1,"TR.TotalReturn1Mo","SDate=#1 ",H152,$A152)</f>
        <v>#NAME?</v>
      </c>
      <c r="D152" s="4" t="e">
        <f ca="1">_xll.TR(D$1,"TR.TotalReturn1Mo","SDate=#1 ",I152,$A152)</f>
        <v>#NAME?</v>
      </c>
      <c r="E152" s="4" t="e">
        <f ca="1">_xll.TR(E$1,"TR.TotalReturn1Mo","SDate=#1 ",J152,$A152)</f>
        <v>#NAME?</v>
      </c>
      <c r="F152" s="4"/>
      <c r="G152" s="16">
        <v>3.6638277354571298</v>
      </c>
      <c r="H152" s="16">
        <v>-5.9125475248229602</v>
      </c>
      <c r="I152" s="16">
        <v>8.6206896546402003</v>
      </c>
      <c r="J152" s="16">
        <v>-2.8140179520970898</v>
      </c>
      <c r="K152" s="15">
        <f t="shared" si="5"/>
        <v>41759</v>
      </c>
      <c r="L152" s="13">
        <f>AVERAGE(G152:J152)</f>
        <v>0.88948797829431991</v>
      </c>
      <c r="M152" s="14">
        <v>1.31</v>
      </c>
      <c r="N152" s="125">
        <v>108.63</v>
      </c>
      <c r="O152" s="16">
        <f t="shared" si="6"/>
        <v>2.5294950448324638</v>
      </c>
      <c r="P152" s="14">
        <v>201404</v>
      </c>
      <c r="Q152" s="14">
        <v>0.56000000000000005</v>
      </c>
      <c r="R152" s="14">
        <f>+M152-V152</f>
        <v>1.31</v>
      </c>
      <c r="S152" s="106">
        <f>+O152-V152</f>
        <v>2.5294950448324638</v>
      </c>
      <c r="T152" s="14">
        <v>-2.65</v>
      </c>
      <c r="U152" s="14">
        <v>1.07</v>
      </c>
      <c r="V152" s="14">
        <v>0</v>
      </c>
      <c r="W152" s="9"/>
      <c r="X152" s="13">
        <f>+G152-$V152</f>
        <v>3.6638277354571298</v>
      </c>
      <c r="Y152" s="13">
        <f>+H152-$V152</f>
        <v>-5.9125475248229602</v>
      </c>
      <c r="Z152" s="13">
        <f>+I152-$V152</f>
        <v>8.6206896546402003</v>
      </c>
      <c r="AA152" s="13">
        <f>+J152-$V152</f>
        <v>-2.8140179520970898</v>
      </c>
      <c r="AB152" s="13">
        <f>AVERAGE(X152:AA152)</f>
        <v>0.88948797829431991</v>
      </c>
      <c r="AC152" s="18">
        <f>((+AC151+1)*(100+Q152)/100)-1</f>
        <v>1.1260967548470733</v>
      </c>
      <c r="AD152" s="18">
        <f>((+AD151+1)*(100+S152)/100)-1</f>
        <v>3.7008616916474324</v>
      </c>
      <c r="AE152" s="18">
        <f>((+AE151+1)*(100+R152)/100)-1</f>
        <v>2.693279872007734</v>
      </c>
      <c r="AF152" s="18">
        <f>((+AF151+1)*(100+S152)/100)-1</f>
        <v>3.7008616916474324</v>
      </c>
      <c r="AG152" s="18">
        <f>((+AG151+1)*(100+AB152)/100)-1</f>
        <v>1.4741281321069892</v>
      </c>
      <c r="AH152" s="18">
        <f>((+AH151+1)*(100+X152)/100)-1</f>
        <v>2.4408640192184214</v>
      </c>
      <c r="AI152" s="18">
        <f>((+AI151+1)*(100+Y152)/100)-1</f>
        <v>3.2507106988098018</v>
      </c>
      <c r="AJ152" s="18">
        <f>((+AJ151+1)*(100+Z152)/100)-1</f>
        <v>-0.77341311972596594</v>
      </c>
      <c r="AK152" s="18">
        <f>((+AK151+1)*(100+AA152)/100)-1</f>
        <v>1.1968429635734585</v>
      </c>
      <c r="AL152" s="13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</row>
    <row r="153" spans="1:67" s="1" customFormat="1" x14ac:dyDescent="0.2">
      <c r="A153" s="2">
        <v>41790</v>
      </c>
      <c r="B153" s="4" t="e">
        <f ca="1">_xll.TR(B$1,"TR.TotalReturn1Mo","SDate=#1 ",G153,$A153)</f>
        <v>#NAME?</v>
      </c>
      <c r="C153" s="4" t="e">
        <f ca="1">_xll.TR(C$1,"TR.TotalReturn1Mo","SDate=#1 ",H153,$A153)</f>
        <v>#NAME?</v>
      </c>
      <c r="D153" s="4" t="e">
        <f ca="1">_xll.TR(D$1,"TR.TotalReturn1Mo","SDate=#1 ",I153,$A153)</f>
        <v>#NAME?</v>
      </c>
      <c r="E153" s="4" t="e">
        <f ca="1">_xll.TR(E$1,"TR.TotalReturn1Mo","SDate=#1 ",J153,$A153)</f>
        <v>#NAME?</v>
      </c>
      <c r="F153" s="4"/>
      <c r="G153" s="16">
        <v>5.4157816636154701</v>
      </c>
      <c r="H153" s="16">
        <v>7.81861022413357</v>
      </c>
      <c r="I153" s="16">
        <v>-16.326530611716102</v>
      </c>
      <c r="J153" s="16">
        <v>5.3488372092939596</v>
      </c>
      <c r="K153" s="15">
        <f t="shared" si="5"/>
        <v>41790</v>
      </c>
      <c r="L153" s="13">
        <f>AVERAGE(G153:J153)</f>
        <v>0.56417462133172469</v>
      </c>
      <c r="M153" s="14">
        <v>1.73</v>
      </c>
      <c r="N153" s="125">
        <v>109.21</v>
      </c>
      <c r="O153" s="16">
        <f t="shared" si="6"/>
        <v>0.5339224891834693</v>
      </c>
      <c r="P153" s="14">
        <v>201405</v>
      </c>
      <c r="Q153" s="14">
        <v>1.75</v>
      </c>
      <c r="R153" s="14">
        <f>+M153-V153</f>
        <v>1.73</v>
      </c>
      <c r="S153" s="106">
        <f>+O153-V153</f>
        <v>0.5339224891834693</v>
      </c>
      <c r="T153" s="14">
        <v>-1.1200000000000001</v>
      </c>
      <c r="U153" s="14">
        <v>-0.32</v>
      </c>
      <c r="V153" s="14">
        <v>0</v>
      </c>
      <c r="W153" s="9"/>
      <c r="X153" s="13">
        <f>+G153-$V153</f>
        <v>5.4157816636154701</v>
      </c>
      <c r="Y153" s="13">
        <f>+H153-$V153</f>
        <v>7.81861022413357</v>
      </c>
      <c r="Z153" s="13">
        <f>+I153-$V153</f>
        <v>-16.326530611716102</v>
      </c>
      <c r="AA153" s="13">
        <f>+J153-$V153</f>
        <v>5.3488372092939596</v>
      </c>
      <c r="AB153" s="13">
        <f>AVERAGE(X153:AA153)</f>
        <v>0.56417462133172469</v>
      </c>
      <c r="AC153" s="18">
        <f>((+AC152+1)*(100+Q153)/100)-1</f>
        <v>1.1633034480568973</v>
      </c>
      <c r="AD153" s="18">
        <f>((+AD152+1)*(100+S153)/100)-1</f>
        <v>3.7259606494045485</v>
      </c>
      <c r="AE153" s="18">
        <f>((+AE152+1)*(100+R153)/100)-1</f>
        <v>2.7571736137934679</v>
      </c>
      <c r="AF153" s="18">
        <f>((+AF152+1)*(100+S153)/100)-1</f>
        <v>3.7259606494045485</v>
      </c>
      <c r="AG153" s="18">
        <f>((+AG152+1)*(100+AB153)/100)-1</f>
        <v>1.4880865351275658</v>
      </c>
      <c r="AH153" s="18">
        <f>((+AH152+1)*(100+X153)/100)-1</f>
        <v>2.6272137018411952</v>
      </c>
      <c r="AI153" s="18">
        <f>((+AI152+1)*(100+Y153)/100)-1</f>
        <v>3.5830572001052845</v>
      </c>
      <c r="AJ153" s="18">
        <f>((+AJ152+1)*(100+Z153)/100)-1</f>
        <v>-0.81040689609603855</v>
      </c>
      <c r="AK153" s="18">
        <f>((+AK152+1)*(100+AA153)/100)-1</f>
        <v>1.3143485174388321</v>
      </c>
      <c r="AL153" s="13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</row>
    <row r="154" spans="1:67" s="1" customFormat="1" x14ac:dyDescent="0.2">
      <c r="A154" s="2">
        <v>41820</v>
      </c>
      <c r="B154" s="4" t="e">
        <f ca="1">_xll.TR(B$1,"TR.TotalReturn1Mo","SDate=#1 ",G154,$A154)</f>
        <v>#NAME?</v>
      </c>
      <c r="C154" s="4" t="e">
        <f ca="1">_xll.TR(C$1,"TR.TotalReturn1Mo","SDate=#1 ",H154,$A154)</f>
        <v>#NAME?</v>
      </c>
      <c r="D154" s="4" t="e">
        <f ca="1">_xll.TR(D$1,"TR.TotalReturn1Mo","SDate=#1 ",I154,$A154)</f>
        <v>#NAME?</v>
      </c>
      <c r="E154" s="4" t="e">
        <f ca="1">_xll.TR(E$1,"TR.TotalReturn1Mo","SDate=#1 ",J154,$A154)</f>
        <v>#NAME?</v>
      </c>
      <c r="F154" s="4"/>
      <c r="G154" s="16">
        <v>-5.92975970481743</v>
      </c>
      <c r="H154" s="16">
        <v>-6.9758601049540099</v>
      </c>
      <c r="I154" s="16">
        <v>2.8453343095306902</v>
      </c>
      <c r="J154" s="16">
        <v>0.77300843845020695</v>
      </c>
      <c r="K154" s="15">
        <f t="shared" si="5"/>
        <v>41820</v>
      </c>
      <c r="L154" s="13">
        <f>AVERAGE(G154:J154)</f>
        <v>-2.3218192654476359</v>
      </c>
      <c r="M154" s="14">
        <v>-2.31</v>
      </c>
      <c r="N154" s="125">
        <v>111.03</v>
      </c>
      <c r="O154" s="16">
        <f t="shared" si="6"/>
        <v>1.666514055489432</v>
      </c>
      <c r="P154" s="14">
        <v>201406</v>
      </c>
      <c r="Q154" s="14">
        <v>2</v>
      </c>
      <c r="R154" s="14">
        <f>+M154-V154</f>
        <v>-2.31</v>
      </c>
      <c r="S154" s="106">
        <f>+O154-V154</f>
        <v>1.666514055489432</v>
      </c>
      <c r="T154" s="14">
        <v>2.09</v>
      </c>
      <c r="U154" s="14">
        <v>-0.11</v>
      </c>
      <c r="V154" s="14">
        <v>0</v>
      </c>
      <c r="W154" s="9"/>
      <c r="X154" s="13">
        <f>+G154-$V154</f>
        <v>-5.92975970481743</v>
      </c>
      <c r="Y154" s="13">
        <f>+H154-$V154</f>
        <v>-6.9758601049540099</v>
      </c>
      <c r="Z154" s="13">
        <f>+I154-$V154</f>
        <v>2.8453343095306902</v>
      </c>
      <c r="AA154" s="13">
        <f>+J154-$V154</f>
        <v>0.77300843845020695</v>
      </c>
      <c r="AB154" s="13">
        <f>AVERAGE(X154:AA154)</f>
        <v>-2.3218192654476359</v>
      </c>
      <c r="AC154" s="18">
        <f>((+AC153+1)*(100+Q154)/100)-1</f>
        <v>1.2065695170180355</v>
      </c>
      <c r="AD154" s="18">
        <f>((+AD153+1)*(100+S154)/100)-1</f>
        <v>3.8047194478837749</v>
      </c>
      <c r="AE154" s="18">
        <f>((+AE153+1)*(100+R154)/100)-1</f>
        <v>2.670382903314839</v>
      </c>
      <c r="AF154" s="18">
        <f>((+AF153+1)*(100+S154)/100)-1</f>
        <v>3.8047194478837749</v>
      </c>
      <c r="AG154" s="18">
        <f>((+AG153+1)*(100+AB154)/100)-1</f>
        <v>1.4303176626139655</v>
      </c>
      <c r="AH154" s="18">
        <f>((+AH153+1)*(100+X154)/100)-1</f>
        <v>2.4121286453417992</v>
      </c>
      <c r="AI154" s="18">
        <f>((+AI153+1)*(100+Y154)/100)-1</f>
        <v>3.2633495412959181</v>
      </c>
      <c r="AJ154" s="18">
        <f>((+AJ153+1)*(100+Z154)/100)-1</f>
        <v>-0.80501233846215503</v>
      </c>
      <c r="AK154" s="18">
        <f>((+AK153+1)*(100+AA154)/100)-1</f>
        <v>1.3322386267737816</v>
      </c>
      <c r="AL154" s="13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</row>
    <row r="155" spans="1:67" s="1" customFormat="1" x14ac:dyDescent="0.2">
      <c r="A155" s="2">
        <v>41851</v>
      </c>
      <c r="B155" s="4" t="e">
        <f ca="1">_xll.TR(B$1,"TR.TotalReturn1Mo","SDate=#1 ",G155,$A155)</f>
        <v>#NAME?</v>
      </c>
      <c r="C155" s="4" t="e">
        <f ca="1">_xll.TR(C$1,"TR.TotalReturn1Mo","SDate=#1 ",H155,$A155)</f>
        <v>#NAME?</v>
      </c>
      <c r="D155" s="4" t="e">
        <f ca="1">_xll.TR(D$1,"TR.TotalReturn1Mo","SDate=#1 ",I155,$A155)</f>
        <v>#NAME?</v>
      </c>
      <c r="E155" s="4" t="e">
        <f ca="1">_xll.TR(E$1,"TR.TotalReturn1Mo","SDate=#1 ",J155,$A155)</f>
        <v>#NAME?</v>
      </c>
      <c r="F155" s="4"/>
      <c r="G155" s="16">
        <v>-5.3053525114776896</v>
      </c>
      <c r="H155" s="16">
        <v>-11.4017163870373</v>
      </c>
      <c r="I155" s="16">
        <v>-1.06100795834179</v>
      </c>
      <c r="J155" s="16">
        <v>4.4194345336862702</v>
      </c>
      <c r="K155" s="15">
        <f t="shared" si="5"/>
        <v>41851</v>
      </c>
      <c r="L155" s="13">
        <f>AVERAGE(G155:J155)</f>
        <v>-3.3371605807926272</v>
      </c>
      <c r="M155" s="14">
        <v>-6.03</v>
      </c>
      <c r="N155" s="125">
        <v>104.94</v>
      </c>
      <c r="O155" s="16">
        <f t="shared" si="6"/>
        <v>-5.4850040529586641</v>
      </c>
      <c r="P155" s="14">
        <v>201407</v>
      </c>
      <c r="Q155" s="14">
        <v>-2.0499999999999998</v>
      </c>
      <c r="R155" s="14">
        <f>+M155-V155</f>
        <v>-6.03</v>
      </c>
      <c r="S155" s="106">
        <f>+O155-V155</f>
        <v>-5.4850040529586641</v>
      </c>
      <c r="T155" s="14">
        <v>-1.17</v>
      </c>
      <c r="U155" s="14">
        <v>0.21</v>
      </c>
      <c r="V155" s="14">
        <v>0</v>
      </c>
      <c r="W155" s="9"/>
      <c r="X155" s="13">
        <f>+G155-$V155</f>
        <v>-5.3053525114776896</v>
      </c>
      <c r="Y155" s="13">
        <f>+H155-$V155</f>
        <v>-11.4017163870373</v>
      </c>
      <c r="Z155" s="13">
        <f>+I155-$V155</f>
        <v>-1.06100795834179</v>
      </c>
      <c r="AA155" s="13">
        <f>+J155-$V155</f>
        <v>4.4194345336862702</v>
      </c>
      <c r="AB155" s="13">
        <f>AVERAGE(X155:AA155)</f>
        <v>-3.3371605807926272</v>
      </c>
      <c r="AC155" s="18">
        <f>((+AC154+1)*(100+Q155)/100)-1</f>
        <v>1.1613348419191656</v>
      </c>
      <c r="AD155" s="18">
        <f>((+AD154+1)*(100+S155)/100)-1</f>
        <v>3.5411803914340574</v>
      </c>
      <c r="AE155" s="18">
        <f>((+AE154+1)*(100+R155)/100)-1</f>
        <v>2.4490588142449541</v>
      </c>
      <c r="AF155" s="18">
        <f>((+AF154+1)*(100+S155)/100)-1</f>
        <v>3.5411803914340574</v>
      </c>
      <c r="AG155" s="18">
        <f>((+AG154+1)*(100+AB155)/100)-1</f>
        <v>1.3492140595891713</v>
      </c>
      <c r="AH155" s="18">
        <f>((+AH154+1)*(100+X155)/100)-1</f>
        <v>2.2311031925613083</v>
      </c>
      <c r="AI155" s="18">
        <f>((+AI154+1)*(100+Y155)/100)-1</f>
        <v>2.7772545180093022</v>
      </c>
      <c r="AJ155" s="18">
        <f>((+AJ154+1)*(100+Z155)/100)-1</f>
        <v>-0.80708117306885607</v>
      </c>
      <c r="AK155" s="18">
        <f>((+AK154+1)*(100+AA155)/100)-1</f>
        <v>1.4353103860533927</v>
      </c>
      <c r="AL155" s="13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</row>
    <row r="156" spans="1:67" s="1" customFormat="1" x14ac:dyDescent="0.2">
      <c r="A156" s="2">
        <v>41882</v>
      </c>
      <c r="B156" s="4" t="e">
        <f ca="1">_xll.TR(B$1,"TR.TotalReturn1Mo","SDate=#1 ",G156,$A156)</f>
        <v>#NAME?</v>
      </c>
      <c r="C156" s="4" t="e">
        <f ca="1">_xll.TR(C$1,"TR.TotalReturn1Mo","SDate=#1 ",H156,$A156)</f>
        <v>#NAME?</v>
      </c>
      <c r="D156" s="4" t="e">
        <f ca="1">_xll.TR(D$1,"TR.TotalReturn1Mo","SDate=#1 ",I156,$A156)</f>
        <v>#NAME?</v>
      </c>
      <c r="E156" s="4" t="e">
        <f ca="1">_xll.TR(E$1,"TR.TotalReturn1Mo","SDate=#1 ",J156,$A156)</f>
        <v>#NAME?</v>
      </c>
      <c r="F156" s="4"/>
      <c r="G156" s="16">
        <v>5.8949094602591696</v>
      </c>
      <c r="H156" s="16">
        <v>7.9451107030668</v>
      </c>
      <c r="I156" s="16">
        <v>-1.87667560382151</v>
      </c>
      <c r="J156" s="16">
        <v>1.86645635987521</v>
      </c>
      <c r="K156" s="15">
        <f t="shared" si="5"/>
        <v>41882</v>
      </c>
      <c r="L156" s="13">
        <f>AVERAGE(G156:J156)</f>
        <v>3.4574502298449175</v>
      </c>
      <c r="M156" s="14">
        <v>5.48</v>
      </c>
      <c r="N156" s="125">
        <v>101.12</v>
      </c>
      <c r="O156" s="16">
        <f t="shared" si="6"/>
        <v>-3.6401753382885427</v>
      </c>
      <c r="P156" s="14">
        <v>201408</v>
      </c>
      <c r="Q156" s="14">
        <v>1.93</v>
      </c>
      <c r="R156" s="14">
        <f>+M156-V156</f>
        <v>5.48</v>
      </c>
      <c r="S156" s="106">
        <f>+O156-V156</f>
        <v>-3.6401753382885427</v>
      </c>
      <c r="T156" s="14">
        <v>-0.47</v>
      </c>
      <c r="U156" s="14">
        <v>-0.8</v>
      </c>
      <c r="V156" s="14">
        <v>0</v>
      </c>
      <c r="W156" s="9"/>
      <c r="X156" s="13">
        <f>+G156-$V156</f>
        <v>5.8949094602591696</v>
      </c>
      <c r="Y156" s="13">
        <f>+H156-$V156</f>
        <v>7.9451107030668</v>
      </c>
      <c r="Z156" s="13">
        <f>+I156-$V156</f>
        <v>-1.87667560382151</v>
      </c>
      <c r="AA156" s="13">
        <f>+J156-$V156</f>
        <v>1.86645635987521</v>
      </c>
      <c r="AB156" s="13">
        <f>AVERAGE(X156:AA156)</f>
        <v>3.4574502298449175</v>
      </c>
      <c r="AC156" s="18">
        <f>((+AC155+1)*(100+Q156)/100)-1</f>
        <v>1.2030486043682056</v>
      </c>
      <c r="AD156" s="18">
        <f>((+AD155+1)*(100+S156)/100)-1</f>
        <v>3.3758734627578795</v>
      </c>
      <c r="AE156" s="18">
        <f>((+AE155+1)*(100+R156)/100)-1</f>
        <v>2.6380672372655778</v>
      </c>
      <c r="AF156" s="18">
        <f>((+AF155+1)*(100+S156)/100)-1</f>
        <v>3.3758734627578795</v>
      </c>
      <c r="AG156" s="18">
        <f>((+AG155+1)*(100+AB156)/100)-1</f>
        <v>1.4304369664919863</v>
      </c>
      <c r="AH156" s="18">
        <f>((+AH155+1)*(100+X156)/100)-1</f>
        <v>2.4215738003303411</v>
      </c>
      <c r="AI156" s="18">
        <f>((+AI155+1)*(100+Y156)/100)-1</f>
        <v>3.0773615710017337</v>
      </c>
      <c r="AJ156" s="18">
        <f>((+AJ155+1)*(100+Z156)/100)-1</f>
        <v>-0.81070163362905145</v>
      </c>
      <c r="AK156" s="18">
        <f>((+AK155+1)*(100+AA156)/100)-1</f>
        <v>1.4807643916365878</v>
      </c>
      <c r="AL156" s="13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</row>
    <row r="157" spans="1:67" s="1" customFormat="1" x14ac:dyDescent="0.2">
      <c r="A157" s="2">
        <v>41912</v>
      </c>
      <c r="B157" s="4" t="e">
        <f ca="1">_xll.TR(B$1,"TR.TotalReturn1Mo","SDate=#1 ",G157,$A157)</f>
        <v>#NAME?</v>
      </c>
      <c r="C157" s="4" t="e">
        <f ca="1">_xll.TR(C$1,"TR.TotalReturn1Mo","SDate=#1 ",H157,$A157)</f>
        <v>#NAME?</v>
      </c>
      <c r="D157" s="4" t="e">
        <f ca="1">_xll.TR(D$1,"TR.TotalReturn1Mo","SDate=#1 ",I157,$A157)</f>
        <v>#NAME?</v>
      </c>
      <c r="E157" s="4" t="e">
        <f ca="1">_xll.TR(E$1,"TR.TotalReturn1Mo","SDate=#1 ",J157,$A157)</f>
        <v>#NAME?</v>
      </c>
      <c r="F157" s="4"/>
      <c r="G157" s="16">
        <v>0.45741325051575898</v>
      </c>
      <c r="H157" s="16">
        <v>6.4416194853659503</v>
      </c>
      <c r="I157" s="16">
        <v>3.7180995062842599</v>
      </c>
      <c r="J157" s="16">
        <v>1.43021003598398</v>
      </c>
      <c r="K157" s="15">
        <f t="shared" si="5"/>
        <v>41912</v>
      </c>
      <c r="L157" s="13">
        <f>AVERAGE(G157:J157)</f>
        <v>3.011835569537487</v>
      </c>
      <c r="M157" s="14">
        <v>-0.9</v>
      </c>
      <c r="N157" s="125">
        <v>94.67</v>
      </c>
      <c r="O157" s="16">
        <f t="shared" si="6"/>
        <v>-6.3785601265822773</v>
      </c>
      <c r="P157" s="14">
        <v>201409</v>
      </c>
      <c r="Q157" s="14">
        <v>-3.09</v>
      </c>
      <c r="R157" s="14">
        <f>+M157-V157</f>
        <v>-0.9</v>
      </c>
      <c r="S157" s="106">
        <f>+O157-V157</f>
        <v>-6.3785601265822773</v>
      </c>
      <c r="T157" s="14">
        <v>-2.68</v>
      </c>
      <c r="U157" s="14">
        <v>-0.86</v>
      </c>
      <c r="V157" s="14">
        <v>0</v>
      </c>
      <c r="W157" s="9"/>
      <c r="X157" s="13">
        <f>+G157-$V157</f>
        <v>0.45741325051575898</v>
      </c>
      <c r="Y157" s="13">
        <f>+H157-$V157</f>
        <v>6.4416194853659503</v>
      </c>
      <c r="Z157" s="13">
        <f>+I157-$V157</f>
        <v>3.7180995062842599</v>
      </c>
      <c r="AA157" s="13">
        <f>+J157-$V157</f>
        <v>1.43021003598398</v>
      </c>
      <c r="AB157" s="13">
        <f>AVERAGE(X157:AA157)</f>
        <v>3.011835569537487</v>
      </c>
      <c r="AC157" s="18">
        <f>((+AC156+1)*(100+Q157)/100)-1</f>
        <v>1.1349744024932282</v>
      </c>
      <c r="AD157" s="18">
        <f>((+AD156+1)*(100+S157)/100)-1</f>
        <v>3.0967557428727108</v>
      </c>
      <c r="AE157" s="18">
        <f>((+AE156+1)*(100+R157)/100)-1</f>
        <v>2.6053246321301873</v>
      </c>
      <c r="AF157" s="18">
        <f>((+AF156+1)*(100+S157)/100)-1</f>
        <v>3.0967557428727108</v>
      </c>
      <c r="AG157" s="18">
        <f>((+AG156+1)*(100+AB157)/100)-1</f>
        <v>1.5036377315439795</v>
      </c>
      <c r="AH157" s="18">
        <f>((+AH156+1)*(100+X157)/100)-1</f>
        <v>2.4372245322692279</v>
      </c>
      <c r="AI157" s="18">
        <f>((+AI156+1)*(100+Y157)/100)-1</f>
        <v>3.3400096884482045</v>
      </c>
      <c r="AJ157" s="18">
        <f>((+AJ156+1)*(100+Z157)/100)-1</f>
        <v>-0.80366333200360907</v>
      </c>
      <c r="AK157" s="18">
        <f>((+AK156+1)*(100+AA157)/100)-1</f>
        <v>1.5162445329348908</v>
      </c>
      <c r="AL157" s="13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</row>
    <row r="158" spans="1:67" s="1" customFormat="1" x14ac:dyDescent="0.2">
      <c r="A158" s="2">
        <v>41943</v>
      </c>
      <c r="B158" s="4" t="e">
        <f ca="1">_xll.TR(B$1,"TR.TotalReturn1Mo","SDate=#1 ",G158,$A158)</f>
        <v>#NAME?</v>
      </c>
      <c r="C158" s="4" t="e">
        <f ca="1">_xll.TR(C$1,"TR.TotalReturn1Mo","SDate=#1 ",H158,$A158)</f>
        <v>#NAME?</v>
      </c>
      <c r="D158" s="4" t="e">
        <f ca="1">_xll.TR(D$1,"TR.TotalReturn1Mo","SDate=#1 ",I158,$A158)</f>
        <v>#NAME?</v>
      </c>
      <c r="E158" s="4" t="e">
        <f ca="1">_xll.TR(E$1,"TR.TotalReturn1Mo","SDate=#1 ",J158,$A158)</f>
        <v>#NAME?</v>
      </c>
      <c r="F158" s="4"/>
      <c r="G158" s="16">
        <v>-1.93907991751361</v>
      </c>
      <c r="H158" s="16">
        <v>-4.4560417504921803</v>
      </c>
      <c r="I158" s="16">
        <v>-1.5915119357018299</v>
      </c>
      <c r="J158" s="16">
        <v>-1.4788373296736399</v>
      </c>
      <c r="K158" s="15">
        <f t="shared" si="5"/>
        <v>41943</v>
      </c>
      <c r="L158" s="13">
        <f>AVERAGE(G158:J158)</f>
        <v>-2.366367733345315</v>
      </c>
      <c r="M158" s="14">
        <v>1.76</v>
      </c>
      <c r="N158" s="125">
        <v>84.17</v>
      </c>
      <c r="O158" s="16">
        <f t="shared" si="6"/>
        <v>-11.091158762015418</v>
      </c>
      <c r="P158" s="14">
        <v>201410</v>
      </c>
      <c r="Q158" s="14">
        <v>0.34</v>
      </c>
      <c r="R158" s="14">
        <f>+M158-V158</f>
        <v>1.76</v>
      </c>
      <c r="S158" s="106">
        <f>+O158-V158</f>
        <v>-11.091158762015418</v>
      </c>
      <c r="T158" s="14">
        <v>-0.17</v>
      </c>
      <c r="U158" s="14">
        <v>-3.04</v>
      </c>
      <c r="V158" s="14">
        <v>0</v>
      </c>
      <c r="W158" s="9"/>
      <c r="X158" s="13">
        <f>+G158-$V158</f>
        <v>-1.93907991751361</v>
      </c>
      <c r="Y158" s="13">
        <f>+H158-$V158</f>
        <v>-4.4560417504921803</v>
      </c>
      <c r="Z158" s="13">
        <f>+I158-$V158</f>
        <v>-1.5915119357018299</v>
      </c>
      <c r="AA158" s="13">
        <f>+J158-$V158</f>
        <v>-1.4788373296736399</v>
      </c>
      <c r="AB158" s="13">
        <f>AVERAGE(X158:AA158)</f>
        <v>-2.366367733345315</v>
      </c>
      <c r="AC158" s="18">
        <f>((+AC157+1)*(100+Q158)/100)-1</f>
        <v>1.1422333154617053</v>
      </c>
      <c r="AD158" s="18">
        <f>((+AD157+1)*(100+S158)/100)-1</f>
        <v>2.6423780593387143</v>
      </c>
      <c r="AE158" s="18">
        <f>((+AE157+1)*(100+R158)/100)-1</f>
        <v>2.6687783456556788</v>
      </c>
      <c r="AF158" s="18">
        <f>((+AF157+1)*(100+S158)/100)-1</f>
        <v>2.6423780593387143</v>
      </c>
      <c r="AG158" s="18">
        <f>((+AG157+1)*(100+AB158)/100)-1</f>
        <v>1.4443924561048642</v>
      </c>
      <c r="AH158" s="18">
        <f>((+AH157+1)*(100+X158)/100)-1</f>
        <v>2.3705740016441439</v>
      </c>
      <c r="AI158" s="18">
        <f>((+AI157+1)*(100+Y158)/100)-1</f>
        <v>3.1466170447555468</v>
      </c>
      <c r="AJ158" s="18">
        <f>((+AJ157+1)*(100+Z158)/100)-1</f>
        <v>-0.8067880535089309</v>
      </c>
      <c r="AK158" s="18">
        <f>((+AK157+1)*(100+AA158)/100)-1</f>
        <v>1.4790333694759776</v>
      </c>
      <c r="AL158" s="13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</row>
    <row r="159" spans="1:67" s="1" customFormat="1" x14ac:dyDescent="0.2">
      <c r="A159" s="2">
        <v>41973</v>
      </c>
      <c r="B159" s="4" t="e">
        <f ca="1">_xll.TR(B$1,"TR.TotalReturn1Mo","SDate=#1 ",G159,$A159)</f>
        <v>#NAME?</v>
      </c>
      <c r="C159" s="4" t="e">
        <f ca="1">_xll.TR(C$1,"TR.TotalReturn1Mo","SDate=#1 ",H159,$A159)</f>
        <v>#NAME?</v>
      </c>
      <c r="D159" s="4" t="e">
        <f ca="1">_xll.TR(D$1,"TR.TotalReturn1Mo","SDate=#1 ",I159,$A159)</f>
        <v>#NAME?</v>
      </c>
      <c r="E159" s="4" t="e">
        <f ca="1">_xll.TR(E$1,"TR.TotalReturn1Mo","SDate=#1 ",J159,$A159)</f>
        <v>#NAME?</v>
      </c>
      <c r="F159" s="4"/>
      <c r="G159" s="16">
        <v>9.1500480011631193</v>
      </c>
      <c r="H159" s="16">
        <v>6.7312928871845701</v>
      </c>
      <c r="I159" s="16">
        <v>14.435695533353901</v>
      </c>
      <c r="J159" s="16">
        <v>-2.68774703593354</v>
      </c>
      <c r="K159" s="15">
        <f t="shared" si="5"/>
        <v>41973</v>
      </c>
      <c r="L159" s="13">
        <f>AVERAGE(G159:J159)</f>
        <v>6.9073223464420126</v>
      </c>
      <c r="M159" s="14">
        <v>5.21</v>
      </c>
      <c r="N159" s="125">
        <v>71.89</v>
      </c>
      <c r="O159" s="16">
        <f t="shared" si="6"/>
        <v>-14.589521207080914</v>
      </c>
      <c r="P159" s="14">
        <v>201411</v>
      </c>
      <c r="Q159" s="14">
        <v>1.65</v>
      </c>
      <c r="R159" s="14">
        <f>+M159-V159</f>
        <v>5.21</v>
      </c>
      <c r="S159" s="106">
        <f>+O159-V159</f>
        <v>-14.589521207080914</v>
      </c>
      <c r="T159" s="14">
        <v>-2.09</v>
      </c>
      <c r="U159" s="14">
        <v>-2.14</v>
      </c>
      <c r="V159" s="14">
        <v>0</v>
      </c>
      <c r="W159" s="9"/>
      <c r="X159" s="13">
        <f>+G159-$V159</f>
        <v>9.1500480011631193</v>
      </c>
      <c r="Y159" s="13">
        <f>+H159-$V159</f>
        <v>6.7312928871845701</v>
      </c>
      <c r="Z159" s="13">
        <f>+I159-$V159</f>
        <v>14.435695533353901</v>
      </c>
      <c r="AA159" s="13">
        <f>+J159-$V159</f>
        <v>-2.68774703593354</v>
      </c>
      <c r="AB159" s="13">
        <f>AVERAGE(X159:AA159)</f>
        <v>6.9073223464420126</v>
      </c>
      <c r="AC159" s="18">
        <f>((+AC158+1)*(100+Q159)/100)-1</f>
        <v>1.1775801651668236</v>
      </c>
      <c r="AD159" s="18">
        <f>((+AD158+1)*(100+S159)/100)-1</f>
        <v>2.1109725399294308</v>
      </c>
      <c r="AE159" s="18">
        <f>((+AE158+1)*(100+R159)/100)-1</f>
        <v>2.8599216974643396</v>
      </c>
      <c r="AF159" s="18">
        <f>((+AF158+1)*(100+S159)/100)-1</f>
        <v>2.1109725399294308</v>
      </c>
      <c r="AG159" s="18">
        <f>((+AG158+1)*(100+AB159)/100)-1</f>
        <v>1.6132345224601385</v>
      </c>
      <c r="AH159" s="18">
        <f>((+AH158+1)*(100+X159)/100)-1</f>
        <v>2.6789831407093074</v>
      </c>
      <c r="AI159" s="18">
        <f>((+AI158+1)*(100+Y159)/100)-1</f>
        <v>3.4257379829479602</v>
      </c>
      <c r="AJ159" s="18">
        <f>((+AJ158+1)*(100+Z159)/100)-1</f>
        <v>-0.77889656517941352</v>
      </c>
      <c r="AK159" s="18">
        <f>((+AK158+1)*(100+AA159)/100)-1</f>
        <v>1.4124032235680839</v>
      </c>
      <c r="AL159" s="13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</row>
    <row r="160" spans="1:67" s="1" customFormat="1" x14ac:dyDescent="0.2">
      <c r="A160" s="2">
        <v>42004</v>
      </c>
      <c r="B160" s="4" t="e">
        <f ca="1">_xll.TR(B$1,"TR.TotalReturn1Mo","SDate=#1 ",G160,$A160)</f>
        <v>#NAME?</v>
      </c>
      <c r="C160" s="4" t="e">
        <f ca="1">_xll.TR(C$1,"TR.TotalReturn1Mo","SDate=#1 ",H160,$A160)</f>
        <v>#NAME?</v>
      </c>
      <c r="D160" s="4" t="e">
        <f ca="1">_xll.TR(D$1,"TR.TotalReturn1Mo","SDate=#1 ",I160,$A160)</f>
        <v>#NAME?</v>
      </c>
      <c r="E160" s="4" t="e">
        <f ca="1">_xll.TR(E$1,"TR.TotalReturn1Mo","SDate=#1 ",J160,$A160)</f>
        <v>#NAME?</v>
      </c>
      <c r="F160" s="4"/>
      <c r="G160" s="16">
        <v>-3.2598987815214802</v>
      </c>
      <c r="H160" s="16">
        <v>-15.6036330235085</v>
      </c>
      <c r="I160" s="16">
        <v>-4.2062193607101301</v>
      </c>
      <c r="J160" s="16">
        <v>0.32990177109897301</v>
      </c>
      <c r="K160" s="15">
        <f t="shared" si="5"/>
        <v>42004</v>
      </c>
      <c r="L160" s="13">
        <f>AVERAGE(G160:J160)</f>
        <v>-5.6849623486602834</v>
      </c>
      <c r="M160" s="14">
        <v>-0.4</v>
      </c>
      <c r="N160" s="125">
        <v>55.27</v>
      </c>
      <c r="O160" s="16">
        <f t="shared" si="6"/>
        <v>-23.118653498400331</v>
      </c>
      <c r="P160" s="14">
        <v>201412</v>
      </c>
      <c r="Q160" s="14">
        <v>-1.44</v>
      </c>
      <c r="R160" s="14">
        <f>+M160-V160</f>
        <v>-0.4</v>
      </c>
      <c r="S160" s="106">
        <f>+O160-V160</f>
        <v>-23.118653498400331</v>
      </c>
      <c r="T160" s="14">
        <v>1.76</v>
      </c>
      <c r="U160" s="14">
        <v>-0.12</v>
      </c>
      <c r="V160" s="14">
        <v>0</v>
      </c>
      <c r="W160" s="9"/>
      <c r="X160" s="13">
        <f>+G160-$V160</f>
        <v>-3.2598987815214802</v>
      </c>
      <c r="Y160" s="13">
        <f>+H160-$V160</f>
        <v>-15.6036330235085</v>
      </c>
      <c r="Z160" s="13">
        <f>+I160-$V160</f>
        <v>-4.2062193607101301</v>
      </c>
      <c r="AA160" s="13">
        <f>+J160-$V160</f>
        <v>0.32990177109897301</v>
      </c>
      <c r="AB160" s="13">
        <f>AVERAGE(X160:AA160)</f>
        <v>-5.6849623486602834</v>
      </c>
      <c r="AC160" s="18">
        <f>((+AC159+1)*(100+Q160)/100)-1</f>
        <v>1.1462230107884213</v>
      </c>
      <c r="AD160" s="18">
        <f>((+AD159+1)*(100+S160)/100)-1</f>
        <v>1.3917575779927618</v>
      </c>
      <c r="AE160" s="18">
        <f>((+AE159+1)*(100+R160)/100)-1</f>
        <v>2.8444820106744824</v>
      </c>
      <c r="AF160" s="18">
        <f>((+AF159+1)*(100+S160)/100)-1</f>
        <v>1.3917575779927618</v>
      </c>
      <c r="AG160" s="18">
        <f>((+AG159+1)*(100+AB160)/100)-1</f>
        <v>1.4646731237760875</v>
      </c>
      <c r="AH160" s="18">
        <f>((+AH159+1)*(100+X160)/100)-1</f>
        <v>2.5590520141329436</v>
      </c>
      <c r="AI160" s="18">
        <f>((+AI159+1)*(100+Y160)/100)-1</f>
        <v>2.7351620695067327</v>
      </c>
      <c r="AJ160" s="18">
        <f>((+AJ159+1)*(100+Z160)/100)-1</f>
        <v>-0.78819666066203209</v>
      </c>
      <c r="AK160" s="18">
        <f>((+AK159+1)*(100+AA160)/100)-1</f>
        <v>1.4203617845286836</v>
      </c>
      <c r="AL160" s="13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</row>
    <row r="161" spans="1:67" s="1" customFormat="1" x14ac:dyDescent="0.2">
      <c r="A161" s="2">
        <v>42035</v>
      </c>
      <c r="B161" s="4" t="e">
        <f ca="1">_xll.TR(B$1,"TR.TotalReturn1Mo","SDate=#1 ",G161,$A161)</f>
        <v>#NAME?</v>
      </c>
      <c r="C161" s="4" t="e">
        <f ca="1">_xll.TR(C$1,"TR.TotalReturn1Mo","SDate=#1 ",H161,$A161)</f>
        <v>#NAME?</v>
      </c>
      <c r="D161" s="4" t="e">
        <f ca="1">_xll.TR(D$1,"TR.TotalReturn1Mo","SDate=#1 ",I161,$A161)</f>
        <v>#NAME?</v>
      </c>
      <c r="E161" s="4" t="e">
        <f ca="1">_xll.TR(E$1,"TR.TotalReturn1Mo","SDate=#1 ",J161,$A161)</f>
        <v>#NAME?</v>
      </c>
      <c r="F161" s="4"/>
      <c r="G161" s="16">
        <v>11.840283121846401</v>
      </c>
      <c r="H161" s="16">
        <v>14.147521159769401</v>
      </c>
      <c r="I161" s="16">
        <v>-30.120481927233701</v>
      </c>
      <c r="J161" s="16">
        <v>-4.3407487768245296</v>
      </c>
      <c r="K161" s="15">
        <f t="shared" si="5"/>
        <v>42035</v>
      </c>
      <c r="L161" s="13">
        <f>AVERAGE(G161:J161)</f>
        <v>-2.1183566056106073</v>
      </c>
      <c r="M161" s="14">
        <v>1.23</v>
      </c>
      <c r="N161" s="125">
        <v>47.52</v>
      </c>
      <c r="O161" s="16">
        <f t="shared" si="6"/>
        <v>-14.022073457571915</v>
      </c>
      <c r="P161" s="14">
        <v>201501</v>
      </c>
      <c r="Q161" s="14">
        <v>-1.75</v>
      </c>
      <c r="R161" s="14">
        <f>+M161-V161</f>
        <v>1.23</v>
      </c>
      <c r="S161" s="106">
        <f>+O161-V161</f>
        <v>-14.022073457571915</v>
      </c>
      <c r="T161" s="14">
        <v>-0.03</v>
      </c>
      <c r="U161" s="14">
        <v>-2.44</v>
      </c>
      <c r="V161" s="14">
        <v>0</v>
      </c>
      <c r="W161" s="9"/>
      <c r="X161" s="13">
        <f>+G161-$V161</f>
        <v>11.840283121846401</v>
      </c>
      <c r="Y161" s="13">
        <f>+H161-$V161</f>
        <v>14.147521159769401</v>
      </c>
      <c r="Z161" s="13">
        <f>+I161-$V161</f>
        <v>-30.120481927233701</v>
      </c>
      <c r="AA161" s="13">
        <f>+J161-$V161</f>
        <v>-4.3407487768245296</v>
      </c>
      <c r="AB161" s="13">
        <f>AVERAGE(X161:AA161)</f>
        <v>-2.1183566056106073</v>
      </c>
      <c r="AC161" s="18">
        <f>((+AC160+1)*(100+Q161)/100)-1</f>
        <v>1.108664108099624</v>
      </c>
      <c r="AD161" s="18">
        <f>((+AD160+1)*(100+S161)/100)-1</f>
        <v>1.0563835734795735</v>
      </c>
      <c r="AE161" s="18">
        <f>((+AE160+1)*(100+R161)/100)-1</f>
        <v>2.891769139405779</v>
      </c>
      <c r="AF161" s="18">
        <f>((+AF160+1)*(100+S161)/100)-1</f>
        <v>1.0563835734795735</v>
      </c>
      <c r="AG161" s="18">
        <f>((+AG160+1)*(100+AB161)/100)-1</f>
        <v>1.412462557851867</v>
      </c>
      <c r="AH161" s="18">
        <f>((+AH160+1)*(100+X161)/100)-1</f>
        <v>2.9804538490600607</v>
      </c>
      <c r="AI161" s="18">
        <f>((+AI160+1)*(100+Y161)/100)-1</f>
        <v>3.263594913641878</v>
      </c>
      <c r="AJ161" s="18">
        <f>((+AJ160+1)*(100+Z161)/100)-1</f>
        <v>-0.85199284720860224</v>
      </c>
      <c r="AK161" s="18">
        <f>((+AK160+1)*(100+AA161)/100)-1</f>
        <v>1.3152999599720263</v>
      </c>
      <c r="AL161" s="13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</row>
    <row r="162" spans="1:67" s="1" customFormat="1" x14ac:dyDescent="0.2">
      <c r="A162" s="2">
        <v>42063</v>
      </c>
      <c r="B162" s="4" t="e">
        <f ca="1">_xll.TR(B$1,"TR.TotalReturn1Mo","SDate=#1 ",G162,$A162)</f>
        <v>#NAME?</v>
      </c>
      <c r="C162" s="4" t="e">
        <f ca="1">_xll.TR(C$1,"TR.TotalReturn1Mo","SDate=#1 ",H162,$A162)</f>
        <v>#NAME?</v>
      </c>
      <c r="D162" s="4" t="e">
        <f ca="1">_xll.TR(D$1,"TR.TotalReturn1Mo","SDate=#1 ",I162,$A162)</f>
        <v>#NAME?</v>
      </c>
      <c r="E162" s="4" t="e">
        <f ca="1">_xll.TR(E$1,"TR.TotalReturn1Mo","SDate=#1 ",J162,$A162)</f>
        <v>#NAME?</v>
      </c>
      <c r="F162" s="4"/>
      <c r="G162" s="16">
        <v>8.6923698702305394</v>
      </c>
      <c r="H162" s="16">
        <v>13.0221632088554</v>
      </c>
      <c r="I162" s="16">
        <v>-9.4076655059390006</v>
      </c>
      <c r="J162" s="16">
        <v>0.14310246039979099</v>
      </c>
      <c r="K162" s="15">
        <f t="shared" si="5"/>
        <v>42063</v>
      </c>
      <c r="L162" s="13">
        <f>AVERAGE(G162:J162)</f>
        <v>3.1124925083866821</v>
      </c>
      <c r="M162" s="14">
        <v>5.5</v>
      </c>
      <c r="N162" s="125">
        <v>61.89</v>
      </c>
      <c r="O162" s="16">
        <f t="shared" si="6"/>
        <v>30.239898989898983</v>
      </c>
      <c r="P162" s="14">
        <v>201502</v>
      </c>
      <c r="Q162" s="14">
        <v>5.93</v>
      </c>
      <c r="R162" s="14">
        <f>+M162-V162</f>
        <v>5.5</v>
      </c>
      <c r="S162" s="106">
        <f>+O162-V162</f>
        <v>30.239898989898983</v>
      </c>
      <c r="T162" s="14">
        <v>-0.17</v>
      </c>
      <c r="U162" s="14">
        <v>-0.45</v>
      </c>
      <c r="V162" s="14">
        <v>0</v>
      </c>
      <c r="W162" s="9"/>
      <c r="X162" s="13">
        <f>+G162-$V162</f>
        <v>8.6923698702305394</v>
      </c>
      <c r="Y162" s="13">
        <f>+H162-$V162</f>
        <v>13.0221632088554</v>
      </c>
      <c r="Z162" s="13">
        <f>+I162-$V162</f>
        <v>-9.4076655059390006</v>
      </c>
      <c r="AA162" s="13">
        <f>+J162-$V162</f>
        <v>0.14310246039979099</v>
      </c>
      <c r="AB162" s="13">
        <f>AVERAGE(X162:AA162)</f>
        <v>3.1124925083866821</v>
      </c>
      <c r="AC162" s="18">
        <f>((+AC161+1)*(100+Q162)/100)-1</f>
        <v>1.2337078897099318</v>
      </c>
      <c r="AD162" s="18">
        <f>((+AD161+1)*(100+S162)/100)-1</f>
        <v>1.6782318889446719</v>
      </c>
      <c r="AE162" s="18">
        <f>((+AE161+1)*(100+R162)/100)-1</f>
        <v>3.1058164420730972</v>
      </c>
      <c r="AF162" s="18">
        <f>((+AF161+1)*(100+S162)/100)-1</f>
        <v>1.6782318889446719</v>
      </c>
      <c r="AG162" s="18">
        <f>((+AG161+1)*(100+AB162)/100)-1</f>
        <v>1.4875502742326403</v>
      </c>
      <c r="AH162" s="18">
        <f>((+AH161+1)*(100+X162)/100)-1</f>
        <v>3.3264496201341895</v>
      </c>
      <c r="AI162" s="18">
        <f>((+AI161+1)*(100+Y162)/100)-1</f>
        <v>3.818807201860781</v>
      </c>
      <c r="AJ162" s="18">
        <f>((+AJ161+1)*(100+Z162)/100)-1</f>
        <v>-0.86591686506808097</v>
      </c>
      <c r="AK162" s="18">
        <f>((+AK161+1)*(100+AA162)/100)-1</f>
        <v>1.3186132111803817</v>
      </c>
      <c r="AL162" s="13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</row>
    <row r="163" spans="1:67" s="1" customFormat="1" x14ac:dyDescent="0.2">
      <c r="A163" s="2">
        <v>42094</v>
      </c>
      <c r="B163" s="4" t="e">
        <f ca="1">_xll.TR(B$1,"TR.TotalReturn1Mo","SDate=#1 ",G163,$A163)</f>
        <v>#NAME?</v>
      </c>
      <c r="C163" s="4" t="e">
        <f ca="1">_xll.TR(C$1,"TR.TotalReturn1Mo","SDate=#1 ",H163,$A163)</f>
        <v>#NAME?</v>
      </c>
      <c r="D163" s="4" t="e">
        <f ca="1">_xll.TR(D$1,"TR.TotalReturn1Mo","SDate=#1 ",I163,$A163)</f>
        <v>#NAME?</v>
      </c>
      <c r="E163" s="4" t="e">
        <f ca="1">_xll.TR(E$1,"TR.TotalReturn1Mo","SDate=#1 ",J163,$A163)</f>
        <v>#NAME?</v>
      </c>
      <c r="F163" s="4"/>
      <c r="G163" s="16">
        <v>-0.51044083534047502</v>
      </c>
      <c r="H163" s="16">
        <v>9.2354961142197904</v>
      </c>
      <c r="I163" s="16">
        <v>-3.8461538460728999</v>
      </c>
      <c r="J163" s="16">
        <v>-11.9712282258971</v>
      </c>
      <c r="K163" s="15">
        <f t="shared" si="5"/>
        <v>42094</v>
      </c>
      <c r="L163" s="13">
        <f>AVERAGE(G163:J163)</f>
        <v>-1.7730816982726711</v>
      </c>
      <c r="M163" s="14">
        <v>-1.41</v>
      </c>
      <c r="N163" s="125">
        <v>53.69</v>
      </c>
      <c r="O163" s="16">
        <f t="shared" si="6"/>
        <v>-13.249313297786403</v>
      </c>
      <c r="P163" s="14">
        <v>201503</v>
      </c>
      <c r="Q163" s="14">
        <v>-1.18</v>
      </c>
      <c r="R163" s="14">
        <f>+M163-V163</f>
        <v>-1.41</v>
      </c>
      <c r="S163" s="106">
        <f>+O163-V163</f>
        <v>-13.249313297786403</v>
      </c>
      <c r="T163" s="14">
        <v>1.4</v>
      </c>
      <c r="U163" s="14">
        <v>-0.86</v>
      </c>
      <c r="V163" s="14">
        <v>0</v>
      </c>
      <c r="W163" s="9"/>
      <c r="X163" s="13">
        <f>+G163-$V163</f>
        <v>-0.51044083534047502</v>
      </c>
      <c r="Y163" s="13">
        <f>+H163-$V163</f>
        <v>9.2354961142197904</v>
      </c>
      <c r="Z163" s="13">
        <f>+I163-$V163</f>
        <v>-3.8461538460728999</v>
      </c>
      <c r="AA163" s="13">
        <f>+J163-$V163</f>
        <v>-11.9712282258971</v>
      </c>
      <c r="AB163" s="13">
        <f>AVERAGE(X163:AA163)</f>
        <v>-1.7730816982726711</v>
      </c>
      <c r="AC163" s="18">
        <f>((+AC162+1)*(100+Q163)/100)-1</f>
        <v>1.2073501366113546</v>
      </c>
      <c r="AD163" s="18">
        <f>((+AD162+1)*(100+S163)/100)-1</f>
        <v>1.3233845551371695</v>
      </c>
      <c r="AE163" s="18">
        <f>((+AE162+1)*(100+R163)/100)-1</f>
        <v>3.0479244302398669</v>
      </c>
      <c r="AF163" s="18">
        <f>((+AF162+1)*(100+S163)/100)-1</f>
        <v>1.3233845551371695</v>
      </c>
      <c r="AG163" s="18">
        <f>((+AG162+1)*(100+AB163)/100)-1</f>
        <v>1.4434439755848896</v>
      </c>
      <c r="AH163" s="18">
        <f>((+AH162+1)*(100+X163)/100)-1</f>
        <v>3.3043656545525923</v>
      </c>
      <c r="AI163" s="18">
        <f>((+AI162+1)*(100+Y163)/100)-1</f>
        <v>4.2638479537403775</v>
      </c>
      <c r="AJ163" s="18">
        <f>((+AJ162+1)*(100+Z163)/100)-1</f>
        <v>-0.8710739087192001</v>
      </c>
      <c r="AK163" s="18">
        <f>((+AK162+1)*(100+AA163)/100)-1</f>
        <v>1.0410467319941765</v>
      </c>
      <c r="AL163" s="13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</row>
    <row r="164" spans="1:67" s="1" customFormat="1" x14ac:dyDescent="0.2">
      <c r="A164" s="2">
        <v>42124</v>
      </c>
      <c r="B164" s="4" t="e">
        <f ca="1">_xll.TR(B$1,"TR.TotalReturn1Mo","SDate=#1 ",G164,$A164)</f>
        <v>#NAME?</v>
      </c>
      <c r="C164" s="4" t="e">
        <f ca="1">_xll.TR(C$1,"TR.TotalReturn1Mo","SDate=#1 ",H164,$A164)</f>
        <v>#NAME?</v>
      </c>
      <c r="D164" s="4" t="e">
        <f ca="1">_xll.TR(D$1,"TR.TotalReturn1Mo","SDate=#1 ",I164,$A164)</f>
        <v>#NAME?</v>
      </c>
      <c r="E164" s="4" t="e">
        <f ca="1">_xll.TR(E$1,"TR.TotalReturn1Mo","SDate=#1 ",J164,$A164)</f>
        <v>#NAME?</v>
      </c>
      <c r="F164" s="4"/>
      <c r="G164" s="16">
        <v>-6.1296660113506398</v>
      </c>
      <c r="H164" s="16">
        <v>1.323745710146</v>
      </c>
      <c r="I164" s="16">
        <v>1.66666666609501</v>
      </c>
      <c r="J164" s="16">
        <v>1.06969205917125</v>
      </c>
      <c r="K164" s="15">
        <f t="shared" si="5"/>
        <v>42124</v>
      </c>
      <c r="L164" s="13">
        <f>AVERAGE(G164:J164)</f>
        <v>-0.51739039398459508</v>
      </c>
      <c r="M164" s="14">
        <v>-2.52</v>
      </c>
      <c r="N164" s="125">
        <v>63.9</v>
      </c>
      <c r="O164" s="16">
        <f t="shared" si="6"/>
        <v>19.016576643695295</v>
      </c>
      <c r="P164" s="14">
        <v>201504</v>
      </c>
      <c r="Q164" s="14">
        <v>2.7</v>
      </c>
      <c r="R164" s="14">
        <f>+M164-V164</f>
        <v>-2.52</v>
      </c>
      <c r="S164" s="106">
        <f>+O164-V164</f>
        <v>19.016576643695295</v>
      </c>
      <c r="T164" s="14">
        <v>0.8</v>
      </c>
      <c r="U164" s="14">
        <v>2.15</v>
      </c>
      <c r="V164" s="14">
        <v>0</v>
      </c>
      <c r="W164" s="9"/>
      <c r="X164" s="13">
        <f>+G164-$V164</f>
        <v>-6.1296660113506398</v>
      </c>
      <c r="Y164" s="13">
        <f>+H164-$V164</f>
        <v>1.323745710146</v>
      </c>
      <c r="Z164" s="13">
        <f>+I164-$V164</f>
        <v>1.66666666609501</v>
      </c>
      <c r="AA164" s="13">
        <f>+J164-$V164</f>
        <v>1.06969205917125</v>
      </c>
      <c r="AB164" s="13">
        <f>AVERAGE(X164:AA164)</f>
        <v>-0.51739039398459508</v>
      </c>
      <c r="AC164" s="18">
        <f>((+AC163+1)*(100+Q164)/100)-1</f>
        <v>1.2669485902998612</v>
      </c>
      <c r="AD164" s="18">
        <f>((+AD163+1)*(100+S164)/100)-1</f>
        <v>1.7652127597926079</v>
      </c>
      <c r="AE164" s="18">
        <f>((+AE163+1)*(100+R164)/100)-1</f>
        <v>2.9459167345978226</v>
      </c>
      <c r="AF164" s="18">
        <f>((+AF163+1)*(100+S164)/100)-1</f>
        <v>1.7652127597926079</v>
      </c>
      <c r="AG164" s="18">
        <f>((+AG163+1)*(100+AB164)/100)-1</f>
        <v>1.4308018311728179</v>
      </c>
      <c r="AH164" s="18">
        <f>((+AH163+1)*(100+X164)/100)-1</f>
        <v>3.0405224160212319</v>
      </c>
      <c r="AI164" s="18">
        <f>((+AI163+1)*(100+Y164)/100)-1</f>
        <v>4.3335279152166244</v>
      </c>
      <c r="AJ164" s="18">
        <f>((+AJ163+1)*(100+Z164)/100)-1</f>
        <v>-0.86892514053192382</v>
      </c>
      <c r="AK164" s="18">
        <f>((+AK163+1)*(100+AA164)/100)-1</f>
        <v>1.0628796468102926</v>
      </c>
      <c r="AL164" s="13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</row>
    <row r="165" spans="1:67" s="1" customFormat="1" x14ac:dyDescent="0.2">
      <c r="A165" s="2">
        <v>42155</v>
      </c>
      <c r="B165" s="4" t="e">
        <f ca="1">_xll.TR(B$1,"TR.TotalReturn1Mo","SDate=#1 ",G165,$A165)</f>
        <v>#NAME?</v>
      </c>
      <c r="C165" s="4" t="e">
        <f ca="1">_xll.TR(C$1,"TR.TotalReturn1Mo","SDate=#1 ",H165,$A165)</f>
        <v>#NAME?</v>
      </c>
      <c r="D165" s="4" t="e">
        <f ca="1">_xll.TR(D$1,"TR.TotalReturn1Mo","SDate=#1 ",I165,$A165)</f>
        <v>#NAME?</v>
      </c>
      <c r="E165" s="4" t="e">
        <f ca="1">_xll.TR(E$1,"TR.TotalReturn1Mo","SDate=#1 ",J165,$A165)</f>
        <v>#NAME?</v>
      </c>
      <c r="F165" s="4"/>
      <c r="G165" s="16">
        <v>-1.3348368073922301</v>
      </c>
      <c r="H165" s="16">
        <v>4.9924499999999996E-10</v>
      </c>
      <c r="I165" s="16">
        <v>5.7377049186531304</v>
      </c>
      <c r="J165" s="16">
        <v>-3.3996151370363501</v>
      </c>
      <c r="K165" s="15">
        <f t="shared" si="5"/>
        <v>42155</v>
      </c>
      <c r="L165" s="13">
        <f>AVERAGE(G165:J165)</f>
        <v>0.25081324368094893</v>
      </c>
      <c r="M165" s="14">
        <v>1.66</v>
      </c>
      <c r="N165" s="125">
        <v>63.16</v>
      </c>
      <c r="O165" s="16">
        <f t="shared" si="6"/>
        <v>-1.1580594679186262</v>
      </c>
      <c r="P165" s="14">
        <v>201505</v>
      </c>
      <c r="Q165" s="14">
        <v>0.5</v>
      </c>
      <c r="R165" s="14">
        <f>+M165-V165</f>
        <v>1.66</v>
      </c>
      <c r="S165" s="106">
        <f>+O165-V165</f>
        <v>-1.1580594679186262</v>
      </c>
      <c r="T165" s="14">
        <v>1.26</v>
      </c>
      <c r="U165" s="14">
        <v>-1.25</v>
      </c>
      <c r="V165" s="14">
        <v>0</v>
      </c>
      <c r="W165" s="9"/>
      <c r="X165" s="13">
        <f>+G165-$V165</f>
        <v>-1.3348368073922301</v>
      </c>
      <c r="Y165" s="13">
        <f>+H165-$V165</f>
        <v>4.9924499999999996E-10</v>
      </c>
      <c r="Z165" s="13">
        <f>+I165-$V165</f>
        <v>5.7377049186531304</v>
      </c>
      <c r="AA165" s="13">
        <f>+J165-$V165</f>
        <v>-3.3996151370363501</v>
      </c>
      <c r="AB165" s="13">
        <f>AVERAGE(X165:AA165)</f>
        <v>0.25081324368094893</v>
      </c>
      <c r="AC165" s="18">
        <f>((+AC164+1)*(100+Q165)/100)-1</f>
        <v>1.2782833332513603</v>
      </c>
      <c r="AD165" s="18">
        <f>((+AD164+1)*(100+S165)/100)-1</f>
        <v>1.7331899516197353</v>
      </c>
      <c r="AE165" s="18">
        <f>((+AE164+1)*(100+R165)/100)-1</f>
        <v>3.0114189523921464</v>
      </c>
      <c r="AF165" s="18">
        <f>((+AF164+1)*(100+S165)/100)-1</f>
        <v>1.7331899516197353</v>
      </c>
      <c r="AG165" s="18">
        <f>((+AG164+1)*(100+AB165)/100)-1</f>
        <v>1.4368986040930385</v>
      </c>
      <c r="AH165" s="18">
        <f>((+AH164+1)*(100+X165)/100)-1</f>
        <v>2.9865880356012462</v>
      </c>
      <c r="AI165" s="18">
        <f>((+AI164+1)*(100+Y165)/100)-1</f>
        <v>4.333527915243252</v>
      </c>
      <c r="AJ165" s="18">
        <f>((+AJ164+1)*(100+Z165)/100)-1</f>
        <v>-0.86140445187310632</v>
      </c>
      <c r="AK165" s="18">
        <f>((+AK164+1)*(100+AA165)/100)-1</f>
        <v>0.99274967807848791</v>
      </c>
      <c r="AL165" s="13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</row>
    <row r="166" spans="1:67" s="1" customFormat="1" x14ac:dyDescent="0.2">
      <c r="A166" s="2">
        <v>42185</v>
      </c>
      <c r="B166" s="4" t="e">
        <f ca="1">_xll.TR(B$1,"TR.TotalReturn1Mo","SDate=#1 ",G166,$A166)</f>
        <v>#NAME?</v>
      </c>
      <c r="C166" s="4" t="e">
        <f ca="1">_xll.TR(C$1,"TR.TotalReturn1Mo","SDate=#1 ",H166,$A166)</f>
        <v>#NAME?</v>
      </c>
      <c r="D166" s="4" t="e">
        <f ca="1">_xll.TR(D$1,"TR.TotalReturn1Mo","SDate=#1 ",I166,$A166)</f>
        <v>#NAME?</v>
      </c>
      <c r="E166" s="4" t="e">
        <f ca="1">_xll.TR(E$1,"TR.TotalReturn1Mo","SDate=#1 ",J166,$A166)</f>
        <v>#NAME?</v>
      </c>
      <c r="F166" s="4"/>
      <c r="G166" s="16">
        <v>-1.2809564480945499</v>
      </c>
      <c r="H166" s="16">
        <v>-4.3068847137976096</v>
      </c>
      <c r="I166" s="16">
        <v>-12.790697676281599</v>
      </c>
      <c r="J166" s="16">
        <v>0.72802495440234005</v>
      </c>
      <c r="K166" s="15">
        <f t="shared" si="5"/>
        <v>42185</v>
      </c>
      <c r="L166" s="13">
        <f>AVERAGE(G166:J166)</f>
        <v>-4.4126284709428552</v>
      </c>
      <c r="M166" s="14">
        <v>-2.37</v>
      </c>
      <c r="N166" s="125">
        <v>60.31</v>
      </c>
      <c r="O166" s="16">
        <f t="shared" si="6"/>
        <v>-4.5123495883470426</v>
      </c>
      <c r="P166" s="14">
        <v>201506</v>
      </c>
      <c r="Q166" s="14">
        <v>-2.1</v>
      </c>
      <c r="R166" s="14">
        <f>+M166-V166</f>
        <v>-2.37</v>
      </c>
      <c r="S166" s="106">
        <f>+O166-V166</f>
        <v>-4.5123495883470426</v>
      </c>
      <c r="T166" s="14">
        <v>2.09</v>
      </c>
      <c r="U166" s="14">
        <v>-0.68</v>
      </c>
      <c r="V166" s="14">
        <v>0</v>
      </c>
      <c r="W166" s="9"/>
      <c r="X166" s="13">
        <f>+G166-$V166</f>
        <v>-1.2809564480945499</v>
      </c>
      <c r="Y166" s="13">
        <f>+H166-$V166</f>
        <v>-4.3068847137976096</v>
      </c>
      <c r="Z166" s="13">
        <f>+I166-$V166</f>
        <v>-12.790697676281599</v>
      </c>
      <c r="AA166" s="13">
        <f>+J166-$V166</f>
        <v>0.72802495440234005</v>
      </c>
      <c r="AB166" s="13">
        <f>AVERAGE(X166:AA166)</f>
        <v>-4.4126284709428552</v>
      </c>
      <c r="AC166" s="18">
        <f>((+AC165+1)*(100+Q166)/100)-1</f>
        <v>1.2304393832530822</v>
      </c>
      <c r="AD166" s="18">
        <f>((+AD165+1)*(100+S166)/100)-1</f>
        <v>1.6098588660890796</v>
      </c>
      <c r="AE166" s="18">
        <f>((+AE165+1)*(100+R166)/100)-1</f>
        <v>2.9163483232204523</v>
      </c>
      <c r="AF166" s="18">
        <f>((+AF165+1)*(100+S166)/100)-1</f>
        <v>1.6098588660890796</v>
      </c>
      <c r="AG166" s="18">
        <f>((+AG165+1)*(100+AB166)/100)-1</f>
        <v>1.3293673224808202</v>
      </c>
      <c r="AH166" s="18">
        <f>((+AH165+1)*(100+X166)/100)-1</f>
        <v>2.935521579100246</v>
      </c>
      <c r="AI166" s="18">
        <f>((+AI165+1)*(100+Y166)/100)-1</f>
        <v>4.1038190167555113</v>
      </c>
      <c r="AJ166" s="18">
        <f>((+AJ165+1)*(100+Z166)/100)-1</f>
        <v>-0.8791317894268027</v>
      </c>
      <c r="AK166" s="18">
        <f>((+AK165+1)*(100+AA166)/100)-1</f>
        <v>1.0072573930136715</v>
      </c>
      <c r="AL166" s="13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</row>
    <row r="167" spans="1:67" s="1" customFormat="1" x14ac:dyDescent="0.2">
      <c r="A167" s="2">
        <v>42216</v>
      </c>
      <c r="B167" s="4" t="e">
        <f ca="1">_xll.TR(B$1,"TR.TotalReturn1Mo","SDate=#1 ",G167,$A167)</f>
        <v>#NAME?</v>
      </c>
      <c r="C167" s="4" t="e">
        <f ca="1">_xll.TR(C$1,"TR.TotalReturn1Mo","SDate=#1 ",H167,$A167)</f>
        <v>#NAME?</v>
      </c>
      <c r="D167" s="4" t="e">
        <f ca="1">_xll.TR(D$1,"TR.TotalReturn1Mo","SDate=#1 ",I167,$A167)</f>
        <v>#NAME?</v>
      </c>
      <c r="E167" s="4" t="e">
        <f ca="1">_xll.TR(E$1,"TR.TotalReturn1Mo","SDate=#1 ",J167,$A167)</f>
        <v>#NAME?</v>
      </c>
      <c r="F167" s="4"/>
      <c r="G167" s="16">
        <v>3.9287773929589398</v>
      </c>
      <c r="H167" s="16">
        <v>10.996563573177401</v>
      </c>
      <c r="I167" s="16">
        <v>-27.555555555748501</v>
      </c>
      <c r="J167" s="16">
        <v>-8.0554638502440703</v>
      </c>
      <c r="K167" s="15">
        <f t="shared" si="5"/>
        <v>42216</v>
      </c>
      <c r="L167" s="13">
        <f>AVERAGE(G167:J167)</f>
        <v>-5.1714196099640581</v>
      </c>
      <c r="M167" s="14">
        <v>-1.93</v>
      </c>
      <c r="N167" s="125">
        <v>53.29</v>
      </c>
      <c r="O167" s="16">
        <f t="shared" si="6"/>
        <v>-11.639860719615324</v>
      </c>
      <c r="P167" s="14">
        <v>201507</v>
      </c>
      <c r="Q167" s="14">
        <v>1.1499999999999999</v>
      </c>
      <c r="R167" s="14">
        <f>+M167-V167</f>
        <v>-1.93</v>
      </c>
      <c r="S167" s="106">
        <f>+O167-V167</f>
        <v>-11.639860719615324</v>
      </c>
      <c r="T167" s="14">
        <v>-3.07</v>
      </c>
      <c r="U167" s="14">
        <v>-3.21</v>
      </c>
      <c r="V167" s="14">
        <v>0</v>
      </c>
      <c r="W167" s="9"/>
      <c r="X167" s="13">
        <f>+G167-$V167</f>
        <v>3.9287773929589398</v>
      </c>
      <c r="Y167" s="13">
        <f>+H167-$V167</f>
        <v>10.996563573177401</v>
      </c>
      <c r="Z167" s="13">
        <f>+I167-$V167</f>
        <v>-27.555555555748501</v>
      </c>
      <c r="AA167" s="13">
        <f>+J167-$V167</f>
        <v>-8.0554638502440703</v>
      </c>
      <c r="AB167" s="13">
        <f>AVERAGE(X167:AA167)</f>
        <v>-5.1714196099640581</v>
      </c>
      <c r="AC167" s="18">
        <f>((+AC166+1)*(100+Q167)/100)-1</f>
        <v>1.2560894361604928</v>
      </c>
      <c r="AD167" s="18">
        <f>((+AD166+1)*(100+S167)/100)-1</f>
        <v>1.3060749290977789</v>
      </c>
      <c r="AE167" s="18">
        <f>((+AE166+1)*(100+R167)/100)-1</f>
        <v>2.8407628005822971</v>
      </c>
      <c r="AF167" s="18">
        <f>((+AF166+1)*(100+S167)/100)-1</f>
        <v>1.3060749290977789</v>
      </c>
      <c r="AG167" s="18">
        <f>((+AG166+1)*(100+AB167)/100)-1</f>
        <v>1.2089059639779522</v>
      </c>
      <c r="AH167" s="18">
        <f>((+AH166+1)*(100+X167)/100)-1</f>
        <v>3.0901394611949566</v>
      </c>
      <c r="AI167" s="18">
        <f>((+AI166+1)*(100+Y167)/100)-1</f>
        <v>4.6650637195929479</v>
      </c>
      <c r="AJ167" s="18">
        <f>((+AJ166+1)*(100+Z167)/100)-1</f>
        <v>-0.91243769634053917</v>
      </c>
      <c r="AK167" s="18">
        <f>((+AK166+1)*(100+AA167)/100)-1</f>
        <v>0.8455634993381036</v>
      </c>
      <c r="AL167" s="13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</row>
    <row r="168" spans="1:67" s="1" customFormat="1" x14ac:dyDescent="0.2">
      <c r="A168" s="2">
        <v>42247</v>
      </c>
      <c r="B168" s="4" t="e">
        <f ca="1">_xll.TR(B$1,"TR.TotalReturn1Mo","SDate=#1 ",G168,$A168)</f>
        <v>#NAME?</v>
      </c>
      <c r="C168" s="4" t="e">
        <f ca="1">_xll.TR(C$1,"TR.TotalReturn1Mo","SDate=#1 ",H168,$A168)</f>
        <v>#NAME?</v>
      </c>
      <c r="D168" s="4" t="e">
        <f ca="1">_xll.TR(D$1,"TR.TotalReturn1Mo","SDate=#1 ",I168,$A168)</f>
        <v>#NAME?</v>
      </c>
      <c r="E168" s="4" t="e">
        <f ca="1">_xll.TR(E$1,"TR.TotalReturn1Mo","SDate=#1 ",J168,$A168)</f>
        <v>#NAME?</v>
      </c>
      <c r="F168" s="4"/>
      <c r="G168" s="16">
        <v>-8.7879499512000194</v>
      </c>
      <c r="H168" s="16">
        <v>-10.0773993801598</v>
      </c>
      <c r="I168" s="16">
        <v>-20.858895704425201</v>
      </c>
      <c r="J168" s="16">
        <v>-9.0881115222658604</v>
      </c>
      <c r="K168" s="15">
        <f t="shared" si="5"/>
        <v>42247</v>
      </c>
      <c r="L168" s="13">
        <f>AVERAGE(G168:J168)</f>
        <v>-12.20308913951272</v>
      </c>
      <c r="M168" s="14">
        <v>-5.08</v>
      </c>
      <c r="N168" s="125">
        <v>47.97</v>
      </c>
      <c r="O168" s="16">
        <f t="shared" si="6"/>
        <v>-9.983111277913304</v>
      </c>
      <c r="P168" s="14">
        <v>201508</v>
      </c>
      <c r="Q168" s="14">
        <v>-6.17</v>
      </c>
      <c r="R168" s="14">
        <f>+M168-V168</f>
        <v>-5.08</v>
      </c>
      <c r="S168" s="106">
        <f>+O168-V168</f>
        <v>-9.983111277913304</v>
      </c>
      <c r="T168" s="14">
        <v>1.38</v>
      </c>
      <c r="U168" s="14">
        <v>0.98</v>
      </c>
      <c r="V168" s="14">
        <v>0</v>
      </c>
      <c r="W168" s="9"/>
      <c r="X168" s="13">
        <f>+G168-$V168</f>
        <v>-8.7879499512000194</v>
      </c>
      <c r="Y168" s="13">
        <f>+H168-$V168</f>
        <v>-10.0773993801598</v>
      </c>
      <c r="Z168" s="13">
        <f>+I168-$V168</f>
        <v>-20.858895704425201</v>
      </c>
      <c r="AA168" s="13">
        <f>+J168-$V168</f>
        <v>-9.0881115222658604</v>
      </c>
      <c r="AB168" s="13">
        <f>AVERAGE(X168:AA168)</f>
        <v>-12.20308913951272</v>
      </c>
      <c r="AC168" s="18">
        <f>((+AC167+1)*(100+Q168)/100)-1</f>
        <v>1.1168887179493905</v>
      </c>
      <c r="AD168" s="18">
        <f>((+AD167+1)*(100+S168)/100)-1</f>
        <v>1.0758569027738871</v>
      </c>
      <c r="AE168" s="18">
        <f>((+AE167+1)*(100+R168)/100)-1</f>
        <v>2.6456520503127168</v>
      </c>
      <c r="AF168" s="18">
        <f>((+AF167+1)*(100+S168)/100)-1</f>
        <v>1.0758569027738871</v>
      </c>
      <c r="AG168" s="18">
        <f>((+AG167+1)*(100+AB168)/100)-1</f>
        <v>0.93935120018571006</v>
      </c>
      <c r="AH168" s="18">
        <f>((+AH167+1)*(100+X168)/100)-1</f>
        <v>2.7307000524108616</v>
      </c>
      <c r="AI168" s="18">
        <f>((+AI167+1)*(100+Y168)/100)-1</f>
        <v>4.0941726234290305</v>
      </c>
      <c r="AJ168" s="18">
        <f>((+AJ167+1)*(100+Z168)/100)-1</f>
        <v>-0.93070222593725815</v>
      </c>
      <c r="AK168" s="18">
        <f>((+AK167+1)*(100+AA168)/100)-1</f>
        <v>0.67783663030402441</v>
      </c>
      <c r="AL168" s="13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</row>
    <row r="169" spans="1:67" s="1" customFormat="1" x14ac:dyDescent="0.2">
      <c r="A169" s="2">
        <v>42277</v>
      </c>
      <c r="B169" s="4" t="e">
        <f ca="1">_xll.TR(B$1,"TR.TotalReturn1Mo","SDate=#1 ",G169,$A169)</f>
        <v>#NAME?</v>
      </c>
      <c r="C169" s="4" t="e">
        <f ca="1">_xll.TR(C$1,"TR.TotalReturn1Mo","SDate=#1 ",H169,$A169)</f>
        <v>#NAME?</v>
      </c>
      <c r="D169" s="4" t="e">
        <f ca="1">_xll.TR(D$1,"TR.TotalReturn1Mo","SDate=#1 ",I169,$A169)</f>
        <v>#NAME?</v>
      </c>
      <c r="E169" s="4" t="e">
        <f ca="1">_xll.TR(E$1,"TR.TotalReturn1Mo","SDate=#1 ",J169,$A169)</f>
        <v>#NAME?</v>
      </c>
      <c r="F169" s="4"/>
      <c r="G169" s="16">
        <v>-1.71870309132624</v>
      </c>
      <c r="H169" s="16">
        <v>-9.2141386406894306</v>
      </c>
      <c r="I169" s="16">
        <v>33.599999999851299</v>
      </c>
      <c r="J169" s="16">
        <v>0.23510972058558</v>
      </c>
      <c r="K169" s="15">
        <f t="shared" si="5"/>
        <v>42277</v>
      </c>
      <c r="L169" s="13">
        <f>AVERAGE(G169:J169)</f>
        <v>5.725566997105302</v>
      </c>
      <c r="M169" s="14">
        <v>-2.04</v>
      </c>
      <c r="N169" s="125">
        <v>47.29</v>
      </c>
      <c r="O169" s="16">
        <f t="shared" si="6"/>
        <v>-1.4175526370648339</v>
      </c>
      <c r="P169" s="14">
        <v>201509</v>
      </c>
      <c r="Q169" s="14">
        <v>-3.92</v>
      </c>
      <c r="R169" s="14">
        <f>+M169-V169</f>
        <v>-2.04</v>
      </c>
      <c r="S169" s="106">
        <f>+O169-V169</f>
        <v>-1.4175526370648339</v>
      </c>
      <c r="T169" s="14">
        <v>-0.26</v>
      </c>
      <c r="U169" s="14">
        <v>-0.93</v>
      </c>
      <c r="V169" s="14">
        <v>0</v>
      </c>
      <c r="W169" s="9"/>
      <c r="X169" s="13">
        <f>+G169-$V169</f>
        <v>-1.71870309132624</v>
      </c>
      <c r="Y169" s="13">
        <f>+H169-$V169</f>
        <v>-9.2141386406894306</v>
      </c>
      <c r="Z169" s="13">
        <f>+I169-$V169</f>
        <v>33.599999999851299</v>
      </c>
      <c r="AA169" s="13">
        <f>+J169-$V169</f>
        <v>0.23510972058558</v>
      </c>
      <c r="AB169" s="13">
        <f>AVERAGE(X169:AA169)</f>
        <v>5.725566997105302</v>
      </c>
      <c r="AC169" s="18">
        <f>((+AC168+1)*(100+Q169)/100)-1</f>
        <v>1.0339066802057744</v>
      </c>
      <c r="AD169" s="18">
        <f>((+AD168+1)*(100+S169)/100)-1</f>
        <v>1.0464305385069235</v>
      </c>
      <c r="AE169" s="18">
        <f>((+AE168+1)*(100+R169)/100)-1</f>
        <v>2.5712807484863371</v>
      </c>
      <c r="AF169" s="18">
        <f>((+AF168+1)*(100+S169)/100)-1</f>
        <v>1.0464305385069235</v>
      </c>
      <c r="AG169" s="18">
        <f>((+AG168+1)*(100+AB169)/100)-1</f>
        <v>1.0503900524615086</v>
      </c>
      <c r="AH169" s="18">
        <f>((+AH168+1)*(100+X169)/100)-1</f>
        <v>2.6665803952819664</v>
      </c>
      <c r="AI169" s="18">
        <f>((+AI168+1)*(100+Y169)/100)-1</f>
        <v>3.6247884953102343</v>
      </c>
      <c r="AJ169" s="18">
        <f>((+AJ168+1)*(100+Z169)/100)-1</f>
        <v>-0.90741817385227996</v>
      </c>
      <c r="AK169" s="18">
        <f>((+AK168+1)*(100+AA169)/100)-1</f>
        <v>0.68178138731741478</v>
      </c>
      <c r="AL169" s="13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</row>
    <row r="170" spans="1:67" s="1" customFormat="1" x14ac:dyDescent="0.2">
      <c r="A170" s="2">
        <v>42308</v>
      </c>
      <c r="B170" s="4" t="e">
        <f ca="1">_xll.TR(B$1,"TR.TotalReturn1Mo","SDate=#1 ",G170,$A170)</f>
        <v>#NAME?</v>
      </c>
      <c r="C170" s="4" t="e">
        <f ca="1">_xll.TR(C$1,"TR.TotalReturn1Mo","SDate=#1 ",H170,$A170)</f>
        <v>#NAME?</v>
      </c>
      <c r="D170" s="4" t="e">
        <f ca="1">_xll.TR(D$1,"TR.TotalReturn1Mo","SDate=#1 ",I170,$A170)</f>
        <v>#NAME?</v>
      </c>
      <c r="E170" s="4" t="e">
        <f ca="1">_xll.TR(E$1,"TR.TotalReturn1Mo","SDate=#1 ",J170,$A170)</f>
        <v>#NAME?</v>
      </c>
      <c r="F170" s="4"/>
      <c r="G170" s="16">
        <v>13.073692249325401</v>
      </c>
      <c r="H170" s="16">
        <v>19.750519747664999</v>
      </c>
      <c r="I170" s="16">
        <v>-14.9700598799215</v>
      </c>
      <c r="J170" s="16">
        <v>14.8162627051471</v>
      </c>
      <c r="K170" s="15">
        <f t="shared" si="5"/>
        <v>42308</v>
      </c>
      <c r="L170" s="13">
        <f>AVERAGE(G170:J170)</f>
        <v>8.1676037055540007</v>
      </c>
      <c r="M170" s="14">
        <v>9.42</v>
      </c>
      <c r="N170" s="125">
        <v>48</v>
      </c>
      <c r="O170" s="16">
        <f t="shared" si="6"/>
        <v>1.5013744977796506</v>
      </c>
      <c r="P170" s="14">
        <v>201510</v>
      </c>
      <c r="Q170" s="14">
        <v>7.33</v>
      </c>
      <c r="R170" s="14">
        <f>+M170-V170</f>
        <v>9.42</v>
      </c>
      <c r="S170" s="106">
        <f>+O170-V170</f>
        <v>1.5013744977796506</v>
      </c>
      <c r="T170" s="14">
        <v>-2.3199999999999998</v>
      </c>
      <c r="U170" s="14">
        <v>0.27</v>
      </c>
      <c r="V170" s="14">
        <v>0</v>
      </c>
      <c r="W170" s="9"/>
      <c r="X170" s="13">
        <f>+G170-$V170</f>
        <v>13.073692249325401</v>
      </c>
      <c r="Y170" s="13">
        <f>+H170-$V170</f>
        <v>19.750519747664999</v>
      </c>
      <c r="Z170" s="13">
        <f>+I170-$V170</f>
        <v>-14.9700598799215</v>
      </c>
      <c r="AA170" s="13">
        <f>+J170-$V170</f>
        <v>14.8162627051471</v>
      </c>
      <c r="AB170" s="13">
        <f>AVERAGE(X170:AA170)</f>
        <v>8.1676037055540007</v>
      </c>
      <c r="AC170" s="18">
        <f>((+AC169+1)*(100+Q170)/100)-1</f>
        <v>1.1829920398648577</v>
      </c>
      <c r="AD170" s="18">
        <f>((+AD169+1)*(100+S170)/100)-1</f>
        <v>1.0771551247268412</v>
      </c>
      <c r="AE170" s="18">
        <f>((+AE169+1)*(100+R170)/100)-1</f>
        <v>2.9076953949937501</v>
      </c>
      <c r="AF170" s="18">
        <f>((+AF169+1)*(100+S170)/100)-1</f>
        <v>1.0771551247268412</v>
      </c>
      <c r="AG170" s="18">
        <f>((+AG169+1)*(100+AB170)/100)-1</f>
        <v>1.2178577863646654</v>
      </c>
      <c r="AH170" s="18">
        <f>((+AH169+1)*(100+X170)/100)-1</f>
        <v>3.14593783223523</v>
      </c>
      <c r="AI170" s="18">
        <f>((+AI169+1)*(100+Y170)/100)-1</f>
        <v>4.5382082603642209</v>
      </c>
      <c r="AJ170" s="18">
        <f>((+AJ169+1)*(100+Z170)/100)-1</f>
        <v>-0.92127772866451851</v>
      </c>
      <c r="AK170" s="18">
        <f>((+AK169+1)*(100+AA170)/100)-1</f>
        <v>0.9309585357886303</v>
      </c>
      <c r="AL170" s="13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</row>
    <row r="171" spans="1:67" s="1" customFormat="1" x14ac:dyDescent="0.2">
      <c r="A171" s="2">
        <v>42338</v>
      </c>
      <c r="B171" s="4" t="e">
        <f ca="1">_xll.TR(B$1,"TR.TotalReturn1Mo","SDate=#1 ",G171,$A171)</f>
        <v>#NAME?</v>
      </c>
      <c r="C171" s="4" t="e">
        <f ca="1">_xll.TR(C$1,"TR.TotalReturn1Mo","SDate=#1 ",H171,$A171)</f>
        <v>#NAME?</v>
      </c>
      <c r="D171" s="4" t="e">
        <f ca="1">_xll.TR(D$1,"TR.TotalReturn1Mo","SDate=#1 ",I171,$A171)</f>
        <v>#NAME?</v>
      </c>
      <c r="E171" s="4" t="e">
        <f ca="1">_xll.TR(E$1,"TR.TotalReturn1Mo","SDate=#1 ",J171,$A171)</f>
        <v>#NAME?</v>
      </c>
      <c r="F171" s="4"/>
      <c r="G171" s="16">
        <v>-1.16622252829253</v>
      </c>
      <c r="H171" s="16">
        <v>8.0176767677806708</v>
      </c>
      <c r="I171" s="16">
        <v>-8.4507042242875006</v>
      </c>
      <c r="J171" s="16">
        <v>6.5372829421565601</v>
      </c>
      <c r="K171" s="15">
        <f t="shared" si="5"/>
        <v>42338</v>
      </c>
      <c r="L171" s="13">
        <f>AVERAGE(G171:J171)</f>
        <v>1.2345082393393001</v>
      </c>
      <c r="M171" s="14">
        <v>-0.52</v>
      </c>
      <c r="N171" s="125">
        <v>43.73</v>
      </c>
      <c r="O171" s="16">
        <f t="shared" si="6"/>
        <v>-8.8958333333333357</v>
      </c>
      <c r="P171" s="14">
        <v>201511</v>
      </c>
      <c r="Q171" s="14">
        <v>-0.31</v>
      </c>
      <c r="R171" s="14">
        <f>+M171-V171</f>
        <v>-0.52</v>
      </c>
      <c r="S171" s="106">
        <f>+O171-V171</f>
        <v>-8.8958333333333357</v>
      </c>
      <c r="T171" s="14">
        <v>1.77</v>
      </c>
      <c r="U171" s="14">
        <v>-1.92</v>
      </c>
      <c r="V171" s="14">
        <v>0</v>
      </c>
      <c r="W171" s="9"/>
      <c r="X171" s="13">
        <f>+G171-$V171</f>
        <v>-1.16622252829253</v>
      </c>
      <c r="Y171" s="13">
        <f>+H171-$V171</f>
        <v>8.0176767677806708</v>
      </c>
      <c r="Z171" s="13">
        <f>+I171-$V171</f>
        <v>-8.4507042242875006</v>
      </c>
      <c r="AA171" s="13">
        <f>+J171-$V171</f>
        <v>6.5372829421565601</v>
      </c>
      <c r="AB171" s="13">
        <f>AVERAGE(X171:AA171)</f>
        <v>1.2345082393393001</v>
      </c>
      <c r="AC171" s="18">
        <f>((+AC170+1)*(100+Q171)/100)-1</f>
        <v>1.1762247645412764</v>
      </c>
      <c r="AD171" s="18">
        <f>((+AD170+1)*(100+S171)/100)-1</f>
        <v>0.89237486675634892</v>
      </c>
      <c r="AE171" s="18">
        <f>((+AE170+1)*(100+R171)/100)-1</f>
        <v>2.8873753789397831</v>
      </c>
      <c r="AF171" s="18">
        <f>((+AF170+1)*(100+S171)/100)-1</f>
        <v>0.89237486675634892</v>
      </c>
      <c r="AG171" s="18">
        <f>((+AG170+1)*(100+AB171)/100)-1</f>
        <v>1.2452374234741654</v>
      </c>
      <c r="AH171" s="18">
        <f>((+AH170+1)*(100+X171)/100)-1</f>
        <v>3.0975869712266997</v>
      </c>
      <c r="AI171" s="18">
        <f>((+AI170+1)*(100+Y171)/100)-1</f>
        <v>4.9822438974067529</v>
      </c>
      <c r="AJ171" s="18">
        <f>((+AJ170+1)*(100+Z171)/100)-1</f>
        <v>-0.92793031497372114</v>
      </c>
      <c r="AK171" s="18">
        <f>((+AK170+1)*(100+AA171)/100)-1</f>
        <v>1.0571907587688565</v>
      </c>
      <c r="AL171" s="13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</row>
    <row r="172" spans="1:67" s="1" customFormat="1" x14ac:dyDescent="0.2">
      <c r="A172" s="2">
        <v>42369</v>
      </c>
      <c r="B172" s="4" t="e">
        <f ca="1">_xll.TR(B$1,"TR.TotalReturn1Mo","SDate=#1 ",G172,$A172)</f>
        <v>#NAME?</v>
      </c>
      <c r="C172" s="4" t="e">
        <f ca="1">_xll.TR(C$1,"TR.TotalReturn1Mo","SDate=#1 ",H172,$A172)</f>
        <v>#NAME?</v>
      </c>
      <c r="D172" s="4" t="e">
        <f ca="1">_xll.TR(D$1,"TR.TotalReturn1Mo","SDate=#1 ",I172,$A172)</f>
        <v>#NAME?</v>
      </c>
      <c r="E172" s="4" t="e">
        <f ca="1">_xll.TR(E$1,"TR.TotalReturn1Mo","SDate=#1 ",J172,$A172)</f>
        <v>#NAME?</v>
      </c>
      <c r="F172" s="4"/>
      <c r="G172" s="16">
        <v>-0.59126847796708804</v>
      </c>
      <c r="H172" s="16">
        <v>-9.4097019293538295</v>
      </c>
      <c r="I172" s="16">
        <v>3.0769230765916</v>
      </c>
      <c r="J172" s="16">
        <v>-5.4634276492832301</v>
      </c>
      <c r="K172" s="15">
        <f t="shared" si="5"/>
        <v>42369</v>
      </c>
      <c r="L172" s="13">
        <f>AVERAGE(G172:J172)</f>
        <v>-3.0968687450031371</v>
      </c>
      <c r="M172" s="14">
        <v>-1.34</v>
      </c>
      <c r="N172" s="125">
        <v>36.61</v>
      </c>
      <c r="O172" s="16">
        <f t="shared" si="6"/>
        <v>-16.28172879030414</v>
      </c>
      <c r="P172" s="14">
        <v>201512</v>
      </c>
      <c r="Q172" s="14">
        <v>-1.74</v>
      </c>
      <c r="R172" s="14">
        <f>+M172-V172</f>
        <v>-1.35</v>
      </c>
      <c r="S172" s="106">
        <f>+O172-V172</f>
        <v>-16.291728790304141</v>
      </c>
      <c r="T172" s="14">
        <v>0.97</v>
      </c>
      <c r="U172" s="14">
        <v>-1.68</v>
      </c>
      <c r="V172" s="14">
        <v>0.01</v>
      </c>
      <c r="W172" s="9"/>
      <c r="X172" s="13">
        <f>+G172-$V172</f>
        <v>-0.60126847796708804</v>
      </c>
      <c r="Y172" s="13">
        <f>+H172-$V172</f>
        <v>-9.4197019293538293</v>
      </c>
      <c r="Z172" s="13">
        <f>+I172-$V172</f>
        <v>3.0669230765916002</v>
      </c>
      <c r="AA172" s="13">
        <f>+J172-$V172</f>
        <v>-5.4734276492832299</v>
      </c>
      <c r="AB172" s="13">
        <f>AVERAGE(X172:AA172)</f>
        <v>-3.1068687450031369</v>
      </c>
      <c r="AC172" s="18">
        <f>((+AC171+1)*(100+Q172)/100)-1</f>
        <v>1.1383584536382583</v>
      </c>
      <c r="AD172" s="18">
        <f>((+AD171+1)*(100+S172)/100)-1</f>
        <v>0.58407428576852505</v>
      </c>
      <c r="AE172" s="18">
        <f>((+AE171+1)*(100+R172)/100)-1</f>
        <v>2.8348958113240963</v>
      </c>
      <c r="AF172" s="18">
        <f>((+AF171+1)*(100+S172)/100)-1</f>
        <v>0.58407428576852505</v>
      </c>
      <c r="AG172" s="18">
        <f>((+AG171+1)*(100+AB172)/100)-1</f>
        <v>1.175480843713133</v>
      </c>
      <c r="AH172" s="18">
        <f>((+AH171+1)*(100+X172)/100)-1</f>
        <v>3.0729494724114268</v>
      </c>
      <c r="AI172" s="18">
        <f>((+AI171+1)*(100+Y172)/100)-1</f>
        <v>4.4187343535840773</v>
      </c>
      <c r="AJ172" s="18">
        <f>((+AJ171+1)*(100+Z172)/100)-1</f>
        <v>-0.92571999317242326</v>
      </c>
      <c r="AK172" s="18">
        <f>((+AK171+1)*(100+AA172)/100)-1</f>
        <v>0.94459191097990236</v>
      </c>
      <c r="AL172" s="13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</row>
    <row r="173" spans="1:67" s="1" customFormat="1" x14ac:dyDescent="0.25">
      <c r="A173" s="2">
        <v>42400</v>
      </c>
      <c r="B173" s="4" t="e">
        <f ca="1">_xll.TR(B$1,"TR.TotalReturn1Mo","SDate=#1 ",G173,$A173)</f>
        <v>#NAME?</v>
      </c>
      <c r="C173" s="4" t="e">
        <f ca="1">_xll.TR(C$1,"TR.TotalReturn1Mo","SDate=#1 ",H173,$A173)</f>
        <v>#NAME?</v>
      </c>
      <c r="D173" s="4" t="e">
        <f ca="1">_xll.TR(D$1,"TR.TotalReturn1Mo","SDate=#1 ",I173,$A173)</f>
        <v>#NAME?</v>
      </c>
      <c r="E173" s="4" t="e">
        <f ca="1">_xll.TR(E$1,"TR.TotalReturn1Mo","SDate=#1 ",J173,$A173)</f>
        <v>#NAME?</v>
      </c>
      <c r="F173" s="4"/>
      <c r="G173" s="16">
        <v>-16.916799227677998</v>
      </c>
      <c r="H173" s="16">
        <v>-6.7419354838739398</v>
      </c>
      <c r="I173" s="16">
        <v>-26.8656716429693</v>
      </c>
      <c r="J173" s="16">
        <v>-2.5727826660182398</v>
      </c>
      <c r="K173" s="15">
        <f t="shared" si="5"/>
        <v>42400</v>
      </c>
      <c r="L173" s="13">
        <f>AVERAGE(G173:J173)</f>
        <v>-13.274297255134869</v>
      </c>
      <c r="M173" s="14">
        <v>-9.8800000000000008</v>
      </c>
      <c r="N173">
        <v>33.14</v>
      </c>
      <c r="O173" s="16">
        <f t="shared" si="6"/>
        <v>-9.4782846216880596</v>
      </c>
      <c r="P173" s="14">
        <v>201601</v>
      </c>
      <c r="Q173" s="14">
        <v>-6.31</v>
      </c>
      <c r="R173" s="14">
        <f>+M173-V173</f>
        <v>-9.89</v>
      </c>
      <c r="S173" s="106">
        <f>+O173-V173</f>
        <v>-9.4882846216880594</v>
      </c>
      <c r="T173" s="14">
        <v>-2.1</v>
      </c>
      <c r="U173" s="14">
        <v>0.79</v>
      </c>
      <c r="V173" s="14">
        <v>0.01</v>
      </c>
      <c r="W173" s="9"/>
      <c r="X173" s="13">
        <f>+G173-$V173</f>
        <v>-16.926799227678</v>
      </c>
      <c r="Y173" s="13">
        <f>+H173-$V173</f>
        <v>-6.7519354838739396</v>
      </c>
      <c r="Z173" s="13">
        <f>+I173-$V173</f>
        <v>-26.875671642969301</v>
      </c>
      <c r="AA173" s="13">
        <f>+J173-$V173</f>
        <v>-2.5827826660182396</v>
      </c>
      <c r="AB173" s="13">
        <f>AVERAGE(X173:AA173)</f>
        <v>-13.28429725513487</v>
      </c>
      <c r="AC173" s="18">
        <f>((+AC172+1)*(100+Q173)/100)-1</f>
        <v>1.003428035213684</v>
      </c>
      <c r="AD173" s="18">
        <f>((+AD172+1)*(100+S173)/100)-1</f>
        <v>0.43377280891583525</v>
      </c>
      <c r="AE173" s="18">
        <f>((+AE172+1)*(100+R173)/100)-1</f>
        <v>2.4556246155841435</v>
      </c>
      <c r="AF173" s="18">
        <f>((+AF172+1)*(100+S173)/100)-1</f>
        <v>0.43377280891583525</v>
      </c>
      <c r="AG173" s="18">
        <f>((+AG172+1)*(100+AB173)/100)-1</f>
        <v>0.8864835017057644</v>
      </c>
      <c r="AH173" s="18">
        <f>((+AH172+1)*(100+X173)/100)-1</f>
        <v>2.3835294925715744</v>
      </c>
      <c r="AI173" s="18">
        <f>((+AI172+1)*(100+Y173)/100)-1</f>
        <v>4.0528649059875672</v>
      </c>
      <c r="AJ173" s="18">
        <f>((+AJ172+1)*(100+Z173)/100)-1</f>
        <v>-0.945683243903778</v>
      </c>
      <c r="AK173" s="18">
        <f>((+AK172+1)*(100+AA173)/100)-1</f>
        <v>0.89436732817832088</v>
      </c>
      <c r="AL173" s="13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</row>
    <row r="174" spans="1:67" s="1" customFormat="1" x14ac:dyDescent="0.25">
      <c r="A174" s="2">
        <v>42428</v>
      </c>
      <c r="B174" s="4" t="e">
        <f ca="1">_xll.TR(B$1,"TR.TotalReturn1Mo","SDate=#1 ",G174,$A174)</f>
        <v>#NAME?</v>
      </c>
      <c r="C174" s="4" t="e">
        <f ca="1">_xll.TR(C$1,"TR.TotalReturn1Mo","SDate=#1 ",H174,$A174)</f>
        <v>#NAME?</v>
      </c>
      <c r="D174" s="4" t="e">
        <f ca="1">_xll.TR(D$1,"TR.TotalReturn1Mo","SDate=#1 ",I174,$A174)</f>
        <v>#NAME?</v>
      </c>
      <c r="E174" s="4" t="e">
        <f ca="1">_xll.TR(E$1,"TR.TotalReturn1Mo","SDate=#1 ",J174,$A174)</f>
        <v>#NAME?</v>
      </c>
      <c r="F174" s="4"/>
      <c r="G174" s="16">
        <v>1.0650465762500601</v>
      </c>
      <c r="H174" s="16">
        <v>4.5256270451595997</v>
      </c>
      <c r="I174" s="16">
        <v>19.10112359611</v>
      </c>
      <c r="J174" s="16">
        <v>12.647170527099499</v>
      </c>
      <c r="K174" s="15">
        <f t="shared" si="5"/>
        <v>42428</v>
      </c>
      <c r="L174" s="13">
        <f>AVERAGE(G174:J174)</f>
        <v>9.3347419361547903</v>
      </c>
      <c r="M174" s="14">
        <v>3.83</v>
      </c>
      <c r="N174">
        <v>35.92</v>
      </c>
      <c r="O174" s="16">
        <f t="shared" si="6"/>
        <v>8.3886541943271062</v>
      </c>
      <c r="P174" s="14">
        <v>201602</v>
      </c>
      <c r="Q174" s="14">
        <v>-0.51</v>
      </c>
      <c r="R174" s="14">
        <f>+M174-V174</f>
        <v>3.81</v>
      </c>
      <c r="S174" s="106">
        <f>+O174-V174</f>
        <v>8.3686541943271067</v>
      </c>
      <c r="T174" s="14">
        <v>0.84</v>
      </c>
      <c r="U174" s="14">
        <v>-0.17</v>
      </c>
      <c r="V174" s="14">
        <v>0.02</v>
      </c>
      <c r="W174" s="9"/>
      <c r="X174" s="13">
        <f>+G174-$V174</f>
        <v>1.04504657625006</v>
      </c>
      <c r="Y174" s="13">
        <f>+H174-$V174</f>
        <v>4.5056270451596001</v>
      </c>
      <c r="Z174" s="13">
        <f>+I174-$V174</f>
        <v>19.08112359611</v>
      </c>
      <c r="AA174" s="13">
        <f>+J174-$V174</f>
        <v>12.6271705270995</v>
      </c>
      <c r="AB174" s="13">
        <f>AVERAGE(X174:AA174)</f>
        <v>9.3147419361547907</v>
      </c>
      <c r="AC174" s="18">
        <f>((+AC173+1)*(100+Q174)/100)-1</f>
        <v>0.99321055223409416</v>
      </c>
      <c r="AD174" s="18">
        <f>((+AD173+1)*(100+S174)/100)-1</f>
        <v>0.55376029722629205</v>
      </c>
      <c r="AE174" s="18">
        <f>((+AE173+1)*(100+R174)/100)-1</f>
        <v>2.5872839134378993</v>
      </c>
      <c r="AF174" s="18">
        <f>((+AF173+1)*(100+S174)/100)-1</f>
        <v>0.55376029722629205</v>
      </c>
      <c r="AG174" s="18">
        <f>((+AG173+1)*(100+AB174)/100)-1</f>
        <v>1.0622045715577926</v>
      </c>
      <c r="AH174" s="18">
        <f>((+AH173+1)*(100+X174)/100)-1</f>
        <v>2.4188889516901049</v>
      </c>
      <c r="AI174" s="18">
        <f>((+AI173+1)*(100+Y174)/100)-1</f>
        <v>4.280528153747122</v>
      </c>
      <c r="AJ174" s="18">
        <f>((+AJ173+1)*(100+Z174)/100)-1</f>
        <v>-0.93531899653966022</v>
      </c>
      <c r="AK174" s="18">
        <f>((+AK173+1)*(100+AA174)/100)-1</f>
        <v>1.1335723211170561</v>
      </c>
      <c r="AL174" s="13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</row>
    <row r="175" spans="1:67" s="1" customFormat="1" x14ac:dyDescent="0.25">
      <c r="A175" s="2">
        <v>42460</v>
      </c>
      <c r="B175" s="4" t="e">
        <f ca="1">_xll.TR(B$1,"TR.TotalReturn1Mo","SDate=#1 ",G175,$A175)</f>
        <v>#NAME?</v>
      </c>
      <c r="C175" s="4" t="e">
        <f ca="1">_xll.TR(C$1,"TR.TotalReturn1Mo","SDate=#1 ",H175,$A175)</f>
        <v>#NAME?</v>
      </c>
      <c r="D175" s="4" t="e">
        <f ca="1">_xll.TR(D$1,"TR.TotalReturn1Mo","SDate=#1 ",I175,$A175)</f>
        <v>#NAME?</v>
      </c>
      <c r="E175" s="4" t="e">
        <f ca="1">_xll.TR(E$1,"TR.TotalReturn1Mo","SDate=#1 ",J175,$A175)</f>
        <v>#NAME?</v>
      </c>
      <c r="F175" s="4"/>
      <c r="G175" s="16">
        <v>7.41242172847112</v>
      </c>
      <c r="H175" s="16">
        <v>-2.3921043827603601</v>
      </c>
      <c r="I175" s="16">
        <v>24.5283018885501</v>
      </c>
      <c r="J175" s="16">
        <v>-11.8897451452836</v>
      </c>
      <c r="K175" s="15">
        <f t="shared" si="5"/>
        <v>42460</v>
      </c>
      <c r="L175" s="13">
        <f>AVERAGE(G175:J175)</f>
        <v>4.4147185222443159</v>
      </c>
      <c r="M175" s="14">
        <v>3.74</v>
      </c>
      <c r="N175">
        <v>36.75</v>
      </c>
      <c r="O175" s="16">
        <f t="shared" si="6"/>
        <v>2.3106904231625869</v>
      </c>
      <c r="P175" s="14">
        <v>201603</v>
      </c>
      <c r="Q175" s="14">
        <v>6.91</v>
      </c>
      <c r="R175" s="14">
        <f>+M175-V175</f>
        <v>3.72</v>
      </c>
      <c r="S175" s="106">
        <f>+O175-V175</f>
        <v>2.2906904231625869</v>
      </c>
      <c r="T175" s="14">
        <v>1.29</v>
      </c>
      <c r="U175" s="14">
        <v>0.56000000000000005</v>
      </c>
      <c r="V175" s="14">
        <v>0.02</v>
      </c>
      <c r="W175" s="9"/>
      <c r="X175" s="13">
        <f>+G175-$V175</f>
        <v>7.3924217284711204</v>
      </c>
      <c r="Y175" s="13">
        <f>+H175-$V175</f>
        <v>-2.4121043827603601</v>
      </c>
      <c r="Z175" s="13">
        <f>+I175-$V175</f>
        <v>24.508301888550101</v>
      </c>
      <c r="AA175" s="13">
        <f>+J175-$V175</f>
        <v>-11.909745145283599</v>
      </c>
      <c r="AB175" s="13">
        <f>AVERAGE(X175:AA175)</f>
        <v>4.3947185222443146</v>
      </c>
      <c r="AC175" s="18">
        <f>((+AC174+1)*(100+Q175)/100)-1</f>
        <v>1.13094140139347</v>
      </c>
      <c r="AD175" s="18">
        <f>((+AD174+1)*(100+S175)/100)-1</f>
        <v>0.58935213555375721</v>
      </c>
      <c r="AE175" s="18">
        <f>((+AE174+1)*(100+R175)/100)-1</f>
        <v>2.720730875017789</v>
      </c>
      <c r="AF175" s="18">
        <f>((+AF174+1)*(100+S175)/100)-1</f>
        <v>0.58935213555375721</v>
      </c>
      <c r="AG175" s="18">
        <f>((+AG174+1)*(100+AB175)/100)-1</f>
        <v>1.1528326578306123</v>
      </c>
      <c r="AH175" s="18">
        <f>((+AH174+1)*(100+X175)/100)-1</f>
        <v>2.6716276414271425</v>
      </c>
      <c r="AI175" s="18">
        <f>((+AI174+1)*(100+Y175)/100)-1</f>
        <v>4.1531563027176928</v>
      </c>
      <c r="AJ175" s="18">
        <f>((+AJ174+1)*(100+Z175)/100)-1</f>
        <v>-0.91946678094705658</v>
      </c>
      <c r="AK175" s="18">
        <f>((+AK174+1)*(100+AA175)/100)-1</f>
        <v>0.87946929518170291</v>
      </c>
      <c r="AL175" s="13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</row>
    <row r="176" spans="1:67" s="1" customFormat="1" x14ac:dyDescent="0.25">
      <c r="A176" s="2">
        <v>42490</v>
      </c>
      <c r="B176" s="4" t="e">
        <f ca="1">_xll.TR(B$1,"TR.TotalReturn1Mo","SDate=#1 ",G176,$A176)</f>
        <v>#NAME?</v>
      </c>
      <c r="C176" s="4" t="e">
        <f ca="1">_xll.TR(C$1,"TR.TotalReturn1Mo","SDate=#1 ",H176,$A176)</f>
        <v>#NAME?</v>
      </c>
      <c r="D176" s="4" t="e">
        <f ca="1">_xll.TR(D$1,"TR.TotalReturn1Mo","SDate=#1 ",I176,$A176)</f>
        <v>#NAME?</v>
      </c>
      <c r="E176" s="4" t="e">
        <f ca="1">_xll.TR(E$1,"TR.TotalReturn1Mo","SDate=#1 ",J176,$A176)</f>
        <v>#NAME?</v>
      </c>
      <c r="F176" s="4"/>
      <c r="G176" s="16">
        <v>4.8374552828339699</v>
      </c>
      <c r="H176" s="16">
        <v>-8.9226150766527592</v>
      </c>
      <c r="I176" s="16">
        <v>43.181818182359002</v>
      </c>
      <c r="J176" s="16">
        <v>-12.6323751868375</v>
      </c>
      <c r="K176" s="15">
        <f t="shared" si="5"/>
        <v>42490</v>
      </c>
      <c r="L176" s="13">
        <f>AVERAGE(G176:J176)</f>
        <v>6.6160708004256783</v>
      </c>
      <c r="M176" s="14">
        <v>5.09</v>
      </c>
      <c r="N176">
        <v>45.64</v>
      </c>
      <c r="O176" s="16">
        <f t="shared" si="6"/>
        <v>24.190476190476183</v>
      </c>
      <c r="P176" s="14">
        <v>201604</v>
      </c>
      <c r="Q176" s="14">
        <v>1.9</v>
      </c>
      <c r="R176" s="14">
        <f>+M176-V176</f>
        <v>5.08</v>
      </c>
      <c r="S176" s="106">
        <f>+O176-V176</f>
        <v>24.180476190476181</v>
      </c>
      <c r="T176" s="14">
        <v>0.99</v>
      </c>
      <c r="U176" s="14">
        <v>2.99</v>
      </c>
      <c r="V176" s="14">
        <v>0.01</v>
      </c>
      <c r="W176" s="9"/>
      <c r="X176" s="13">
        <f>+G176-$V176</f>
        <v>4.8274552828339701</v>
      </c>
      <c r="Y176" s="13">
        <f>+H176-$V176</f>
        <v>-8.932615076652759</v>
      </c>
      <c r="Z176" s="13">
        <f>+I176-$V176</f>
        <v>43.171818182359004</v>
      </c>
      <c r="AA176" s="13">
        <f>+J176-$V176</f>
        <v>-12.6423751868375</v>
      </c>
      <c r="AB176" s="13">
        <f>AVERAGE(X176:AA176)</f>
        <v>6.6060708004256803</v>
      </c>
      <c r="AC176" s="18">
        <f>((+AC175+1)*(100+Q176)/100)-1</f>
        <v>1.1714292880199459</v>
      </c>
      <c r="AD176" s="18">
        <f>((+AD175+1)*(100+S176)/100)-1</f>
        <v>0.97366505027415817</v>
      </c>
      <c r="AE176" s="18">
        <f>((+AE175+1)*(100+R176)/100)-1</f>
        <v>2.9097440034686928</v>
      </c>
      <c r="AF176" s="18">
        <f>((+AF175+1)*(100+S176)/100)-1</f>
        <v>0.97366505027415817</v>
      </c>
      <c r="AG176" s="18">
        <f>((+AG175+1)*(100+AB176)/100)-1</f>
        <v>1.2950503074215884</v>
      </c>
      <c r="AH176" s="18">
        <f>((+AH175+1)*(100+X176)/100)-1</f>
        <v>2.8488738239692095</v>
      </c>
      <c r="AI176" s="18">
        <f>((+AI175+1)*(100+Y176)/100)-1</f>
        <v>3.6928446858976507</v>
      </c>
      <c r="AJ176" s="18">
        <f>((+AJ175+1)*(100+Z176)/100)-1</f>
        <v>-0.884699126041119</v>
      </c>
      <c r="AK176" s="18">
        <f>((+AK175+1)*(100+AA176)/100)-1</f>
        <v>0.64185973536342167</v>
      </c>
      <c r="AL176" s="13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</row>
    <row r="177" spans="1:67" s="1" customFormat="1" x14ac:dyDescent="0.25">
      <c r="A177" s="2">
        <v>42521</v>
      </c>
      <c r="B177" s="4" t="e">
        <f ca="1">_xll.TR(B$1,"TR.TotalReturn1Mo","SDate=#1 ",G177,$A177)</f>
        <v>#NAME?</v>
      </c>
      <c r="C177" s="4" t="e">
        <f ca="1">_xll.TR(C$1,"TR.TotalReturn1Mo","SDate=#1 ",H177,$A177)</f>
        <v>#NAME?</v>
      </c>
      <c r="D177" s="4" t="e">
        <f ca="1">_xll.TR(D$1,"TR.TotalReturn1Mo","SDate=#1 ",I177,$A177)</f>
        <v>#NAME?</v>
      </c>
      <c r="E177" s="4" t="e">
        <f ca="1">_xll.TR(E$1,"TR.TotalReturn1Mo","SDate=#1 ",J177,$A177)</f>
        <v>#NAME?</v>
      </c>
      <c r="F177" s="4"/>
      <c r="G177" s="16">
        <v>-5.6499548180099204</v>
      </c>
      <c r="H177" s="16">
        <v>5.0401295480313903</v>
      </c>
      <c r="I177" s="16">
        <v>4.2328042333086104</v>
      </c>
      <c r="J177" s="16">
        <v>-9.8701298697296291</v>
      </c>
      <c r="K177" s="15">
        <f t="shared" si="5"/>
        <v>42521</v>
      </c>
      <c r="L177" s="13">
        <f>AVERAGE(G177:J177)</f>
        <v>-1.5617877265998872</v>
      </c>
      <c r="M177" s="14">
        <v>-1.77</v>
      </c>
      <c r="N177">
        <v>49.26</v>
      </c>
      <c r="O177" s="16">
        <f t="shared" si="6"/>
        <v>7.931638913234007</v>
      </c>
      <c r="P177" s="14">
        <v>201605</v>
      </c>
      <c r="Q177" s="14">
        <v>0.45</v>
      </c>
      <c r="R177" s="14">
        <f>+M177-V177</f>
        <v>-1.78</v>
      </c>
      <c r="S177" s="106">
        <f>+O177-V177</f>
        <v>7.9216389132340073</v>
      </c>
      <c r="T177" s="14">
        <v>0</v>
      </c>
      <c r="U177" s="14">
        <v>-2.04</v>
      </c>
      <c r="V177" s="14">
        <v>0.01</v>
      </c>
      <c r="W177" s="9"/>
      <c r="X177" s="13">
        <f>+G177-$V177</f>
        <v>-5.6599548180099202</v>
      </c>
      <c r="Y177" s="13">
        <f>+H177-$V177</f>
        <v>5.0301295480313906</v>
      </c>
      <c r="Z177" s="13">
        <f>+I177-$V177</f>
        <v>4.2228042333086107</v>
      </c>
      <c r="AA177" s="13">
        <f>+J177-$V177</f>
        <v>-9.8801298697296289</v>
      </c>
      <c r="AB177" s="13">
        <f>AVERAGE(X177:AA177)</f>
        <v>-1.571787726599887</v>
      </c>
      <c r="AC177" s="18">
        <f>((+AC176+1)*(100+Q177)/100)-1</f>
        <v>1.1812007198160357</v>
      </c>
      <c r="AD177" s="18">
        <f>((+AD176+1)*(100+S177)/100)-1</f>
        <v>1.1300116689135753</v>
      </c>
      <c r="AE177" s="18">
        <f>((+AE176+1)*(100+R177)/100)-1</f>
        <v>2.8401505602069501</v>
      </c>
      <c r="AF177" s="18">
        <f>((+AF176+1)*(100+S177)/100)-1</f>
        <v>1.1300116689135753</v>
      </c>
      <c r="AG177" s="18">
        <f>((+AG176+1)*(100+AB177)/100)-1</f>
        <v>1.2589769883702426</v>
      </c>
      <c r="AH177" s="18">
        <f>((+AH176+1)*(100+X177)/100)-1</f>
        <v>2.6310293045303417</v>
      </c>
      <c r="AI177" s="18">
        <f>((+AI176+1)*(100+Y177)/100)-1</f>
        <v>3.9289008530862093</v>
      </c>
      <c r="AJ177" s="18">
        <f>((+AJ176+1)*(100+Z177)/100)-1</f>
        <v>-0.87983019585454159</v>
      </c>
      <c r="AK177" s="18">
        <f>((+AK176+1)*(100+AA177)/100)-1</f>
        <v>0.4796418612307165</v>
      </c>
      <c r="AL177" s="13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</row>
    <row r="178" spans="1:67" s="1" customFormat="1" x14ac:dyDescent="0.25">
      <c r="A178" s="2">
        <v>42551</v>
      </c>
      <c r="B178" s="4" t="e">
        <f ca="1">_xll.TR(B$1,"TR.TotalReturn1Mo","SDate=#1 ",G178,$A178)</f>
        <v>#NAME?</v>
      </c>
      <c r="C178" s="4" t="e">
        <f ca="1">_xll.TR(C$1,"TR.TotalReturn1Mo","SDate=#1 ",H178,$A178)</f>
        <v>#NAME?</v>
      </c>
      <c r="D178" s="4" t="e">
        <f ca="1">_xll.TR(D$1,"TR.TotalReturn1Mo","SDate=#1 ",I178,$A178)</f>
        <v>#NAME?</v>
      </c>
      <c r="E178" s="4" t="e">
        <f ca="1">_xll.TR(E$1,"TR.TotalReturn1Mo","SDate=#1 ",J178,$A178)</f>
        <v>#NAME?</v>
      </c>
      <c r="F178" s="4"/>
      <c r="G178" s="16">
        <v>0.50301810849429096</v>
      </c>
      <c r="H178" s="16">
        <v>-8.1172291310190303</v>
      </c>
      <c r="I178" s="16">
        <v>-2.5125628133764999</v>
      </c>
      <c r="J178" s="16">
        <v>3.2706582999990599</v>
      </c>
      <c r="K178" s="15">
        <f t="shared" si="5"/>
        <v>42551</v>
      </c>
      <c r="L178" s="13">
        <f>AVERAGE(G178:J178)</f>
        <v>-1.7140288839755451</v>
      </c>
      <c r="M178" s="14">
        <v>0.83</v>
      </c>
      <c r="N178">
        <v>48.05</v>
      </c>
      <c r="O178" s="16">
        <f t="shared" si="6"/>
        <v>-2.4563540397888772</v>
      </c>
      <c r="P178" s="14">
        <v>201606</v>
      </c>
      <c r="Q178" s="14">
        <v>-1.67</v>
      </c>
      <c r="R178" s="14">
        <f>+M178-V178</f>
        <v>0.80999999999999994</v>
      </c>
      <c r="S178" s="106">
        <f>+O178-V178</f>
        <v>-2.4763540397888772</v>
      </c>
      <c r="T178" s="14">
        <v>-0.48</v>
      </c>
      <c r="U178" s="14">
        <v>-0.72</v>
      </c>
      <c r="V178" s="14">
        <v>0.02</v>
      </c>
      <c r="W178" s="9"/>
      <c r="X178" s="13">
        <f>+G178-$V178</f>
        <v>0.48301810849429094</v>
      </c>
      <c r="Y178" s="13">
        <f>+H178-$V178</f>
        <v>-8.1372291310190299</v>
      </c>
      <c r="Z178" s="13">
        <f>+I178-$V178</f>
        <v>-2.5325628133764999</v>
      </c>
      <c r="AA178" s="13">
        <f>+J178-$V178</f>
        <v>3.2506582999990599</v>
      </c>
      <c r="AB178" s="13">
        <f>AVERAGE(X178:AA178)</f>
        <v>-1.7340288839755447</v>
      </c>
      <c r="AC178" s="18">
        <f>((+AC177+1)*(100+Q178)/100)-1</f>
        <v>1.1447746677951081</v>
      </c>
      <c r="AD178" s="18">
        <f>((+AD177+1)*(100+S178)/100)-1</f>
        <v>1.0772650389024596</v>
      </c>
      <c r="AE178" s="18">
        <f>((+AE177+1)*(100+R178)/100)-1</f>
        <v>2.8712557797446268</v>
      </c>
      <c r="AF178" s="18">
        <f>((+AF177+1)*(100+S178)/100)-1</f>
        <v>1.0772650389024596</v>
      </c>
      <c r="AG178" s="18">
        <f>((+AG177+1)*(100+AB178)/100)-1</f>
        <v>1.2198056749095416</v>
      </c>
      <c r="AH178" s="18">
        <f>((+AH177+1)*(100+X178)/100)-1</f>
        <v>2.6485678335959575</v>
      </c>
      <c r="AI178" s="18">
        <f>((+AI177+1)*(100+Y178)/100)-1</f>
        <v>3.5278248970298334</v>
      </c>
      <c r="AJ178" s="18">
        <f>((+AJ177+1)*(100+Z178)/100)-1</f>
        <v>-0.8828735716272369</v>
      </c>
      <c r="AK178" s="18">
        <f>((+AK177+1)*(100+AA178)/100)-1</f>
        <v>0.5277399622030734</v>
      </c>
      <c r="AL178" s="13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</row>
    <row r="179" spans="1:67" s="1" customFormat="1" x14ac:dyDescent="0.25">
      <c r="A179" s="2">
        <v>42582</v>
      </c>
      <c r="B179" s="4" t="e">
        <f ca="1">_xll.TR(B$1,"TR.TotalReturn1Mo","SDate=#1 ",G179,$A179)</f>
        <v>#NAME?</v>
      </c>
      <c r="C179" s="4" t="e">
        <f ca="1">_xll.TR(C$1,"TR.TotalReturn1Mo","SDate=#1 ",H179,$A179)</f>
        <v>#NAME?</v>
      </c>
      <c r="D179" s="4" t="e">
        <f ca="1">_xll.TR(D$1,"TR.TotalReturn1Mo","SDate=#1 ",I179,$A179)</f>
        <v>#NAME?</v>
      </c>
      <c r="E179" s="4" t="e">
        <f ca="1">_xll.TR(E$1,"TR.TotalReturn1Mo","SDate=#1 ",J179,$A179)</f>
        <v>#NAME?</v>
      </c>
      <c r="F179" s="4"/>
      <c r="G179" s="16">
        <v>2.9183029162571898</v>
      </c>
      <c r="H179" s="16">
        <v>1.73980282327109</v>
      </c>
      <c r="I179" s="16">
        <v>1.0309278357467599</v>
      </c>
      <c r="J179" s="16">
        <v>-15.8839778986471</v>
      </c>
      <c r="K179" s="15">
        <f t="shared" si="5"/>
        <v>42582</v>
      </c>
      <c r="L179" s="13">
        <f>AVERAGE(G179:J179)</f>
        <v>-2.5487360808430148</v>
      </c>
      <c r="M179" s="14">
        <v>4.0599999999999996</v>
      </c>
      <c r="N179">
        <v>40.76</v>
      </c>
      <c r="O179" s="16">
        <f t="shared" si="6"/>
        <v>-15.171696149843916</v>
      </c>
      <c r="P179" s="14">
        <v>201607</v>
      </c>
      <c r="Q179" s="14">
        <v>4.49</v>
      </c>
      <c r="R179" s="14">
        <f>+M179-V179</f>
        <v>4.04</v>
      </c>
      <c r="S179" s="106">
        <f>+O179-V179</f>
        <v>-15.191696149843915</v>
      </c>
      <c r="T179" s="14">
        <v>1.34</v>
      </c>
      <c r="U179" s="14">
        <v>0.3</v>
      </c>
      <c r="V179" s="14">
        <v>0.02</v>
      </c>
      <c r="W179" s="9"/>
      <c r="X179" s="13">
        <f>+G179-$V179</f>
        <v>2.8983029162571898</v>
      </c>
      <c r="Y179" s="13">
        <f>+H179-$V179</f>
        <v>1.71980282327109</v>
      </c>
      <c r="Z179" s="13">
        <f>+I179-$V179</f>
        <v>1.0109278357467599</v>
      </c>
      <c r="AA179" s="13">
        <f>+J179-$V179</f>
        <v>-15.903977898647099</v>
      </c>
      <c r="AB179" s="13">
        <f>AVERAGE(X179:AA179)</f>
        <v>-2.5687360808430149</v>
      </c>
      <c r="AC179" s="18">
        <f>((+AC178+1)*(100+Q179)/100)-1</f>
        <v>1.2410750503791084</v>
      </c>
      <c r="AD179" s="18">
        <f>((+AD178+1)*(100+S179)/100)-1</f>
        <v>0.76169324596546084</v>
      </c>
      <c r="AE179" s="18">
        <f>((+AE178+1)*(100+R179)/100)-1</f>
        <v>3.0276545132463095</v>
      </c>
      <c r="AF179" s="18">
        <f>((+AF178+1)*(100+S179)/100)-1</f>
        <v>0.76169324596546084</v>
      </c>
      <c r="AG179" s="18">
        <f>((+AG178+1)*(100+AB179)/100)-1</f>
        <v>1.1627847256135397</v>
      </c>
      <c r="AH179" s="18">
        <f>((+AH178+1)*(100+X179)/100)-1</f>
        <v>2.7543143815186908</v>
      </c>
      <c r="AI179" s="18">
        <f>((+AI178+1)*(100+Y179)/100)-1</f>
        <v>3.6056945574417236</v>
      </c>
      <c r="AJ179" s="18">
        <f>((+AJ178+1)*(100+Z179)/100)-1</f>
        <v>-0.88168950795980061</v>
      </c>
      <c r="AK179" s="18">
        <f>((+AK178+1)*(100+AA179)/100)-1</f>
        <v>0.28476853626549703</v>
      </c>
      <c r="AL179" s="13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</row>
    <row r="180" spans="1:67" s="1" customFormat="1" x14ac:dyDescent="0.25">
      <c r="A180" s="2">
        <v>42613</v>
      </c>
      <c r="B180" s="4" t="e">
        <f ca="1">_xll.TR(B$1,"TR.TotalReturn1Mo","SDate=#1 ",G180,$A180)</f>
        <v>#NAME?</v>
      </c>
      <c r="C180" s="4" t="e">
        <f ca="1">_xll.TR(C$1,"TR.TotalReturn1Mo","SDate=#1 ",H180,$A180)</f>
        <v>#NAME?</v>
      </c>
      <c r="D180" s="4" t="e">
        <f ca="1">_xll.TR(D$1,"TR.TotalReturn1Mo","SDate=#1 ",I180,$A180)</f>
        <v>#NAME?</v>
      </c>
      <c r="E180" s="4" t="e">
        <f ca="1">_xll.TR(E$1,"TR.TotalReturn1Mo","SDate=#1 ",J180,$A180)</f>
        <v>#NAME?</v>
      </c>
      <c r="F180" s="4"/>
      <c r="G180" s="16">
        <v>-2.35172787343468</v>
      </c>
      <c r="H180" s="16">
        <v>-0.646019382202068</v>
      </c>
      <c r="I180" s="16">
        <v>9.6938775501127292</v>
      </c>
      <c r="J180" s="16">
        <v>-3.6124794747116402</v>
      </c>
      <c r="K180" s="15">
        <f t="shared" si="5"/>
        <v>42613</v>
      </c>
      <c r="L180" s="13">
        <f>AVERAGE(G180:J180)</f>
        <v>0.77091270494108532</v>
      </c>
      <c r="M180" s="14">
        <v>0.1</v>
      </c>
      <c r="N180">
        <v>47.94</v>
      </c>
      <c r="O180" s="16">
        <f t="shared" si="6"/>
        <v>17.615309126594703</v>
      </c>
      <c r="P180" s="14">
        <v>201608</v>
      </c>
      <c r="Q180" s="14">
        <v>0.3</v>
      </c>
      <c r="R180" s="14">
        <f>+M180-V180</f>
        <v>0.08</v>
      </c>
      <c r="S180" s="106">
        <f>+O180-V180</f>
        <v>17.595309126594703</v>
      </c>
      <c r="T180" s="14">
        <v>0.34</v>
      </c>
      <c r="U180" s="14">
        <v>2.23</v>
      </c>
      <c r="V180" s="14">
        <v>0.02</v>
      </c>
      <c r="W180" s="9"/>
      <c r="X180" s="13">
        <f>+G180-$V180</f>
        <v>-2.3717278734346801</v>
      </c>
      <c r="Y180" s="13">
        <f>+H180-$V180</f>
        <v>-0.66601938220206802</v>
      </c>
      <c r="Z180" s="13">
        <f>+I180-$V180</f>
        <v>9.6738775501127297</v>
      </c>
      <c r="AA180" s="13">
        <f>+J180-$V180</f>
        <v>-3.6324794747116402</v>
      </c>
      <c r="AB180" s="13">
        <f>AVERAGE(X180:AA180)</f>
        <v>0.7509127049410852</v>
      </c>
      <c r="AC180" s="18">
        <f>((+AC179+1)*(100+Q180)/100)-1</f>
        <v>1.2477982755302457</v>
      </c>
      <c r="AD180" s="18">
        <f>((+AD179+1)*(100+S180)/100)-1</f>
        <v>1.071668618455424</v>
      </c>
      <c r="AE180" s="18">
        <f>((+AE179+1)*(100+R180)/100)-1</f>
        <v>3.030876636856906</v>
      </c>
      <c r="AF180" s="18">
        <f>((+AF179+1)*(100+S180)/100)-1</f>
        <v>1.071668618455424</v>
      </c>
      <c r="AG180" s="18">
        <f>((+AG179+1)*(100+AB180)/100)-1</f>
        <v>1.179025350898697</v>
      </c>
      <c r="AH180" s="18">
        <f>((+AH179+1)*(100+X180)/100)-1</f>
        <v>2.6652722608758448</v>
      </c>
      <c r="AI180" s="18">
        <f>((+AI179+1)*(100+Y180)/100)-1</f>
        <v>3.5750197390041363</v>
      </c>
      <c r="AJ180" s="18">
        <f>((+AJ179+1)*(100+Z180)/100)-1</f>
        <v>-0.8702442958308958</v>
      </c>
      <c r="AK180" s="18">
        <f>((+AK179+1)*(100+AA180)/100)-1</f>
        <v>0.23809958288809963</v>
      </c>
      <c r="AL180" s="13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</row>
    <row r="181" spans="1:67" s="1" customFormat="1" x14ac:dyDescent="0.25">
      <c r="A181" s="2">
        <v>42643</v>
      </c>
      <c r="B181" s="4" t="e">
        <f ca="1">_xll.TR(B$1,"TR.TotalReturn1Mo","SDate=#1 ",G181,$A181)</f>
        <v>#NAME?</v>
      </c>
      <c r="C181" s="4" t="e">
        <f ca="1">_xll.TR(C$1,"TR.TotalReturn1Mo","SDate=#1 ",H181,$A181)</f>
        <v>#NAME?</v>
      </c>
      <c r="D181" s="4" t="e">
        <f ca="1">_xll.TR(D$1,"TR.TotalReturn1Mo","SDate=#1 ",I181,$A181)</f>
        <v>#NAME?</v>
      </c>
      <c r="E181" s="4" t="e">
        <f ca="1">_xll.TR(E$1,"TR.TotalReturn1Mo","SDate=#1 ",J181,$A181)</f>
        <v>#NAME?</v>
      </c>
      <c r="F181" s="4"/>
      <c r="G181" s="16">
        <v>0.71095482125011999</v>
      </c>
      <c r="H181" s="16">
        <v>4.66562986123646</v>
      </c>
      <c r="I181" s="16">
        <v>-13.8755980875607</v>
      </c>
      <c r="J181" s="16">
        <v>-1.9602617484787801</v>
      </c>
      <c r="K181" s="15">
        <f t="shared" si="5"/>
        <v>42643</v>
      </c>
      <c r="L181" s="13">
        <f>AVERAGE(G181:J181)</f>
        <v>-2.614818788388225</v>
      </c>
      <c r="M181" s="14">
        <v>-0.61</v>
      </c>
      <c r="N181">
        <v>48.24</v>
      </c>
      <c r="O181" s="16">
        <f t="shared" si="6"/>
        <v>0.62578222778473247</v>
      </c>
      <c r="P181" s="14">
        <v>201609</v>
      </c>
      <c r="Q181" s="14">
        <v>0.89</v>
      </c>
      <c r="R181" s="14">
        <f>+M181-V181</f>
        <v>-0.63</v>
      </c>
      <c r="S181" s="106">
        <f>+O181-V181</f>
        <v>0.60578222778473245</v>
      </c>
      <c r="T181" s="14">
        <v>2.25</v>
      </c>
      <c r="U181" s="14">
        <v>-1.26</v>
      </c>
      <c r="V181" s="14">
        <v>0.02</v>
      </c>
      <c r="W181" s="9"/>
      <c r="X181" s="13">
        <f>+G181-$V181</f>
        <v>0.69095482125011998</v>
      </c>
      <c r="Y181" s="13">
        <f>+H181-$V181</f>
        <v>4.6456298612364604</v>
      </c>
      <c r="Z181" s="13">
        <f>+I181-$V181</f>
        <v>-13.8955980875607</v>
      </c>
      <c r="AA181" s="13">
        <f>+J181-$V181</f>
        <v>-1.9802617484787801</v>
      </c>
      <c r="AB181" s="13">
        <f>AVERAGE(X181:AA181)</f>
        <v>-2.6348187883882246</v>
      </c>
      <c r="AC181" s="18">
        <f>((+AC180+1)*(100+Q181)/100)-1</f>
        <v>1.2678036801824648</v>
      </c>
      <c r="AD181" s="18">
        <f>((+AD180+1)*(100+S181)/100)-1</f>
        <v>1.0842184187646207</v>
      </c>
      <c r="AE181" s="18">
        <f>((+AE180+1)*(100+R181)/100)-1</f>
        <v>3.0054821140447077</v>
      </c>
      <c r="AF181" s="18">
        <f>((+AF180+1)*(100+S181)/100)-1</f>
        <v>1.0842184187646207</v>
      </c>
      <c r="AG181" s="18">
        <f>((+AG180+1)*(100+AB181)/100)-1</f>
        <v>1.1216119815494756</v>
      </c>
      <c r="AH181" s="18">
        <f>((+AH180+1)*(100+X181)/100)-1</f>
        <v>2.69059763627431</v>
      </c>
      <c r="AI181" s="18">
        <f>((+AI180+1)*(100+Y181)/100)-1</f>
        <v>3.7875582221567745</v>
      </c>
      <c r="AJ181" s="18">
        <f>((+AJ180+1)*(100+Z181)/100)-1</f>
        <v>-0.8882746269779187</v>
      </c>
      <c r="AK181" s="18">
        <f>((+AK180+1)*(100+AA181)/100)-1</f>
        <v>0.21358197044009142</v>
      </c>
      <c r="AL181" s="13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</row>
    <row r="182" spans="1:67" s="1" customFormat="1" x14ac:dyDescent="0.25">
      <c r="A182" s="2">
        <v>42674</v>
      </c>
      <c r="B182" s="4" t="e">
        <f ca="1">_xll.TR(B$1,"TR.TotalReturn1Mo","SDate=#1 ",G182,$A182)</f>
        <v>#NAME?</v>
      </c>
      <c r="C182" s="4" t="e">
        <f ca="1">_xll.TR(C$1,"TR.TotalReturn1Mo","SDate=#1 ",H182,$A182)</f>
        <v>#NAME?</v>
      </c>
      <c r="D182" s="4" t="e">
        <f ca="1">_xll.TR(D$1,"TR.TotalReturn1Mo","SDate=#1 ",I182,$A182)</f>
        <v>#NAME?</v>
      </c>
      <c r="E182" s="4" t="e">
        <f ca="1">_xll.TR(E$1,"TR.TotalReturn1Mo","SDate=#1 ",J182,$A182)</f>
        <v>#NAME?</v>
      </c>
      <c r="F182" s="4"/>
      <c r="G182" s="16">
        <v>8.1144678891219808</v>
      </c>
      <c r="H182" s="16">
        <v>0.57578008938325997</v>
      </c>
      <c r="I182" s="16">
        <v>-1.11111111213373</v>
      </c>
      <c r="J182" s="16">
        <v>23.928157588748402</v>
      </c>
      <c r="K182" s="15">
        <f t="shared" si="5"/>
        <v>42674</v>
      </c>
      <c r="L182" s="13">
        <f>AVERAGE(G182:J182)</f>
        <v>7.8768236137799779</v>
      </c>
      <c r="M182" s="14">
        <v>2.61</v>
      </c>
      <c r="N182">
        <v>46.2</v>
      </c>
      <c r="O182" s="16">
        <f t="shared" si="6"/>
        <v>-4.2288557213930318</v>
      </c>
      <c r="P182" s="14">
        <v>201610</v>
      </c>
      <c r="Q182" s="14">
        <v>-1.88</v>
      </c>
      <c r="R182" s="14">
        <f>+M182-V182</f>
        <v>2.59</v>
      </c>
      <c r="S182" s="106">
        <f>+O182-V182</f>
        <v>-4.2488557213930314</v>
      </c>
      <c r="T182" s="14">
        <v>-1.59</v>
      </c>
      <c r="U182" s="14">
        <v>4.26</v>
      </c>
      <c r="V182" s="14">
        <v>0.02</v>
      </c>
      <c r="W182" s="9"/>
      <c r="X182" s="13">
        <f>+G182-$V182</f>
        <v>8.0944678891219812</v>
      </c>
      <c r="Y182" s="13">
        <f>+H182-$V182</f>
        <v>0.55578008938325996</v>
      </c>
      <c r="Z182" s="13">
        <f>+I182-$V182</f>
        <v>-1.1311111121337301</v>
      </c>
      <c r="AA182" s="13">
        <f>+J182-$V182</f>
        <v>23.908157588748402</v>
      </c>
      <c r="AB182" s="13">
        <f>AVERAGE(X182:AA182)</f>
        <v>7.8568236137799783</v>
      </c>
      <c r="AC182" s="18">
        <f>((+AC181+1)*(100+Q182)/100)-1</f>
        <v>1.2251689709950346</v>
      </c>
      <c r="AD182" s="18">
        <f>((+AD181+1)*(100+S182)/100)-1</f>
        <v>0.99566298523261287</v>
      </c>
      <c r="AE182" s="18">
        <f>((+AE181+1)*(100+R182)/100)-1</f>
        <v>3.1092241007984658</v>
      </c>
      <c r="AF182" s="18">
        <f>((+AF181+1)*(100+S182)/100)-1</f>
        <v>0.99566298523261287</v>
      </c>
      <c r="AG182" s="18">
        <f>((+AG181+1)*(100+AB182)/100)-1</f>
        <v>1.28830329270864</v>
      </c>
      <c r="AH182" s="18">
        <f>((+AH181+1)*(100+X182)/100)-1</f>
        <v>2.9893318768592292</v>
      </c>
      <c r="AI182" s="18">
        <f>((+AI181+1)*(100+Y182)/100)-1</f>
        <v>3.8141665175231534</v>
      </c>
      <c r="AJ182" s="18">
        <f>((+AJ181+1)*(100+Z182)/100)-1</f>
        <v>-0.88953836508724438</v>
      </c>
      <c r="AK182" s="18">
        <f>((+AK181+1)*(100+AA182)/100)-1</f>
        <v>0.50372706040154647</v>
      </c>
      <c r="AL182" s="13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</row>
    <row r="183" spans="1:67" s="1" customFormat="1" x14ac:dyDescent="0.25">
      <c r="A183" s="2">
        <v>42704</v>
      </c>
      <c r="B183" s="4" t="e">
        <f ca="1">_xll.TR(B$1,"TR.TotalReturn1Mo","SDate=#1 ",G183,$A183)</f>
        <v>#NAME?</v>
      </c>
      <c r="C183" s="4" t="e">
        <f ca="1">_xll.TR(C$1,"TR.TotalReturn1Mo","SDate=#1 ",H183,$A183)</f>
        <v>#NAME?</v>
      </c>
      <c r="D183" s="4" t="e">
        <f ca="1">_xll.TR(D$1,"TR.TotalReturn1Mo","SDate=#1 ",I183,$A183)</f>
        <v>#NAME?</v>
      </c>
      <c r="E183" s="4" t="e">
        <f ca="1">_xll.TR(E$1,"TR.TotalReturn1Mo","SDate=#1 ",J183,$A183)</f>
        <v>#NAME?</v>
      </c>
      <c r="F183" s="4"/>
      <c r="G183" s="16">
        <v>6.0863447168684202</v>
      </c>
      <c r="H183" s="16">
        <v>9.5818181824691493</v>
      </c>
      <c r="I183" s="16">
        <v>1.07526881697246</v>
      </c>
      <c r="J183" s="16">
        <v>-2.0499999997503502</v>
      </c>
      <c r="K183" s="15">
        <f t="shared" si="5"/>
        <v>42704</v>
      </c>
      <c r="L183" s="13">
        <f>AVERAGE(G183:J183)</f>
        <v>3.6733579291399203</v>
      </c>
      <c r="M183" s="14">
        <v>8.34</v>
      </c>
      <c r="N183">
        <v>47.95</v>
      </c>
      <c r="O183" s="16">
        <f t="shared" si="6"/>
        <v>3.7878787878787845</v>
      </c>
      <c r="P183" s="14">
        <v>201611</v>
      </c>
      <c r="Q183" s="14">
        <v>1.4</v>
      </c>
      <c r="R183" s="14">
        <f>+M183-V183</f>
        <v>8.33</v>
      </c>
      <c r="S183" s="106">
        <f>+O183-V183</f>
        <v>3.7778787878787847</v>
      </c>
      <c r="T183" s="14">
        <v>0.3</v>
      </c>
      <c r="U183" s="14">
        <v>4.32</v>
      </c>
      <c r="V183" s="14">
        <v>0.01</v>
      </c>
      <c r="W183" s="9"/>
      <c r="X183" s="13">
        <f>+G183-$V183</f>
        <v>6.0763447168684204</v>
      </c>
      <c r="Y183" s="13">
        <f>+H183-$V183</f>
        <v>9.5718181824691495</v>
      </c>
      <c r="Z183" s="13">
        <f>+I183-$V183</f>
        <v>1.06526881697246</v>
      </c>
      <c r="AA183" s="13">
        <f>+J183-$V183</f>
        <v>-2.05999999975035</v>
      </c>
      <c r="AB183" s="13">
        <f>AVERAGE(X183:AA183)</f>
        <v>3.6633579291399201</v>
      </c>
      <c r="AC183" s="18">
        <f>((+AC182+1)*(100+Q183)/100)-1</f>
        <v>1.2563213365889654</v>
      </c>
      <c r="AD183" s="18">
        <f>((+AD182+1)*(100+S183)/100)-1</f>
        <v>1.0710567138292642</v>
      </c>
      <c r="AE183" s="18">
        <f>((+AE182+1)*(100+R183)/100)-1</f>
        <v>3.4515224683949777</v>
      </c>
      <c r="AF183" s="18">
        <f>((+AF182+1)*(100+S183)/100)-1</f>
        <v>1.0710567138292642</v>
      </c>
      <c r="AG183" s="18">
        <f>((+AG182+1)*(100+AB183)/100)-1</f>
        <v>1.3721320328248519</v>
      </c>
      <c r="AH183" s="18">
        <f>((+AH182+1)*(100+X183)/100)-1</f>
        <v>3.2317374335971127</v>
      </c>
      <c r="AI183" s="18">
        <f>((+AI182+1)*(100+Y183)/100)-1</f>
        <v>4.2749697835817768</v>
      </c>
      <c r="AJ183" s="18">
        <f>((+AJ182+1)*(100+Z183)/100)-1</f>
        <v>-0.88836165173580084</v>
      </c>
      <c r="AK183" s="18">
        <f>((+AK182+1)*(100+AA183)/100)-1</f>
        <v>0.47275028296102883</v>
      </c>
      <c r="AL183" s="13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</row>
    <row r="184" spans="1:67" s="1" customFormat="1" x14ac:dyDescent="0.25">
      <c r="A184" s="2">
        <v>42735</v>
      </c>
      <c r="B184" s="4" t="e">
        <f ca="1">_xll.TR(B$1,"TR.TotalReturn1Mo","SDate=#1 ",G184,$A184)</f>
        <v>#NAME?</v>
      </c>
      <c r="C184" s="4" t="e">
        <f ca="1">_xll.TR(C$1,"TR.TotalReturn1Mo","SDate=#1 ",H184,$A184)</f>
        <v>#NAME?</v>
      </c>
      <c r="D184" s="4" t="e">
        <f ca="1">_xll.TR(D$1,"TR.TotalReturn1Mo","SDate=#1 ",I184,$A184)</f>
        <v>#NAME?</v>
      </c>
      <c r="E184" s="4" t="e">
        <f ca="1">_xll.TR(E$1,"TR.TotalReturn1Mo","SDate=#1 ",J184,$A184)</f>
        <v>#NAME?</v>
      </c>
      <c r="F184" s="4"/>
      <c r="G184" s="16">
        <v>3.40063762013216</v>
      </c>
      <c r="H184" s="16">
        <v>4.2641446833878298</v>
      </c>
      <c r="I184" s="16">
        <v>14.8936170221595</v>
      </c>
      <c r="J184" s="16">
        <v>-1.7355793766159799</v>
      </c>
      <c r="K184" s="15">
        <f t="shared" si="5"/>
        <v>42735</v>
      </c>
      <c r="L184" s="13">
        <f>AVERAGE(G184:J184)</f>
        <v>5.2057049872658769</v>
      </c>
      <c r="M184" s="14">
        <v>1.43</v>
      </c>
      <c r="N184">
        <v>54.96</v>
      </c>
      <c r="O184" s="16">
        <f t="shared" si="6"/>
        <v>14.619395203336794</v>
      </c>
      <c r="P184" s="14">
        <v>201612</v>
      </c>
      <c r="Q184" s="14">
        <v>2.27</v>
      </c>
      <c r="R184" s="14">
        <f>+M184-V184</f>
        <v>1.4</v>
      </c>
      <c r="S184" s="106">
        <f>+O184-V184</f>
        <v>14.589395203336794</v>
      </c>
      <c r="T184" s="14">
        <v>-0.45</v>
      </c>
      <c r="U184" s="14">
        <v>2.74</v>
      </c>
      <c r="V184" s="14">
        <v>0.03</v>
      </c>
      <c r="W184" s="9"/>
      <c r="X184" s="13">
        <f>+G184-$V184</f>
        <v>3.3706376201321602</v>
      </c>
      <c r="Y184" s="13">
        <f>+H184-$V184</f>
        <v>4.2341446833878296</v>
      </c>
      <c r="Z184" s="13">
        <f>+I184-$V184</f>
        <v>14.863617022159501</v>
      </c>
      <c r="AA184" s="13">
        <f>+J184-$V184</f>
        <v>-1.76557937661598</v>
      </c>
      <c r="AB184" s="13">
        <f>AVERAGE(X184:AA184)</f>
        <v>5.1757049872658776</v>
      </c>
      <c r="AC184" s="18">
        <f>((+AC183+1)*(100+Q184)/100)-1</f>
        <v>1.3075398309295347</v>
      </c>
      <c r="AD184" s="18">
        <f>((+AD183+1)*(100+S184)/100)-1</f>
        <v>1.3732113626950553</v>
      </c>
      <c r="AE184" s="18">
        <f>((+AE183+1)*(100+R184)/100)-1</f>
        <v>3.5138437829525078</v>
      </c>
      <c r="AF184" s="18">
        <f>((+AF183+1)*(100+S184)/100)-1</f>
        <v>1.3732113626950553</v>
      </c>
      <c r="AG184" s="18">
        <f>((+AG183+1)*(100+AB184)/100)-1</f>
        <v>1.4949065887522992</v>
      </c>
      <c r="AH184" s="18">
        <f>((+AH183+1)*(100+X184)/100)-1</f>
        <v>3.3743739675191522</v>
      </c>
      <c r="AI184" s="18">
        <f>((+AI183+1)*(100+Y184)/100)-1</f>
        <v>4.4983196362236182</v>
      </c>
      <c r="AJ184" s="18">
        <f>((+AJ183+1)*(100+Z184)/100)-1</f>
        <v>-0.87176815519994566</v>
      </c>
      <c r="AK184" s="18">
        <f>((+AK183+1)*(100+AA184)/100)-1</f>
        <v>0.44674770769601535</v>
      </c>
      <c r="AL184" s="13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</row>
    <row r="185" spans="1:67" s="1" customFormat="1" x14ac:dyDescent="0.2">
      <c r="A185" s="2"/>
      <c r="B185" s="3"/>
      <c r="C185" s="9"/>
      <c r="D185" s="9"/>
      <c r="E185" s="9"/>
      <c r="F185" s="9"/>
      <c r="G185" s="16"/>
      <c r="H185" s="16"/>
      <c r="I185" s="16"/>
      <c r="J185" s="16"/>
      <c r="K185" s="15"/>
      <c r="L185" s="9"/>
      <c r="M185" s="9"/>
      <c r="N185" s="9"/>
      <c r="O185" s="16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16"/>
      <c r="AD185" s="16"/>
      <c r="AE185" s="16"/>
      <c r="AF185" s="16"/>
      <c r="AG185" s="16"/>
      <c r="AH185" s="16"/>
      <c r="AI185" s="16"/>
      <c r="AJ185" s="16"/>
      <c r="AK185" s="16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</row>
    <row r="186" spans="1:67" s="1" customFormat="1" x14ac:dyDescent="0.2">
      <c r="A186" s="2"/>
      <c r="B186" s="3"/>
      <c r="C186" s="9"/>
      <c r="D186" s="9"/>
      <c r="E186" s="9"/>
      <c r="F186" s="9"/>
      <c r="G186" s="16"/>
      <c r="H186" s="16"/>
      <c r="I186" s="16"/>
      <c r="J186" s="16"/>
      <c r="K186" s="15"/>
      <c r="L186" s="9"/>
      <c r="M186" s="9"/>
      <c r="N186" s="9"/>
      <c r="O186" s="16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16"/>
      <c r="AD186" s="16"/>
      <c r="AE186" s="16"/>
      <c r="AF186" s="16"/>
      <c r="AG186" s="16"/>
      <c r="AH186" s="16"/>
      <c r="AI186" s="16"/>
      <c r="AJ186" s="16"/>
      <c r="AK186" s="16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</row>
    <row r="187" spans="1:67" s="1" customFormat="1" x14ac:dyDescent="0.2">
      <c r="A187" s="2"/>
      <c r="B187" s="3"/>
      <c r="C187" s="9"/>
      <c r="D187" s="9"/>
      <c r="E187" s="9"/>
      <c r="F187" s="9"/>
      <c r="G187" s="16"/>
      <c r="H187" s="16"/>
      <c r="I187" s="16"/>
      <c r="J187" s="16"/>
      <c r="K187" s="15"/>
      <c r="L187" s="9"/>
      <c r="M187" s="9"/>
      <c r="N187" s="9"/>
      <c r="O187" s="16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16"/>
      <c r="AD187" s="16"/>
      <c r="AE187" s="16"/>
      <c r="AF187" s="16"/>
      <c r="AG187" s="16"/>
      <c r="AH187" s="16"/>
      <c r="AI187" s="16"/>
      <c r="AJ187" s="16"/>
      <c r="AK187" s="16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</row>
    <row r="188" spans="1:67" s="1" customFormat="1" x14ac:dyDescent="0.2">
      <c r="A188" s="2"/>
      <c r="B188" s="3"/>
      <c r="G188" s="7"/>
      <c r="H188" s="7"/>
      <c r="I188" s="7"/>
      <c r="J188" s="7"/>
      <c r="K188" s="6"/>
      <c r="O188" s="7"/>
      <c r="AC188" s="7"/>
      <c r="AD188" s="7"/>
      <c r="AE188" s="7"/>
      <c r="AF188" s="7"/>
      <c r="AG188" s="7"/>
      <c r="AH188" s="7"/>
      <c r="AI188" s="7"/>
      <c r="AJ188" s="7"/>
      <c r="AK188" s="7"/>
    </row>
    <row r="189" spans="1:67" s="1" customFormat="1" x14ac:dyDescent="0.2">
      <c r="A189" s="2"/>
      <c r="B189" s="3"/>
      <c r="G189" s="7"/>
      <c r="H189" s="7"/>
      <c r="I189" s="7"/>
      <c r="J189" s="7"/>
      <c r="K189" s="6"/>
      <c r="O189" s="7"/>
      <c r="AC189" s="7"/>
      <c r="AD189" s="7"/>
      <c r="AE189" s="7"/>
      <c r="AF189" s="7"/>
      <c r="AG189" s="7"/>
      <c r="AH189" s="7"/>
      <c r="AI189" s="7"/>
      <c r="AJ189" s="7"/>
      <c r="AK189" s="7"/>
    </row>
    <row r="190" spans="1:67" s="1" customFormat="1" x14ac:dyDescent="0.2">
      <c r="A190" s="2"/>
      <c r="B190" s="3"/>
      <c r="G190" s="7"/>
      <c r="H190" s="7"/>
      <c r="I190" s="7"/>
      <c r="J190" s="7"/>
      <c r="K190" s="6"/>
      <c r="O190" s="7"/>
      <c r="AC190" s="7"/>
      <c r="AD190" s="7"/>
      <c r="AE190" s="7"/>
      <c r="AF190" s="7"/>
      <c r="AG190" s="7"/>
      <c r="AH190" s="7"/>
      <c r="AI190" s="7"/>
      <c r="AJ190" s="7"/>
      <c r="AK190" s="7"/>
    </row>
    <row r="191" spans="1:67" s="1" customFormat="1" x14ac:dyDescent="0.2">
      <c r="A191" s="2"/>
      <c r="B191" s="3"/>
      <c r="O191" s="7"/>
      <c r="AC191" s="7"/>
      <c r="AD191" s="7"/>
      <c r="AE191" s="7"/>
      <c r="AF191" s="7"/>
      <c r="AG191" s="7"/>
      <c r="AH191" s="7"/>
      <c r="AI191" s="7"/>
      <c r="AJ191" s="7"/>
      <c r="AK191" s="7"/>
    </row>
    <row r="192" spans="1:67" s="1" customFormat="1" x14ac:dyDescent="0.2">
      <c r="A192" s="2"/>
      <c r="B192" s="3"/>
      <c r="O192" s="7"/>
      <c r="AC192" s="7"/>
      <c r="AD192" s="7"/>
      <c r="AE192" s="7"/>
      <c r="AF192" s="7"/>
      <c r="AG192" s="7"/>
      <c r="AH192" s="7"/>
      <c r="AI192" s="7"/>
      <c r="AJ192" s="7"/>
      <c r="AK192" s="7"/>
    </row>
    <row r="193" spans="1:37" s="1" customFormat="1" x14ac:dyDescent="0.2">
      <c r="A193" s="2"/>
      <c r="B193" s="3"/>
      <c r="O193" s="7"/>
      <c r="AC193" s="7"/>
      <c r="AD193" s="7"/>
      <c r="AE193" s="7"/>
      <c r="AF193" s="7"/>
      <c r="AG193" s="7"/>
      <c r="AH193" s="7"/>
      <c r="AI193" s="7"/>
      <c r="AJ193" s="7"/>
      <c r="AK193" s="7"/>
    </row>
    <row r="194" spans="1:37" s="1" customFormat="1" x14ac:dyDescent="0.2">
      <c r="A194" s="2"/>
      <c r="B194" s="3"/>
      <c r="O194" s="7"/>
      <c r="AC194" s="7"/>
      <c r="AD194" s="7"/>
      <c r="AE194" s="7"/>
      <c r="AF194" s="7"/>
      <c r="AG194" s="7"/>
      <c r="AH194" s="7"/>
      <c r="AI194" s="7"/>
      <c r="AJ194" s="7"/>
      <c r="AK194" s="7"/>
    </row>
    <row r="195" spans="1:37" s="1" customFormat="1" x14ac:dyDescent="0.2">
      <c r="A195" s="2"/>
      <c r="B195" s="3"/>
      <c r="O195" s="7"/>
      <c r="AC195" s="7"/>
      <c r="AD195" s="7"/>
      <c r="AE195" s="7"/>
      <c r="AF195" s="7"/>
      <c r="AG195" s="7"/>
      <c r="AH195" s="7"/>
      <c r="AI195" s="7"/>
      <c r="AJ195" s="7"/>
      <c r="AK195" s="7"/>
    </row>
    <row r="196" spans="1:37" s="1" customFormat="1" x14ac:dyDescent="0.2">
      <c r="B196" s="3"/>
      <c r="O196" s="7"/>
      <c r="AC196" s="7"/>
      <c r="AD196" s="7"/>
      <c r="AE196" s="7"/>
      <c r="AF196" s="7"/>
      <c r="AG196" s="7"/>
      <c r="AH196" s="7"/>
      <c r="AI196" s="7"/>
      <c r="AJ196" s="7"/>
      <c r="AK196" s="7"/>
    </row>
    <row r="197" spans="1:37" s="1" customFormat="1" x14ac:dyDescent="0.2">
      <c r="B197" s="3"/>
      <c r="O197" s="7"/>
      <c r="AC197" s="7"/>
      <c r="AD197" s="7"/>
      <c r="AE197" s="7"/>
      <c r="AF197" s="7"/>
      <c r="AG197" s="7"/>
      <c r="AH197" s="7"/>
      <c r="AI197" s="7"/>
      <c r="AJ197" s="7"/>
      <c r="AK197" s="7"/>
    </row>
    <row r="198" spans="1:37" s="1" customFormat="1" x14ac:dyDescent="0.2">
      <c r="B198" s="3"/>
      <c r="O198" s="7"/>
      <c r="AC198" s="7"/>
      <c r="AD198" s="7"/>
      <c r="AE198" s="7"/>
      <c r="AF198" s="7"/>
      <c r="AG198" s="7"/>
      <c r="AH198" s="7"/>
      <c r="AI198" s="7"/>
      <c r="AJ198" s="7"/>
      <c r="AK198" s="7"/>
    </row>
    <row r="199" spans="1:37" s="1" customFormat="1" x14ac:dyDescent="0.2">
      <c r="B199" s="3"/>
      <c r="O199" s="7"/>
      <c r="AC199" s="7"/>
      <c r="AD199" s="7"/>
      <c r="AE199" s="7"/>
      <c r="AF199" s="7"/>
      <c r="AG199" s="7"/>
      <c r="AH199" s="7"/>
      <c r="AI199" s="7"/>
      <c r="AJ199" s="7"/>
      <c r="AK199" s="7"/>
    </row>
    <row r="200" spans="1:37" s="1" customFormat="1" x14ac:dyDescent="0.2">
      <c r="B200" s="3"/>
      <c r="O200" s="7"/>
      <c r="AC200" s="7"/>
      <c r="AD200" s="7"/>
      <c r="AE200" s="7"/>
      <c r="AF200" s="7"/>
      <c r="AG200" s="7"/>
      <c r="AH200" s="7"/>
      <c r="AI200" s="7"/>
      <c r="AJ200" s="7"/>
      <c r="AK200" s="7"/>
    </row>
    <row r="201" spans="1:37" s="1" customFormat="1" x14ac:dyDescent="0.2">
      <c r="B201" s="3"/>
      <c r="O201" s="7"/>
      <c r="AC201" s="7"/>
      <c r="AD201" s="7"/>
      <c r="AE201" s="7"/>
      <c r="AF201" s="7"/>
      <c r="AG201" s="7"/>
      <c r="AH201" s="7"/>
      <c r="AI201" s="7"/>
      <c r="AJ201" s="7"/>
      <c r="AK201" s="7"/>
    </row>
    <row r="202" spans="1:37" s="1" customFormat="1" x14ac:dyDescent="0.2">
      <c r="B202" s="3"/>
      <c r="O202" s="7"/>
      <c r="AC202" s="7"/>
      <c r="AD202" s="7"/>
      <c r="AE202" s="7"/>
      <c r="AF202" s="7"/>
      <c r="AG202" s="7"/>
      <c r="AH202" s="7"/>
      <c r="AI202" s="7"/>
      <c r="AJ202" s="7"/>
      <c r="AK202" s="7"/>
    </row>
    <row r="203" spans="1:37" s="1" customFormat="1" x14ac:dyDescent="0.2">
      <c r="B203" s="3"/>
      <c r="O203" s="7"/>
      <c r="AC203" s="7"/>
      <c r="AD203" s="7"/>
      <c r="AE203" s="7"/>
      <c r="AF203" s="7"/>
      <c r="AG203" s="7"/>
      <c r="AH203" s="7"/>
      <c r="AI203" s="7"/>
      <c r="AJ203" s="7"/>
      <c r="AK203" s="7"/>
    </row>
    <row r="204" spans="1:37" s="1" customFormat="1" x14ac:dyDescent="0.2">
      <c r="B204" s="3"/>
      <c r="O204" s="7"/>
      <c r="AC204" s="7"/>
      <c r="AD204" s="7"/>
      <c r="AE204" s="7"/>
      <c r="AF204" s="7"/>
      <c r="AG204" s="7"/>
      <c r="AH204" s="7"/>
      <c r="AI204" s="7"/>
      <c r="AJ204" s="7"/>
      <c r="AK204" s="7"/>
    </row>
    <row r="205" spans="1:37" s="1" customFormat="1" x14ac:dyDescent="0.2">
      <c r="B205" s="3"/>
      <c r="O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7" s="1" customFormat="1" x14ac:dyDescent="0.2">
      <c r="B206" s="3"/>
      <c r="O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7" s="1" customFormat="1" x14ac:dyDescent="0.2">
      <c r="B207" s="3"/>
      <c r="O207" s="7"/>
      <c r="AC207" s="7"/>
      <c r="AD207" s="7"/>
      <c r="AE207" s="7"/>
      <c r="AF207" s="7"/>
      <c r="AG207" s="7"/>
      <c r="AH207" s="7"/>
      <c r="AI207" s="7"/>
      <c r="AJ207" s="7"/>
      <c r="AK207" s="7"/>
    </row>
    <row r="208" spans="1:37" s="1" customFormat="1" x14ac:dyDescent="0.2">
      <c r="B208" s="3"/>
      <c r="O208" s="7"/>
      <c r="AC208" s="7"/>
      <c r="AD208" s="7"/>
      <c r="AE208" s="7"/>
      <c r="AF208" s="7"/>
      <c r="AG208" s="7"/>
      <c r="AH208" s="7"/>
      <c r="AI208" s="7"/>
      <c r="AJ208" s="7"/>
      <c r="AK208" s="7"/>
    </row>
    <row r="209" spans="2:37" s="1" customFormat="1" x14ac:dyDescent="0.2">
      <c r="B209" s="3"/>
      <c r="O209" s="7"/>
      <c r="AC209" s="7"/>
      <c r="AD209" s="7"/>
      <c r="AE209" s="7"/>
      <c r="AF209" s="7"/>
      <c r="AG209" s="7"/>
      <c r="AH209" s="7"/>
      <c r="AI209" s="7"/>
      <c r="AJ209" s="7"/>
      <c r="AK209" s="7"/>
    </row>
    <row r="210" spans="2:37" s="1" customFormat="1" x14ac:dyDescent="0.2">
      <c r="B210" s="3"/>
      <c r="O210" s="7"/>
      <c r="AC210" s="7"/>
      <c r="AD210" s="7"/>
      <c r="AE210" s="7"/>
      <c r="AF210" s="7"/>
      <c r="AG210" s="7"/>
      <c r="AH210" s="7"/>
      <c r="AI210" s="7"/>
      <c r="AJ210" s="7"/>
      <c r="AK210" s="7"/>
    </row>
    <row r="211" spans="2:37" s="1" customFormat="1" x14ac:dyDescent="0.2">
      <c r="B211" s="3"/>
      <c r="O211" s="7"/>
      <c r="AC211" s="7"/>
      <c r="AD211" s="7"/>
      <c r="AE211" s="7"/>
      <c r="AF211" s="7"/>
      <c r="AG211" s="7"/>
      <c r="AH211" s="7"/>
      <c r="AI211" s="7"/>
      <c r="AJ211" s="7"/>
      <c r="AK211" s="7"/>
    </row>
    <row r="212" spans="2:37" s="1" customFormat="1" x14ac:dyDescent="0.2">
      <c r="B212" s="3"/>
      <c r="O212" s="7"/>
      <c r="AC212" s="7"/>
      <c r="AD212" s="7"/>
      <c r="AE212" s="7"/>
      <c r="AF212" s="7"/>
      <c r="AG212" s="7"/>
      <c r="AH212" s="7"/>
      <c r="AI212" s="7"/>
      <c r="AJ212" s="7"/>
      <c r="AK212" s="7"/>
    </row>
    <row r="213" spans="2:37" s="1" customFormat="1" x14ac:dyDescent="0.2">
      <c r="B213" s="3"/>
      <c r="O213" s="7"/>
      <c r="AC213" s="7"/>
      <c r="AD213" s="7"/>
      <c r="AE213" s="7"/>
      <c r="AF213" s="7"/>
      <c r="AG213" s="7"/>
      <c r="AH213" s="7"/>
      <c r="AI213" s="7"/>
      <c r="AJ213" s="7"/>
      <c r="AK213" s="7"/>
    </row>
    <row r="214" spans="2:37" s="1" customFormat="1" x14ac:dyDescent="0.2">
      <c r="B214" s="3"/>
      <c r="O214" s="7"/>
      <c r="AC214" s="7"/>
      <c r="AD214" s="7"/>
      <c r="AE214" s="7"/>
      <c r="AF214" s="7"/>
      <c r="AG214" s="7"/>
      <c r="AH214" s="7"/>
      <c r="AI214" s="7"/>
      <c r="AJ214" s="7"/>
      <c r="AK214" s="7"/>
    </row>
    <row r="215" spans="2:37" s="1" customFormat="1" x14ac:dyDescent="0.2">
      <c r="B215" s="3"/>
      <c r="O215" s="7"/>
      <c r="AC215" s="7"/>
      <c r="AD215" s="7"/>
      <c r="AE215" s="7"/>
      <c r="AF215" s="7"/>
      <c r="AG215" s="7"/>
      <c r="AH215" s="7"/>
      <c r="AI215" s="7"/>
      <c r="AJ215" s="7"/>
      <c r="AK215" s="7"/>
    </row>
    <row r="216" spans="2:37" s="1" customFormat="1" x14ac:dyDescent="0.2">
      <c r="B216" s="3"/>
    </row>
    <row r="217" spans="2:37" s="1" customFormat="1" x14ac:dyDescent="0.2">
      <c r="B217" s="3"/>
    </row>
    <row r="218" spans="2:37" s="1" customFormat="1" x14ac:dyDescent="0.2">
      <c r="B218" s="3"/>
    </row>
    <row r="219" spans="2:37" s="1" customFormat="1" x14ac:dyDescent="0.2">
      <c r="B219" s="3"/>
    </row>
    <row r="220" spans="2:37" s="1" customFormat="1" x14ac:dyDescent="0.2">
      <c r="B220" s="3"/>
    </row>
    <row r="221" spans="2:37" s="1" customFormat="1" x14ac:dyDescent="0.2">
      <c r="B221" s="3"/>
    </row>
    <row r="222" spans="2:37" s="1" customFormat="1" x14ac:dyDescent="0.2">
      <c r="B222" s="3"/>
    </row>
    <row r="223" spans="2:37" s="1" customFormat="1" x14ac:dyDescent="0.2">
      <c r="B223" s="3"/>
    </row>
    <row r="224" spans="2:37" s="1" customFormat="1" x14ac:dyDescent="0.2">
      <c r="B224" s="3"/>
    </row>
    <row r="225" spans="2:2" s="1" customFormat="1" x14ac:dyDescent="0.2">
      <c r="B225" s="3"/>
    </row>
    <row r="226" spans="2:2" s="1" customFormat="1" x14ac:dyDescent="0.2">
      <c r="B226" s="3"/>
    </row>
    <row r="227" spans="2:2" s="1" customFormat="1" x14ac:dyDescent="0.2">
      <c r="B227" s="3"/>
    </row>
    <row r="228" spans="2:2" s="1" customFormat="1" x14ac:dyDescent="0.2">
      <c r="B228" s="3"/>
    </row>
    <row r="229" spans="2:2" s="1" customFormat="1" x14ac:dyDescent="0.2">
      <c r="B229" s="3"/>
    </row>
    <row r="230" spans="2:2" s="1" customFormat="1" x14ac:dyDescent="0.2">
      <c r="B230" s="3"/>
    </row>
    <row r="231" spans="2:2" s="1" customFormat="1" x14ac:dyDescent="0.2">
      <c r="B231" s="3"/>
    </row>
    <row r="232" spans="2:2" s="1" customFormat="1" x14ac:dyDescent="0.2">
      <c r="B232" s="3"/>
    </row>
    <row r="233" spans="2:2" s="1" customFormat="1" x14ac:dyDescent="0.2">
      <c r="B233" s="3"/>
    </row>
    <row r="234" spans="2:2" s="1" customFormat="1" x14ac:dyDescent="0.2">
      <c r="B234" s="3"/>
    </row>
    <row r="235" spans="2:2" s="1" customFormat="1" x14ac:dyDescent="0.2">
      <c r="B235" s="3"/>
    </row>
    <row r="236" spans="2:2" s="1" customFormat="1" x14ac:dyDescent="0.2">
      <c r="B236" s="3"/>
    </row>
    <row r="237" spans="2:2" s="1" customFormat="1" x14ac:dyDescent="0.2">
      <c r="B237" s="3"/>
    </row>
    <row r="238" spans="2:2" s="1" customFormat="1" x14ac:dyDescent="0.2">
      <c r="B238" s="3"/>
    </row>
    <row r="239" spans="2:2" s="1" customFormat="1" x14ac:dyDescent="0.2">
      <c r="B239" s="3"/>
    </row>
    <row r="240" spans="2:2" s="1" customFormat="1" x14ac:dyDescent="0.2">
      <c r="B240" s="3"/>
    </row>
    <row r="241" spans="2:2" s="1" customFormat="1" x14ac:dyDescent="0.2">
      <c r="B241" s="3"/>
    </row>
    <row r="242" spans="2:2" s="1" customFormat="1" x14ac:dyDescent="0.2">
      <c r="B242" s="3"/>
    </row>
    <row r="243" spans="2:2" s="1" customFormat="1" x14ac:dyDescent="0.2">
      <c r="B243" s="3"/>
    </row>
    <row r="244" spans="2:2" s="1" customFormat="1" x14ac:dyDescent="0.2">
      <c r="B244" s="3"/>
    </row>
    <row r="245" spans="2:2" s="1" customFormat="1" x14ac:dyDescent="0.2">
      <c r="B245" s="3"/>
    </row>
    <row r="246" spans="2:2" s="1" customFormat="1" x14ac:dyDescent="0.2">
      <c r="B246" s="3"/>
    </row>
    <row r="247" spans="2:2" s="1" customFormat="1" x14ac:dyDescent="0.2">
      <c r="B247" s="3"/>
    </row>
    <row r="248" spans="2:2" s="1" customFormat="1" x14ac:dyDescent="0.2">
      <c r="B248" s="3"/>
    </row>
    <row r="249" spans="2:2" s="1" customFormat="1" x14ac:dyDescent="0.2">
      <c r="B249" s="3"/>
    </row>
    <row r="250" spans="2:2" s="1" customFormat="1" x14ac:dyDescent="0.2">
      <c r="B250" s="3"/>
    </row>
    <row r="251" spans="2:2" s="1" customFormat="1" x14ac:dyDescent="0.2">
      <c r="B251" s="3"/>
    </row>
    <row r="252" spans="2:2" s="1" customFormat="1" x14ac:dyDescent="0.2">
      <c r="B252" s="3"/>
    </row>
    <row r="253" spans="2:2" s="1" customFormat="1" x14ac:dyDescent="0.2">
      <c r="B253" s="3"/>
    </row>
    <row r="254" spans="2:2" s="1" customFormat="1" x14ac:dyDescent="0.2">
      <c r="B254" s="3"/>
    </row>
    <row r="255" spans="2:2" s="1" customFormat="1" x14ac:dyDescent="0.2">
      <c r="B255" s="3"/>
    </row>
    <row r="256" spans="2:2" s="1" customFormat="1" x14ac:dyDescent="0.2">
      <c r="B256" s="3"/>
    </row>
    <row r="257" spans="2:2" s="1" customFormat="1" x14ac:dyDescent="0.2">
      <c r="B257" s="3"/>
    </row>
    <row r="258" spans="2:2" s="1" customFormat="1" x14ac:dyDescent="0.2">
      <c r="B258" s="3"/>
    </row>
    <row r="259" spans="2:2" s="1" customFormat="1" x14ac:dyDescent="0.2">
      <c r="B259" s="3"/>
    </row>
    <row r="260" spans="2:2" s="1" customFormat="1" x14ac:dyDescent="0.2">
      <c r="B260" s="3"/>
    </row>
    <row r="261" spans="2:2" s="1" customFormat="1" x14ac:dyDescent="0.2">
      <c r="B261" s="3"/>
    </row>
    <row r="262" spans="2:2" s="1" customFormat="1" x14ac:dyDescent="0.2">
      <c r="B262" s="3"/>
    </row>
    <row r="263" spans="2:2" s="1" customFormat="1" x14ac:dyDescent="0.2">
      <c r="B263" s="3"/>
    </row>
    <row r="264" spans="2:2" s="1" customFormat="1" x14ac:dyDescent="0.2">
      <c r="B264" s="3"/>
    </row>
    <row r="265" spans="2:2" s="1" customFormat="1" x14ac:dyDescent="0.2">
      <c r="B265" s="3"/>
    </row>
    <row r="266" spans="2:2" s="1" customFormat="1" x14ac:dyDescent="0.2">
      <c r="B266" s="3"/>
    </row>
    <row r="267" spans="2:2" s="1" customFormat="1" x14ac:dyDescent="0.2">
      <c r="B267" s="3"/>
    </row>
    <row r="268" spans="2:2" s="1" customFormat="1" x14ac:dyDescent="0.2">
      <c r="B268" s="3"/>
    </row>
    <row r="269" spans="2:2" s="1" customFormat="1" x14ac:dyDescent="0.2">
      <c r="B269" s="3"/>
    </row>
    <row r="270" spans="2:2" s="1" customFormat="1" x14ac:dyDescent="0.2">
      <c r="B270" s="3"/>
    </row>
    <row r="271" spans="2:2" s="1" customFormat="1" x14ac:dyDescent="0.2">
      <c r="B271" s="3"/>
    </row>
    <row r="272" spans="2:2" s="1" customFormat="1" x14ac:dyDescent="0.2">
      <c r="B272" s="3"/>
    </row>
    <row r="273" spans="2:2" s="1" customFormat="1" x14ac:dyDescent="0.2">
      <c r="B273" s="3"/>
    </row>
    <row r="274" spans="2:2" s="1" customFormat="1" x14ac:dyDescent="0.2">
      <c r="B274" s="3"/>
    </row>
    <row r="275" spans="2:2" s="1" customFormat="1" x14ac:dyDescent="0.2">
      <c r="B275" s="3"/>
    </row>
    <row r="276" spans="2:2" s="1" customFormat="1" x14ac:dyDescent="0.2">
      <c r="B276" s="3"/>
    </row>
    <row r="277" spans="2:2" s="1" customFormat="1" x14ac:dyDescent="0.2">
      <c r="B277" s="3"/>
    </row>
    <row r="278" spans="2:2" s="1" customFormat="1" x14ac:dyDescent="0.2">
      <c r="B278" s="3"/>
    </row>
    <row r="279" spans="2:2" s="1" customFormat="1" x14ac:dyDescent="0.2">
      <c r="B279" s="3"/>
    </row>
    <row r="280" spans="2:2" s="1" customFormat="1" x14ac:dyDescent="0.2">
      <c r="B280" s="3"/>
    </row>
    <row r="281" spans="2:2" s="1" customFormat="1" x14ac:dyDescent="0.2">
      <c r="B281" s="3"/>
    </row>
    <row r="282" spans="2:2" s="1" customFormat="1" x14ac:dyDescent="0.2">
      <c r="B282" s="3"/>
    </row>
    <row r="283" spans="2:2" s="1" customFormat="1" x14ac:dyDescent="0.2">
      <c r="B283" s="3"/>
    </row>
    <row r="284" spans="2:2" s="1" customFormat="1" x14ac:dyDescent="0.2">
      <c r="B284" s="3"/>
    </row>
    <row r="285" spans="2:2" s="1" customFormat="1" x14ac:dyDescent="0.2">
      <c r="B285" s="3"/>
    </row>
    <row r="286" spans="2:2" s="1" customFormat="1" x14ac:dyDescent="0.2">
      <c r="B286" s="3"/>
    </row>
    <row r="287" spans="2:2" s="1" customFormat="1" x14ac:dyDescent="0.2">
      <c r="B287" s="3"/>
    </row>
    <row r="288" spans="2:2" s="1" customFormat="1" x14ac:dyDescent="0.2">
      <c r="B288" s="3"/>
    </row>
    <row r="289" spans="2:2" s="1" customFormat="1" x14ac:dyDescent="0.2">
      <c r="B289" s="3"/>
    </row>
    <row r="290" spans="2:2" s="1" customFormat="1" x14ac:dyDescent="0.2">
      <c r="B290" s="3"/>
    </row>
    <row r="291" spans="2:2" s="1" customFormat="1" x14ac:dyDescent="0.2">
      <c r="B291" s="3"/>
    </row>
    <row r="292" spans="2:2" s="1" customFormat="1" x14ac:dyDescent="0.2">
      <c r="B292" s="3"/>
    </row>
    <row r="293" spans="2:2" s="1" customFormat="1" x14ac:dyDescent="0.2">
      <c r="B293" s="3"/>
    </row>
    <row r="294" spans="2:2" s="1" customFormat="1" x14ac:dyDescent="0.2">
      <c r="B294" s="3"/>
    </row>
    <row r="295" spans="2:2" s="1" customFormat="1" x14ac:dyDescent="0.2">
      <c r="B295" s="3"/>
    </row>
    <row r="296" spans="2:2" s="1" customFormat="1" x14ac:dyDescent="0.2">
      <c r="B296" s="3"/>
    </row>
    <row r="297" spans="2:2" s="1" customFormat="1" x14ac:dyDescent="0.2">
      <c r="B297" s="3"/>
    </row>
    <row r="298" spans="2:2" s="1" customFormat="1" x14ac:dyDescent="0.2">
      <c r="B298" s="3"/>
    </row>
    <row r="299" spans="2:2" s="1" customFormat="1" x14ac:dyDescent="0.2">
      <c r="B299" s="3"/>
    </row>
    <row r="300" spans="2:2" s="1" customFormat="1" x14ac:dyDescent="0.2">
      <c r="B300" s="3"/>
    </row>
    <row r="301" spans="2:2" s="1" customFormat="1" x14ac:dyDescent="0.2">
      <c r="B301" s="3"/>
    </row>
    <row r="302" spans="2:2" s="1" customFormat="1" x14ac:dyDescent="0.2">
      <c r="B302" s="3"/>
    </row>
    <row r="303" spans="2:2" s="1" customFormat="1" x14ac:dyDescent="0.2">
      <c r="B303" s="3"/>
    </row>
    <row r="304" spans="2:2" s="1" customFormat="1" x14ac:dyDescent="0.2">
      <c r="B304" s="3"/>
    </row>
    <row r="305" spans="2:2" s="1" customFormat="1" x14ac:dyDescent="0.2">
      <c r="B305" s="3"/>
    </row>
    <row r="306" spans="2:2" s="1" customFormat="1" x14ac:dyDescent="0.2">
      <c r="B306" s="3"/>
    </row>
    <row r="307" spans="2:2" s="1" customFormat="1" x14ac:dyDescent="0.2">
      <c r="B307" s="3"/>
    </row>
    <row r="308" spans="2:2" s="1" customFormat="1" x14ac:dyDescent="0.2">
      <c r="B308" s="3"/>
    </row>
    <row r="309" spans="2:2" s="1" customFormat="1" x14ac:dyDescent="0.2">
      <c r="B309" s="3"/>
    </row>
    <row r="310" spans="2:2" s="1" customFormat="1" x14ac:dyDescent="0.2">
      <c r="B310" s="3"/>
    </row>
    <row r="311" spans="2:2" s="1" customFormat="1" x14ac:dyDescent="0.2">
      <c r="B311" s="3"/>
    </row>
    <row r="312" spans="2:2" s="1" customFormat="1" x14ac:dyDescent="0.2">
      <c r="B312" s="3"/>
    </row>
    <row r="313" spans="2:2" s="1" customFormat="1" x14ac:dyDescent="0.2">
      <c r="B313" s="3"/>
    </row>
    <row r="314" spans="2:2" s="1" customFormat="1" x14ac:dyDescent="0.2">
      <c r="B314" s="3"/>
    </row>
    <row r="315" spans="2:2" s="1" customFormat="1" x14ac:dyDescent="0.2">
      <c r="B315" s="3"/>
    </row>
    <row r="316" spans="2:2" s="1" customFormat="1" x14ac:dyDescent="0.2">
      <c r="B316" s="3"/>
    </row>
    <row r="317" spans="2:2" s="1" customFormat="1" x14ac:dyDescent="0.2">
      <c r="B317" s="3"/>
    </row>
    <row r="318" spans="2:2" s="1" customFormat="1" x14ac:dyDescent="0.2">
      <c r="B318" s="3"/>
    </row>
    <row r="319" spans="2:2" s="1" customFormat="1" x14ac:dyDescent="0.2">
      <c r="B319" s="3"/>
    </row>
    <row r="320" spans="2:2" s="1" customFormat="1" x14ac:dyDescent="0.2">
      <c r="B320" s="3"/>
    </row>
    <row r="321" spans="2:2" s="1" customFormat="1" x14ac:dyDescent="0.2">
      <c r="B321" s="3"/>
    </row>
    <row r="322" spans="2:2" s="1" customFormat="1" x14ac:dyDescent="0.2">
      <c r="B322" s="3"/>
    </row>
    <row r="323" spans="2:2" s="1" customFormat="1" x14ac:dyDescent="0.2">
      <c r="B323" s="3"/>
    </row>
    <row r="324" spans="2:2" s="1" customFormat="1" x14ac:dyDescent="0.2">
      <c r="B324" s="3"/>
    </row>
    <row r="325" spans="2:2" s="1" customFormat="1" x14ac:dyDescent="0.2">
      <c r="B325" s="3"/>
    </row>
    <row r="326" spans="2:2" s="1" customFormat="1" x14ac:dyDescent="0.2">
      <c r="B326" s="3"/>
    </row>
    <row r="327" spans="2:2" s="1" customFormat="1" x14ac:dyDescent="0.2">
      <c r="B327" s="3"/>
    </row>
    <row r="328" spans="2:2" s="1" customFormat="1" x14ac:dyDescent="0.2">
      <c r="B328" s="3"/>
    </row>
    <row r="329" spans="2:2" s="1" customFormat="1" x14ac:dyDescent="0.2">
      <c r="B329" s="3"/>
    </row>
    <row r="330" spans="2:2" s="1" customFormat="1" x14ac:dyDescent="0.2">
      <c r="B330" s="3"/>
    </row>
    <row r="331" spans="2:2" s="1" customFormat="1" x14ac:dyDescent="0.2">
      <c r="B331" s="3"/>
    </row>
    <row r="332" spans="2:2" s="1" customFormat="1" x14ac:dyDescent="0.2">
      <c r="B332" s="3"/>
    </row>
    <row r="333" spans="2:2" s="1" customFormat="1" x14ac:dyDescent="0.2">
      <c r="B333" s="3"/>
    </row>
    <row r="334" spans="2:2" s="1" customFormat="1" x14ac:dyDescent="0.2">
      <c r="B334" s="3"/>
    </row>
    <row r="335" spans="2:2" s="1" customFormat="1" x14ac:dyDescent="0.2">
      <c r="B335" s="3"/>
    </row>
    <row r="336" spans="2:2" s="1" customFormat="1" x14ac:dyDescent="0.2">
      <c r="B336" s="3"/>
    </row>
    <row r="337" spans="2:2" s="1" customFormat="1" x14ac:dyDescent="0.2">
      <c r="B337" s="3"/>
    </row>
    <row r="338" spans="2:2" s="1" customFormat="1" x14ac:dyDescent="0.2">
      <c r="B338" s="3"/>
    </row>
    <row r="339" spans="2:2" s="1" customFormat="1" x14ac:dyDescent="0.2">
      <c r="B339" s="3"/>
    </row>
    <row r="340" spans="2:2" s="1" customFormat="1" x14ac:dyDescent="0.2">
      <c r="B340" s="3"/>
    </row>
    <row r="341" spans="2:2" s="1" customFormat="1" x14ac:dyDescent="0.2">
      <c r="B341" s="3"/>
    </row>
    <row r="342" spans="2:2" s="1" customFormat="1" x14ac:dyDescent="0.2">
      <c r="B342" s="3"/>
    </row>
    <row r="343" spans="2:2" s="1" customFormat="1" x14ac:dyDescent="0.2">
      <c r="B343" s="3"/>
    </row>
    <row r="344" spans="2:2" s="1" customFormat="1" x14ac:dyDescent="0.2">
      <c r="B344" s="3"/>
    </row>
    <row r="345" spans="2:2" s="1" customFormat="1" x14ac:dyDescent="0.2">
      <c r="B345" s="3"/>
    </row>
    <row r="346" spans="2:2" s="1" customFormat="1" x14ac:dyDescent="0.2">
      <c r="B346" s="3"/>
    </row>
    <row r="347" spans="2:2" s="1" customFormat="1" x14ac:dyDescent="0.2">
      <c r="B347" s="3"/>
    </row>
    <row r="348" spans="2:2" s="1" customFormat="1" x14ac:dyDescent="0.2">
      <c r="B348" s="3"/>
    </row>
    <row r="349" spans="2:2" s="1" customFormat="1" x14ac:dyDescent="0.2">
      <c r="B349" s="3"/>
    </row>
    <row r="350" spans="2:2" s="1" customFormat="1" x14ac:dyDescent="0.2">
      <c r="B350" s="3"/>
    </row>
    <row r="351" spans="2:2" s="1" customFormat="1" x14ac:dyDescent="0.2">
      <c r="B351" s="3"/>
    </row>
    <row r="352" spans="2:2" s="1" customFormat="1" x14ac:dyDescent="0.2">
      <c r="B352" s="3"/>
    </row>
    <row r="353" spans="2:2" s="1" customFormat="1" x14ac:dyDescent="0.2">
      <c r="B353" s="3"/>
    </row>
    <row r="354" spans="2:2" s="1" customFormat="1" x14ac:dyDescent="0.2">
      <c r="B354" s="3"/>
    </row>
    <row r="355" spans="2:2" s="1" customFormat="1" x14ac:dyDescent="0.2">
      <c r="B355" s="3"/>
    </row>
    <row r="356" spans="2:2" s="1" customFormat="1" x14ac:dyDescent="0.2">
      <c r="B356" s="3"/>
    </row>
    <row r="357" spans="2:2" s="1" customFormat="1" x14ac:dyDescent="0.2">
      <c r="B357" s="3"/>
    </row>
    <row r="358" spans="2:2" s="1" customFormat="1" x14ac:dyDescent="0.2">
      <c r="B358" s="3"/>
    </row>
    <row r="359" spans="2:2" s="1" customFormat="1" x14ac:dyDescent="0.2">
      <c r="B359" s="3"/>
    </row>
    <row r="360" spans="2:2" s="1" customFormat="1" x14ac:dyDescent="0.2">
      <c r="B360" s="3"/>
    </row>
    <row r="361" spans="2:2" s="1" customFormat="1" x14ac:dyDescent="0.2">
      <c r="B361" s="3"/>
    </row>
    <row r="362" spans="2:2" s="1" customFormat="1" x14ac:dyDescent="0.2">
      <c r="B362" s="3"/>
    </row>
    <row r="363" spans="2:2" s="1" customFormat="1" x14ac:dyDescent="0.2">
      <c r="B363" s="3"/>
    </row>
    <row r="364" spans="2:2" s="1" customFormat="1" x14ac:dyDescent="0.2">
      <c r="B364" s="3"/>
    </row>
    <row r="365" spans="2:2" s="1" customFormat="1" x14ac:dyDescent="0.2">
      <c r="B365" s="3"/>
    </row>
    <row r="366" spans="2:2" s="1" customFormat="1" x14ac:dyDescent="0.2">
      <c r="B366" s="3"/>
    </row>
    <row r="367" spans="2:2" s="1" customFormat="1" x14ac:dyDescent="0.2">
      <c r="B367" s="3"/>
    </row>
    <row r="368" spans="2:2" s="1" customFormat="1" x14ac:dyDescent="0.2">
      <c r="B368" s="3"/>
    </row>
    <row r="369" spans="2:2" s="1" customFormat="1" x14ac:dyDescent="0.2">
      <c r="B369" s="3"/>
    </row>
    <row r="370" spans="2:2" s="1" customFormat="1" x14ac:dyDescent="0.2">
      <c r="B370" s="3"/>
    </row>
    <row r="371" spans="2:2" s="1" customFormat="1" x14ac:dyDescent="0.2">
      <c r="B371" s="3"/>
    </row>
    <row r="372" spans="2:2" s="1" customFormat="1" x14ac:dyDescent="0.2">
      <c r="B372" s="3"/>
    </row>
    <row r="373" spans="2:2" s="1" customFormat="1" x14ac:dyDescent="0.2">
      <c r="B373" s="3"/>
    </row>
    <row r="374" spans="2:2" s="1" customFormat="1" x14ac:dyDescent="0.2">
      <c r="B374" s="3"/>
    </row>
    <row r="375" spans="2:2" s="1" customFormat="1" x14ac:dyDescent="0.2">
      <c r="B375" s="3"/>
    </row>
    <row r="376" spans="2:2" s="1" customFormat="1" x14ac:dyDescent="0.2">
      <c r="B376" s="3"/>
    </row>
    <row r="377" spans="2:2" s="1" customFormat="1" x14ac:dyDescent="0.2">
      <c r="B377" s="3"/>
    </row>
    <row r="378" spans="2:2" s="1" customFormat="1" x14ac:dyDescent="0.2">
      <c r="B378" s="3"/>
    </row>
    <row r="379" spans="2:2" s="1" customFormat="1" x14ac:dyDescent="0.2">
      <c r="B379" s="3"/>
    </row>
    <row r="380" spans="2:2" s="1" customFormat="1" x14ac:dyDescent="0.2">
      <c r="B380" s="3"/>
    </row>
    <row r="381" spans="2:2" s="1" customFormat="1" x14ac:dyDescent="0.2">
      <c r="B381" s="3"/>
    </row>
    <row r="382" spans="2:2" s="1" customFormat="1" x14ac:dyDescent="0.2">
      <c r="B382" s="3"/>
    </row>
    <row r="383" spans="2:2" s="1" customFormat="1" x14ac:dyDescent="0.2">
      <c r="B383" s="3"/>
    </row>
    <row r="384" spans="2:2" s="1" customFormat="1" x14ac:dyDescent="0.2">
      <c r="B384" s="3"/>
    </row>
    <row r="385" spans="2:2" s="1" customFormat="1" x14ac:dyDescent="0.2">
      <c r="B385" s="3"/>
    </row>
    <row r="386" spans="2:2" s="1" customFormat="1" x14ac:dyDescent="0.2">
      <c r="B386" s="3"/>
    </row>
    <row r="387" spans="2:2" s="1" customFormat="1" x14ac:dyDescent="0.2">
      <c r="B387" s="3"/>
    </row>
  </sheetData>
  <pageMargins left="0.75" right="0.75" top="1" bottom="1" header="0.5" footer="0.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6"/>
  <sheetViews>
    <sheetView zoomScale="75" zoomScaleNormal="75" workbookViewId="0">
      <selection activeCell="A29" sqref="A29"/>
    </sheetView>
  </sheetViews>
  <sheetFormatPr defaultRowHeight="15" x14ac:dyDescent="0.25"/>
  <cols>
    <col min="1" max="1" width="10.5703125" bestFit="1" customWidth="1"/>
    <col min="2" max="2" width="22" customWidth="1"/>
    <col min="3" max="3" width="5.28515625" customWidth="1"/>
    <col min="4" max="4" width="10.42578125" customWidth="1"/>
    <col min="5" max="5" width="9.28515625" customWidth="1"/>
    <col min="6" max="6" width="10" customWidth="1"/>
    <col min="7" max="12" width="10.42578125" customWidth="1"/>
    <col min="13" max="13" width="9.7109375" customWidth="1"/>
    <col min="14" max="14" width="10" customWidth="1"/>
    <col min="15" max="17" width="10.42578125" customWidth="1"/>
    <col min="18" max="18" width="10" customWidth="1"/>
  </cols>
  <sheetData>
    <row r="1" spans="1:18" ht="15.75" thickBot="1" x14ac:dyDescent="0.3">
      <c r="A1" s="68"/>
      <c r="B1" s="87" t="s">
        <v>150</v>
      </c>
      <c r="C1" s="68"/>
      <c r="D1" s="69">
        <v>2002</v>
      </c>
      <c r="E1" s="69">
        <v>2003</v>
      </c>
      <c r="F1" s="69">
        <v>2004</v>
      </c>
      <c r="G1" s="69">
        <v>2005</v>
      </c>
      <c r="H1" s="69">
        <v>2006</v>
      </c>
      <c r="I1" s="69">
        <v>2007</v>
      </c>
      <c r="J1" s="69">
        <v>2008</v>
      </c>
      <c r="K1" s="69">
        <v>2009</v>
      </c>
      <c r="L1" s="69">
        <v>2010</v>
      </c>
      <c r="M1" s="69">
        <v>2011</v>
      </c>
      <c r="N1" s="69">
        <v>2012</v>
      </c>
      <c r="O1" s="69">
        <v>2013</v>
      </c>
      <c r="P1" s="69">
        <v>2014</v>
      </c>
      <c r="Q1" s="69">
        <v>2015</v>
      </c>
      <c r="R1" s="69">
        <v>2016</v>
      </c>
    </row>
    <row r="2" spans="1:18" ht="15.75" thickBot="1" x14ac:dyDescent="0.3">
      <c r="A2" s="70" t="s">
        <v>67</v>
      </c>
      <c r="B2" s="70" t="s">
        <v>68</v>
      </c>
      <c r="C2" s="71" t="s">
        <v>151</v>
      </c>
      <c r="D2" s="72">
        <v>0.54</v>
      </c>
      <c r="E2" s="72">
        <v>0.76</v>
      </c>
      <c r="F2" s="72">
        <v>0.47</v>
      </c>
      <c r="G2" s="72">
        <v>0.5</v>
      </c>
      <c r="H2" s="72">
        <v>0.5</v>
      </c>
      <c r="I2" s="72">
        <v>0.56000000000000005</v>
      </c>
      <c r="J2" s="72">
        <v>0.34</v>
      </c>
      <c r="K2" s="72">
        <v>0.56000000000000005</v>
      </c>
      <c r="L2" s="72">
        <v>0.46</v>
      </c>
      <c r="M2" s="72">
        <v>0.43</v>
      </c>
      <c r="N2" s="72">
        <v>0.43</v>
      </c>
      <c r="O2" s="72">
        <v>0.43</v>
      </c>
      <c r="P2" s="72">
        <v>0.44</v>
      </c>
      <c r="Q2" s="72">
        <v>0.42</v>
      </c>
      <c r="R2" s="72">
        <v>0.38</v>
      </c>
    </row>
    <row r="3" spans="1:18" ht="15.75" thickBot="1" x14ac:dyDescent="0.3">
      <c r="A3" s="73"/>
      <c r="B3" s="70" t="s">
        <v>68</v>
      </c>
      <c r="C3" s="71" t="s">
        <v>152</v>
      </c>
      <c r="D3" s="72">
        <v>0.94</v>
      </c>
      <c r="E3" s="72">
        <v>1.27</v>
      </c>
      <c r="F3" s="72">
        <v>0.68</v>
      </c>
      <c r="G3" s="72">
        <v>0.56999999999999995</v>
      </c>
      <c r="H3" s="72">
        <v>0.57999999999999996</v>
      </c>
      <c r="I3" s="72">
        <v>0.56999999999999995</v>
      </c>
      <c r="J3" s="72">
        <v>0.56000000000000005</v>
      </c>
      <c r="K3" s="72">
        <v>0.49</v>
      </c>
      <c r="L3" s="72">
        <v>0.48</v>
      </c>
      <c r="M3" s="72">
        <v>0.43</v>
      </c>
      <c r="N3" s="72">
        <v>0.45</v>
      </c>
      <c r="O3" s="72">
        <v>0.45</v>
      </c>
      <c r="P3" s="72">
        <v>0.45</v>
      </c>
      <c r="Q3" s="72">
        <v>0.41</v>
      </c>
      <c r="R3" s="72">
        <v>0.45</v>
      </c>
    </row>
    <row r="4" spans="1:18" ht="15.75" thickBot="1" x14ac:dyDescent="0.3">
      <c r="A4" s="73"/>
      <c r="B4" s="70" t="s">
        <v>68</v>
      </c>
      <c r="C4" s="74" t="s">
        <v>153</v>
      </c>
      <c r="D4" s="72">
        <v>0.74</v>
      </c>
      <c r="E4" s="72">
        <v>0.76</v>
      </c>
      <c r="F4" s="72">
        <v>0.69</v>
      </c>
      <c r="G4" s="72">
        <v>0.59</v>
      </c>
      <c r="H4" s="72">
        <v>0.65</v>
      </c>
      <c r="I4" s="72">
        <v>0.56000000000000005</v>
      </c>
      <c r="J4" s="72">
        <v>0.49</v>
      </c>
      <c r="K4" s="72">
        <v>0.49</v>
      </c>
      <c r="L4" s="72">
        <v>0.5</v>
      </c>
      <c r="M4" s="72">
        <v>0.49</v>
      </c>
      <c r="N4" s="72">
        <v>0.42</v>
      </c>
      <c r="O4" s="72">
        <v>0.46</v>
      </c>
      <c r="P4" s="72">
        <v>0.38</v>
      </c>
      <c r="Q4" s="72">
        <v>0.43</v>
      </c>
      <c r="R4" s="72">
        <v>0.55000000000000004</v>
      </c>
    </row>
    <row r="5" spans="1:18" ht="15.75" thickBot="1" x14ac:dyDescent="0.3">
      <c r="A5" s="73"/>
      <c r="B5" s="70" t="s">
        <v>68</v>
      </c>
      <c r="C5" s="71" t="s">
        <v>154</v>
      </c>
      <c r="D5" s="72">
        <v>1.04</v>
      </c>
      <c r="E5" s="72">
        <v>0.99</v>
      </c>
      <c r="F5" s="72">
        <v>1.1599999999999999</v>
      </c>
      <c r="G5" s="72">
        <v>1.19</v>
      </c>
      <c r="H5" s="72">
        <v>0.9</v>
      </c>
      <c r="I5" s="72">
        <v>0.92</v>
      </c>
      <c r="J5" s="72">
        <v>0.88</v>
      </c>
      <c r="K5" s="72">
        <v>1.1599999999999999</v>
      </c>
      <c r="L5" s="72">
        <v>1.17</v>
      </c>
      <c r="M5" s="72">
        <v>1.01</v>
      </c>
      <c r="N5" s="72">
        <v>1.1499999999999999</v>
      </c>
      <c r="O5" s="72">
        <v>1.2</v>
      </c>
      <c r="P5" s="72">
        <v>1.33</v>
      </c>
      <c r="Q5" s="72">
        <v>1.33</v>
      </c>
      <c r="R5" s="72">
        <v>1.35</v>
      </c>
    </row>
    <row r="6" spans="1:18" ht="15.75" thickBot="1" x14ac:dyDescent="0.3">
      <c r="A6" s="73"/>
      <c r="B6" s="70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18" ht="15.75" thickBot="1" x14ac:dyDescent="0.3">
      <c r="A7" s="73"/>
      <c r="B7" s="70" t="s">
        <v>69</v>
      </c>
      <c r="C7" s="71" t="s">
        <v>151</v>
      </c>
      <c r="D7" s="72">
        <v>0.85</v>
      </c>
      <c r="E7" s="72">
        <v>1.05</v>
      </c>
      <c r="F7" s="72">
        <v>0.75</v>
      </c>
      <c r="G7" s="72">
        <v>0.78</v>
      </c>
      <c r="H7" s="72">
        <v>0.77</v>
      </c>
      <c r="I7" s="72">
        <v>0.86</v>
      </c>
      <c r="J7" s="72">
        <v>0.84</v>
      </c>
      <c r="K7" s="72">
        <v>1.07</v>
      </c>
      <c r="L7" s="72">
        <v>1.1499999999999999</v>
      </c>
      <c r="M7" s="72">
        <v>1.21</v>
      </c>
      <c r="N7" s="72">
        <v>1.27</v>
      </c>
      <c r="O7" s="72">
        <v>1.26</v>
      </c>
      <c r="P7" s="72">
        <v>1.4</v>
      </c>
      <c r="Q7" s="72">
        <v>1.35</v>
      </c>
      <c r="R7" s="72">
        <v>1.25</v>
      </c>
    </row>
    <row r="8" spans="1:18" ht="15.75" thickBot="1" x14ac:dyDescent="0.3">
      <c r="A8" s="73"/>
      <c r="B8" s="70" t="s">
        <v>69</v>
      </c>
      <c r="C8" s="71" t="s">
        <v>152</v>
      </c>
      <c r="D8" s="72">
        <v>1.1100000000000001</v>
      </c>
      <c r="E8" s="72">
        <v>1.46</v>
      </c>
      <c r="F8" s="72">
        <v>1.1399999999999999</v>
      </c>
      <c r="G8" s="72">
        <v>1.06</v>
      </c>
      <c r="H8" s="72">
        <v>1.1200000000000001</v>
      </c>
      <c r="I8" s="72">
        <v>1.1299999999999999</v>
      </c>
      <c r="J8" s="72">
        <v>1.0900000000000001</v>
      </c>
      <c r="K8" s="72">
        <v>1</v>
      </c>
      <c r="L8" s="72">
        <v>0.96</v>
      </c>
      <c r="M8" s="72">
        <v>0.91</v>
      </c>
      <c r="N8" s="72">
        <v>0.93</v>
      </c>
      <c r="O8" s="72">
        <v>0.97</v>
      </c>
      <c r="P8" s="72">
        <v>0.99</v>
      </c>
      <c r="Q8" s="72">
        <v>0.96</v>
      </c>
      <c r="R8" s="72">
        <v>0.99</v>
      </c>
    </row>
    <row r="9" spans="1:18" ht="15.75" thickBot="1" x14ac:dyDescent="0.3">
      <c r="A9" s="73"/>
      <c r="B9" s="70" t="s">
        <v>69</v>
      </c>
      <c r="C9" s="74" t="s">
        <v>153</v>
      </c>
      <c r="D9" s="72">
        <v>1.17</v>
      </c>
      <c r="E9" s="72">
        <v>1.1100000000000001</v>
      </c>
      <c r="F9" s="72">
        <v>1.1399999999999999</v>
      </c>
      <c r="G9" s="72">
        <v>1.01</v>
      </c>
      <c r="H9" s="72">
        <v>1.05</v>
      </c>
      <c r="I9" s="72">
        <v>0.97</v>
      </c>
      <c r="J9" s="72">
        <v>0.87</v>
      </c>
      <c r="K9" s="72">
        <v>0.93</v>
      </c>
      <c r="L9" s="72">
        <v>0.95</v>
      </c>
      <c r="M9" s="72">
        <v>1.1100000000000001</v>
      </c>
      <c r="N9" s="72">
        <v>1.06</v>
      </c>
      <c r="O9" s="72">
        <v>1.06</v>
      </c>
      <c r="P9" s="72">
        <v>0.98</v>
      </c>
      <c r="Q9" s="72">
        <v>1.02</v>
      </c>
      <c r="R9" s="72">
        <v>1.1399999999999999</v>
      </c>
    </row>
    <row r="10" spans="1:18" ht="15.75" thickBot="1" x14ac:dyDescent="0.3">
      <c r="A10" s="73"/>
      <c r="B10" s="70" t="s">
        <v>69</v>
      </c>
      <c r="C10" s="71" t="s">
        <v>154</v>
      </c>
      <c r="D10" s="72">
        <v>1.54</v>
      </c>
      <c r="E10" s="72">
        <v>1.53</v>
      </c>
      <c r="F10" s="72">
        <v>1.91</v>
      </c>
      <c r="G10" s="72">
        <v>1.81</v>
      </c>
      <c r="H10" s="72">
        <v>1.63</v>
      </c>
      <c r="I10" s="72">
        <v>1.66</v>
      </c>
      <c r="J10" s="72">
        <v>1.69</v>
      </c>
      <c r="K10" s="72">
        <v>2.0499999999999998</v>
      </c>
      <c r="L10" s="72">
        <v>2.09</v>
      </c>
      <c r="M10" s="72">
        <v>1.82</v>
      </c>
      <c r="N10" s="72">
        <v>1.92</v>
      </c>
      <c r="O10" s="72">
        <v>1.99</v>
      </c>
      <c r="P10" s="72">
        <v>2.2799999999999998</v>
      </c>
      <c r="Q10" s="72">
        <v>2.08</v>
      </c>
      <c r="R10" s="72">
        <v>2.13</v>
      </c>
    </row>
    <row r="11" spans="1:18" ht="15.75" thickBot="1" x14ac:dyDescent="0.3">
      <c r="A11" s="73"/>
      <c r="B11" s="70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spans="1:18" ht="15.75" thickBot="1" x14ac:dyDescent="0.3">
      <c r="A12" s="73"/>
      <c r="B12" s="70" t="s">
        <v>70</v>
      </c>
      <c r="C12" s="71" t="s">
        <v>151</v>
      </c>
      <c r="D12" s="75">
        <v>10.7</v>
      </c>
      <c r="E12" s="75">
        <v>3.5</v>
      </c>
      <c r="F12" s="75">
        <v>5.7</v>
      </c>
      <c r="G12" s="75">
        <v>7.5</v>
      </c>
      <c r="H12" s="75">
        <v>15.3</v>
      </c>
      <c r="I12" s="75">
        <v>28.6</v>
      </c>
      <c r="J12" s="75">
        <v>18.3</v>
      </c>
      <c r="K12" s="75">
        <v>5.5</v>
      </c>
      <c r="L12" s="75">
        <v>9.1</v>
      </c>
      <c r="M12" s="75">
        <v>11.1</v>
      </c>
      <c r="N12" s="75">
        <v>13</v>
      </c>
      <c r="O12" s="75">
        <v>16.399999999999999</v>
      </c>
      <c r="P12" s="75">
        <v>21.6</v>
      </c>
      <c r="Q12" s="75">
        <v>26.1</v>
      </c>
      <c r="R12" s="75">
        <v>18.100000000000001</v>
      </c>
    </row>
    <row r="13" spans="1:18" ht="15.75" thickBot="1" x14ac:dyDescent="0.3">
      <c r="A13" s="73"/>
      <c r="B13" s="70" t="s">
        <v>70</v>
      </c>
      <c r="C13" s="71" t="s">
        <v>152</v>
      </c>
      <c r="D13" s="75">
        <v>2</v>
      </c>
      <c r="E13" s="75">
        <v>1</v>
      </c>
      <c r="F13" s="75">
        <v>3.4</v>
      </c>
      <c r="G13" s="75">
        <v>4.2</v>
      </c>
      <c r="H13" s="75">
        <v>0.1</v>
      </c>
      <c r="I13" s="75">
        <v>-0.5</v>
      </c>
      <c r="J13" s="75">
        <v>4.4000000000000004</v>
      </c>
      <c r="K13" s="75">
        <v>-1.1000000000000001</v>
      </c>
      <c r="L13" s="75">
        <v>2.4</v>
      </c>
      <c r="M13" s="75">
        <v>3.9</v>
      </c>
      <c r="N13" s="75">
        <v>3.5</v>
      </c>
      <c r="O13" s="75">
        <v>4.2</v>
      </c>
      <c r="P13" s="75">
        <v>6.6</v>
      </c>
      <c r="Q13" s="75">
        <v>5.0999999999999996</v>
      </c>
      <c r="R13" s="75">
        <v>-0.4</v>
      </c>
    </row>
    <row r="14" spans="1:18" ht="15.75" thickBot="1" x14ac:dyDescent="0.3">
      <c r="A14" s="73"/>
      <c r="B14" s="70" t="s">
        <v>70</v>
      </c>
      <c r="C14" s="74" t="s">
        <v>153</v>
      </c>
      <c r="D14" s="75">
        <v>8.1999999999999993</v>
      </c>
      <c r="E14" s="75">
        <v>2.8</v>
      </c>
      <c r="F14" s="75">
        <v>2.9</v>
      </c>
      <c r="G14" s="75">
        <v>0.7</v>
      </c>
      <c r="H14" s="75">
        <v>1.2</v>
      </c>
      <c r="I14" s="75">
        <v>1.6</v>
      </c>
      <c r="J14" s="75">
        <v>1.7</v>
      </c>
      <c r="K14" s="75">
        <v>3.6</v>
      </c>
      <c r="L14" s="75">
        <v>3.9</v>
      </c>
      <c r="M14" s="75">
        <v>9.8000000000000007</v>
      </c>
      <c r="N14" s="75">
        <v>8.5</v>
      </c>
      <c r="O14" s="75">
        <v>9</v>
      </c>
      <c r="P14" s="75">
        <v>23.7</v>
      </c>
      <c r="Q14" s="75">
        <v>2.7</v>
      </c>
      <c r="R14" s="75">
        <v>0.8</v>
      </c>
    </row>
    <row r="15" spans="1:18" ht="15.75" thickBot="1" x14ac:dyDescent="0.3">
      <c r="A15" s="73"/>
      <c r="B15" s="70" t="s">
        <v>70</v>
      </c>
      <c r="C15" s="71" t="s">
        <v>154</v>
      </c>
      <c r="D15" s="75" t="s">
        <v>61</v>
      </c>
      <c r="E15" s="75" t="s">
        <v>61</v>
      </c>
      <c r="F15" s="75" t="s">
        <v>61</v>
      </c>
      <c r="G15" s="75" t="s">
        <v>61</v>
      </c>
      <c r="H15" s="75" t="s">
        <v>61</v>
      </c>
      <c r="I15" s="75">
        <v>8.5</v>
      </c>
      <c r="J15" s="75">
        <v>4.9000000000000004</v>
      </c>
      <c r="K15" s="75">
        <v>3.9</v>
      </c>
      <c r="L15" s="75">
        <v>4.4000000000000004</v>
      </c>
      <c r="M15" s="75">
        <v>3.1</v>
      </c>
      <c r="N15" s="75">
        <v>5.5</v>
      </c>
      <c r="O15" s="75">
        <v>5.8</v>
      </c>
      <c r="P15" s="75">
        <v>4.2</v>
      </c>
      <c r="Q15" s="75">
        <v>2</v>
      </c>
      <c r="R15" s="75">
        <v>1.5</v>
      </c>
    </row>
    <row r="16" spans="1:18" ht="15.75" thickBot="1" x14ac:dyDescent="0.3">
      <c r="A16" s="73"/>
      <c r="B16" s="70"/>
      <c r="C16" s="74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1:18" ht="15.75" thickBot="1" x14ac:dyDescent="0.3">
      <c r="A17" s="70" t="s">
        <v>72</v>
      </c>
      <c r="B17" s="70" t="s">
        <v>73</v>
      </c>
      <c r="C17" s="71" t="s">
        <v>151</v>
      </c>
      <c r="D17" s="72">
        <v>6.8</v>
      </c>
      <c r="E17" s="72">
        <v>6.51</v>
      </c>
      <c r="F17" s="72">
        <v>4.9800000000000004</v>
      </c>
      <c r="G17" s="72">
        <v>5.43</v>
      </c>
      <c r="H17" s="72">
        <v>10.93</v>
      </c>
      <c r="I17" s="72">
        <v>6.55</v>
      </c>
      <c r="J17" s="72" t="s">
        <v>61</v>
      </c>
      <c r="K17" s="72">
        <v>29.16</v>
      </c>
      <c r="L17" s="72">
        <v>24.79</v>
      </c>
      <c r="M17" s="72">
        <v>22.76</v>
      </c>
      <c r="N17" s="72">
        <v>15.15</v>
      </c>
      <c r="O17" s="72">
        <v>6.23</v>
      </c>
      <c r="P17" s="72">
        <v>10.72</v>
      </c>
      <c r="Q17" s="72">
        <v>14.9</v>
      </c>
      <c r="R17" s="72">
        <v>110.16</v>
      </c>
    </row>
    <row r="18" spans="1:18" ht="15.75" thickBot="1" x14ac:dyDescent="0.3">
      <c r="A18" s="73"/>
      <c r="B18" s="70" t="s">
        <v>73</v>
      </c>
      <c r="C18" s="71" t="s">
        <v>152</v>
      </c>
      <c r="D18" s="72">
        <v>3.62</v>
      </c>
      <c r="E18" s="72">
        <v>3.37</v>
      </c>
      <c r="F18" s="72">
        <v>4.2</v>
      </c>
      <c r="G18" s="72">
        <v>5.42</v>
      </c>
      <c r="H18" s="72">
        <v>5.54</v>
      </c>
      <c r="I18" s="72">
        <v>5.76</v>
      </c>
      <c r="J18" s="72">
        <v>6.91</v>
      </c>
      <c r="K18" s="72">
        <v>7.62</v>
      </c>
      <c r="L18" s="72">
        <v>9.41</v>
      </c>
      <c r="M18" s="72">
        <v>10</v>
      </c>
      <c r="N18" s="72">
        <v>8.86</v>
      </c>
      <c r="O18" s="72">
        <v>8.31</v>
      </c>
      <c r="P18" s="72">
        <v>13.61</v>
      </c>
      <c r="Q18" s="72">
        <v>17.73</v>
      </c>
      <c r="R18" s="72">
        <v>30.39</v>
      </c>
    </row>
    <row r="19" spans="1:18" ht="15.75" thickBot="1" x14ac:dyDescent="0.3">
      <c r="A19" s="73"/>
      <c r="B19" s="70" t="s">
        <v>73</v>
      </c>
      <c r="C19" s="74" t="s">
        <v>153</v>
      </c>
      <c r="D19" s="72">
        <v>8.9700000000000006</v>
      </c>
      <c r="E19" s="72">
        <v>13.2</v>
      </c>
      <c r="F19" s="72">
        <v>9.42</v>
      </c>
      <c r="G19" s="72">
        <v>10.32</v>
      </c>
      <c r="H19" s="72">
        <v>8.41</v>
      </c>
      <c r="I19" s="72">
        <v>7.79</v>
      </c>
      <c r="J19" s="72">
        <v>7.98</v>
      </c>
      <c r="K19" s="72">
        <v>9.6999999999999993</v>
      </c>
      <c r="L19" s="72">
        <v>6.34</v>
      </c>
      <c r="M19" s="72">
        <v>81.73</v>
      </c>
      <c r="N19" s="72">
        <v>29.14</v>
      </c>
      <c r="O19" s="72">
        <v>14.12</v>
      </c>
      <c r="P19" s="72" t="s">
        <v>61</v>
      </c>
      <c r="Q19" s="72" t="s">
        <v>61</v>
      </c>
      <c r="R19" s="72" t="s">
        <v>61</v>
      </c>
    </row>
    <row r="20" spans="1:18" ht="15.75" thickBot="1" x14ac:dyDescent="0.3">
      <c r="A20" s="73"/>
      <c r="B20" s="70" t="s">
        <v>73</v>
      </c>
      <c r="C20" s="71" t="s">
        <v>154</v>
      </c>
      <c r="D20" s="72">
        <v>3.38</v>
      </c>
      <c r="E20" s="72">
        <v>3.44</v>
      </c>
      <c r="F20" s="72">
        <v>3.21</v>
      </c>
      <c r="G20" s="72">
        <v>3.58</v>
      </c>
      <c r="H20" s="72">
        <v>3.23</v>
      </c>
      <c r="I20" s="72">
        <v>3.34</v>
      </c>
      <c r="J20" s="72">
        <v>3.6</v>
      </c>
      <c r="K20" s="72">
        <v>3.18</v>
      </c>
      <c r="L20" s="72">
        <v>2.77</v>
      </c>
      <c r="M20" s="72">
        <v>2.94</v>
      </c>
      <c r="N20" s="72">
        <v>2.91</v>
      </c>
      <c r="O20" s="72">
        <v>2.87</v>
      </c>
      <c r="P20" s="72">
        <v>2.77</v>
      </c>
      <c r="Q20" s="72">
        <v>3.12</v>
      </c>
      <c r="R20" s="72">
        <v>3.03</v>
      </c>
    </row>
    <row r="21" spans="1:18" ht="15.75" thickBot="1" x14ac:dyDescent="0.3">
      <c r="A21" s="73"/>
      <c r="B21" s="76"/>
      <c r="C21" s="77"/>
      <c r="D21" s="78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</row>
    <row r="22" spans="1:18" ht="15.75" thickBot="1" x14ac:dyDescent="0.3">
      <c r="A22" s="73"/>
      <c r="B22" s="70" t="s">
        <v>155</v>
      </c>
      <c r="C22" s="71" t="s">
        <v>151</v>
      </c>
      <c r="D22" s="79">
        <v>0.56999999999999995</v>
      </c>
      <c r="E22" s="79">
        <v>0.58899999999999997</v>
      </c>
      <c r="F22" s="79">
        <v>0.46300000000000002</v>
      </c>
      <c r="G22" s="79">
        <v>0.438</v>
      </c>
      <c r="H22" s="79">
        <v>0.57099999999999995</v>
      </c>
      <c r="I22" s="79">
        <v>0.433</v>
      </c>
      <c r="J22" s="79">
        <v>1.091</v>
      </c>
      <c r="K22" s="79">
        <v>0.80600000000000005</v>
      </c>
      <c r="L22" s="79">
        <v>0.751</v>
      </c>
      <c r="M22" s="79">
        <v>0.627</v>
      </c>
      <c r="N22" s="79">
        <v>0.54800000000000004</v>
      </c>
      <c r="O22" s="79">
        <v>0.32800000000000001</v>
      </c>
      <c r="P22" s="79">
        <v>0.45600000000000002</v>
      </c>
      <c r="Q22" s="79">
        <v>0.53400000000000003</v>
      </c>
      <c r="R22" s="79">
        <v>0.88400000000000001</v>
      </c>
    </row>
    <row r="23" spans="1:18" ht="15.75" thickBot="1" x14ac:dyDescent="0.3">
      <c r="A23" s="73"/>
      <c r="B23" s="70" t="s">
        <v>155</v>
      </c>
      <c r="C23" s="71" t="s">
        <v>152</v>
      </c>
      <c r="D23" s="79">
        <v>0.14699999999999999</v>
      </c>
      <c r="E23" s="79">
        <v>0.16400000000000001</v>
      </c>
      <c r="F23" s="79">
        <v>0.20399999999999999</v>
      </c>
      <c r="G23" s="79">
        <v>0.22900000000000001</v>
      </c>
      <c r="H23" s="79">
        <v>0.188</v>
      </c>
      <c r="I23" s="79">
        <v>0.158</v>
      </c>
      <c r="J23" s="79">
        <v>0.17599999999999999</v>
      </c>
      <c r="K23" s="79">
        <v>0.16700000000000001</v>
      </c>
      <c r="L23" s="79">
        <v>0.19900000000000001</v>
      </c>
      <c r="M23" s="79">
        <v>0.46800000000000003</v>
      </c>
      <c r="N23" s="79">
        <v>0.439</v>
      </c>
      <c r="O23" s="79">
        <v>0.42599999999999999</v>
      </c>
      <c r="P23" s="79">
        <v>0.57899999999999996</v>
      </c>
      <c r="Q23" s="79">
        <v>0.58199999999999996</v>
      </c>
      <c r="R23" s="79">
        <v>0.70499999999999996</v>
      </c>
    </row>
    <row r="24" spans="1:18" ht="15.75" thickBot="1" x14ac:dyDescent="0.3">
      <c r="A24" s="73"/>
      <c r="B24" s="70" t="s">
        <v>155</v>
      </c>
      <c r="C24" s="74" t="s">
        <v>153</v>
      </c>
      <c r="D24" s="79">
        <v>0.55200000000000005</v>
      </c>
      <c r="E24" s="79">
        <v>0.627</v>
      </c>
      <c r="F24" s="79">
        <v>0.69399999999999995</v>
      </c>
      <c r="G24" s="79">
        <v>0.71299999999999997</v>
      </c>
      <c r="H24" s="79">
        <v>0.66200000000000003</v>
      </c>
      <c r="I24" s="79">
        <v>0.64600000000000002</v>
      </c>
      <c r="J24" s="79">
        <v>0.58499999999999996</v>
      </c>
      <c r="K24" s="79">
        <v>0.60199999999999998</v>
      </c>
      <c r="L24" s="79">
        <v>0.52500000000000002</v>
      </c>
      <c r="M24" s="79">
        <v>0.85</v>
      </c>
      <c r="N24" s="79">
        <v>0.80500000000000005</v>
      </c>
      <c r="O24" s="79">
        <v>0.72399999999999998</v>
      </c>
      <c r="P24" s="79">
        <v>0.98599999999999999</v>
      </c>
      <c r="Q24" s="79">
        <v>1.8089999999999999</v>
      </c>
      <c r="R24" s="79">
        <v>1.655</v>
      </c>
    </row>
    <row r="25" spans="1:18" ht="15.75" thickBot="1" x14ac:dyDescent="0.3">
      <c r="A25" s="73"/>
      <c r="B25" s="70" t="s">
        <v>155</v>
      </c>
      <c r="C25" s="71" t="s">
        <v>154</v>
      </c>
      <c r="D25" s="79">
        <v>0.20499999999999999</v>
      </c>
      <c r="E25" s="79">
        <v>0.224</v>
      </c>
      <c r="F25" s="79">
        <v>0.27300000000000002</v>
      </c>
      <c r="G25" s="79">
        <v>0.29899999999999999</v>
      </c>
      <c r="H25" s="79">
        <v>0.22500000000000001</v>
      </c>
      <c r="I25" s="79">
        <v>0.186</v>
      </c>
      <c r="J25" s="79">
        <v>0.29099999999999998</v>
      </c>
      <c r="K25" s="79">
        <v>0.29699999999999999</v>
      </c>
      <c r="L25" s="79">
        <v>0.29799999999999999</v>
      </c>
      <c r="M25" s="79">
        <v>0.29399999999999998</v>
      </c>
      <c r="N25" s="79">
        <v>0.31900000000000001</v>
      </c>
      <c r="O25" s="79">
        <v>0.36299999999999999</v>
      </c>
      <c r="P25" s="79">
        <v>0.379</v>
      </c>
      <c r="Q25" s="79">
        <v>0.44900000000000001</v>
      </c>
      <c r="R25" s="79">
        <v>0.42199999999999999</v>
      </c>
    </row>
    <row r="26" spans="1:18" ht="15.75" thickBot="1" x14ac:dyDescent="0.3">
      <c r="A26" s="73"/>
      <c r="B26" s="70"/>
      <c r="C26" s="77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</row>
    <row r="27" spans="1:18" ht="15.75" thickBot="1" x14ac:dyDescent="0.3">
      <c r="A27" s="80" t="s">
        <v>77</v>
      </c>
      <c r="B27" s="70" t="s">
        <v>79</v>
      </c>
      <c r="C27" s="71" t="s">
        <v>151</v>
      </c>
      <c r="D27" s="75">
        <v>42.5</v>
      </c>
      <c r="E27" s="75">
        <v>43</v>
      </c>
      <c r="F27" s="75">
        <v>38.4</v>
      </c>
      <c r="G27" s="75">
        <v>37.1</v>
      </c>
      <c r="H27" s="75">
        <v>33.5</v>
      </c>
      <c r="I27" s="75">
        <v>32.299999999999997</v>
      </c>
      <c r="J27" s="75">
        <v>36.299999999999997</v>
      </c>
      <c r="K27" s="75">
        <v>32.6</v>
      </c>
      <c r="L27" s="75">
        <v>33.799999999999997</v>
      </c>
      <c r="M27" s="75">
        <v>31.9</v>
      </c>
      <c r="N27" s="75">
        <v>27.4</v>
      </c>
      <c r="O27" s="75">
        <v>27.2</v>
      </c>
      <c r="P27" s="75">
        <v>29.9</v>
      </c>
      <c r="Q27" s="75">
        <v>32.1</v>
      </c>
      <c r="R27" s="75">
        <v>35.200000000000003</v>
      </c>
    </row>
    <row r="28" spans="1:18" ht="15.75" thickBot="1" x14ac:dyDescent="0.3">
      <c r="A28" s="73"/>
      <c r="B28" s="70" t="s">
        <v>79</v>
      </c>
      <c r="C28" s="71" t="s">
        <v>152</v>
      </c>
      <c r="D28" s="75">
        <v>56.9</v>
      </c>
      <c r="E28" s="75">
        <v>49.3</v>
      </c>
      <c r="F28" s="75">
        <v>50.2</v>
      </c>
      <c r="G28" s="75">
        <v>52.2</v>
      </c>
      <c r="H28" s="75">
        <v>47.9</v>
      </c>
      <c r="I28" s="75">
        <v>48.2</v>
      </c>
      <c r="J28" s="75">
        <v>45.4</v>
      </c>
      <c r="K28" s="75">
        <v>49.5</v>
      </c>
      <c r="L28" s="75">
        <v>50.9</v>
      </c>
      <c r="M28" s="75">
        <v>58.4</v>
      </c>
      <c r="N28" s="75">
        <v>57.8</v>
      </c>
      <c r="O28" s="75">
        <v>57.1</v>
      </c>
      <c r="P28" s="75">
        <v>51</v>
      </c>
      <c r="Q28" s="75">
        <v>53.3</v>
      </c>
      <c r="R28" s="75">
        <v>60.8</v>
      </c>
    </row>
    <row r="29" spans="1:18" ht="15.75" thickBot="1" x14ac:dyDescent="0.3">
      <c r="A29" s="73"/>
      <c r="B29" s="70" t="s">
        <v>79</v>
      </c>
      <c r="C29" s="74" t="s">
        <v>153</v>
      </c>
      <c r="D29" s="75">
        <v>75.8</v>
      </c>
      <c r="E29" s="75">
        <v>153.1</v>
      </c>
      <c r="F29" s="75">
        <v>131</v>
      </c>
      <c r="G29" s="75">
        <v>97.4</v>
      </c>
      <c r="H29" s="75">
        <v>80.099999999999994</v>
      </c>
      <c r="I29" s="75">
        <v>73.400000000000006</v>
      </c>
      <c r="J29" s="75">
        <v>57</v>
      </c>
      <c r="K29" s="75">
        <v>46.6</v>
      </c>
      <c r="L29" s="75">
        <v>45.1</v>
      </c>
      <c r="M29" s="75">
        <v>25.5</v>
      </c>
      <c r="N29" s="75">
        <v>30.3</v>
      </c>
      <c r="O29" s="75">
        <v>28.3</v>
      </c>
      <c r="P29" s="75">
        <v>27.6</v>
      </c>
      <c r="Q29" s="75">
        <v>30.3</v>
      </c>
      <c r="R29" s="75">
        <v>31</v>
      </c>
    </row>
    <row r="30" spans="1:18" ht="15.75" thickBot="1" x14ac:dyDescent="0.3">
      <c r="A30" s="73"/>
      <c r="B30" s="70" t="s">
        <v>79</v>
      </c>
      <c r="C30" s="71" t="s">
        <v>154</v>
      </c>
      <c r="D30" s="75">
        <v>107.4</v>
      </c>
      <c r="E30" s="75">
        <v>116.8</v>
      </c>
      <c r="F30" s="75">
        <v>52.8</v>
      </c>
      <c r="G30" s="75">
        <v>68</v>
      </c>
      <c r="H30" s="75">
        <v>56.2</v>
      </c>
      <c r="I30" s="75">
        <v>35.9</v>
      </c>
      <c r="J30" s="75">
        <v>43.3</v>
      </c>
      <c r="K30" s="75">
        <v>44.8</v>
      </c>
      <c r="L30" s="75">
        <v>35.700000000000003</v>
      </c>
      <c r="M30" s="75">
        <v>39.299999999999997</v>
      </c>
      <c r="N30" s="75">
        <v>38.6</v>
      </c>
      <c r="O30" s="75">
        <v>41.5</v>
      </c>
      <c r="P30" s="75">
        <v>50</v>
      </c>
      <c r="Q30" s="75">
        <v>59.1</v>
      </c>
      <c r="R30" s="75">
        <v>63.1</v>
      </c>
    </row>
    <row r="31" spans="1:18" ht="15.75" thickBot="1" x14ac:dyDescent="0.3">
      <c r="A31" s="73"/>
      <c r="B31" s="70"/>
      <c r="C31" s="71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ht="15.75" thickBot="1" x14ac:dyDescent="0.3">
      <c r="A32" s="73"/>
      <c r="B32" s="70" t="s">
        <v>80</v>
      </c>
      <c r="C32" s="71" t="s">
        <v>151</v>
      </c>
      <c r="D32" s="75">
        <v>6.7</v>
      </c>
      <c r="E32" s="75">
        <v>7.7</v>
      </c>
      <c r="F32" s="75">
        <v>7.4</v>
      </c>
      <c r="G32" s="75">
        <v>6.3</v>
      </c>
      <c r="H32" s="75">
        <v>6.3</v>
      </c>
      <c r="I32" s="75">
        <v>6</v>
      </c>
      <c r="J32" s="75">
        <v>4</v>
      </c>
      <c r="K32" s="75">
        <v>3.5</v>
      </c>
      <c r="L32" s="75">
        <v>2.5</v>
      </c>
      <c r="M32" s="75">
        <v>2</v>
      </c>
      <c r="N32" s="75">
        <v>2</v>
      </c>
      <c r="O32" s="75">
        <v>1.8</v>
      </c>
      <c r="P32" s="75">
        <v>1.7</v>
      </c>
      <c r="Q32" s="75">
        <v>1.7</v>
      </c>
      <c r="R32" s="75">
        <v>1.8</v>
      </c>
    </row>
    <row r="33" spans="1:18" ht="15.75" thickBot="1" x14ac:dyDescent="0.3">
      <c r="A33" s="73"/>
      <c r="B33" s="70" t="s">
        <v>80</v>
      </c>
      <c r="C33" s="71" t="s">
        <v>152</v>
      </c>
      <c r="D33" s="75">
        <v>9.5</v>
      </c>
      <c r="E33" s="75">
        <v>8.1999999999999993</v>
      </c>
      <c r="F33" s="75">
        <v>3.3</v>
      </c>
      <c r="G33" s="75">
        <v>2</v>
      </c>
      <c r="H33" s="75">
        <v>2.1</v>
      </c>
      <c r="I33" s="75">
        <v>1.9</v>
      </c>
      <c r="J33" s="75">
        <v>1.9</v>
      </c>
      <c r="K33" s="75">
        <v>1.9</v>
      </c>
      <c r="L33" s="75">
        <v>1.9</v>
      </c>
      <c r="M33" s="75">
        <v>1.9</v>
      </c>
      <c r="N33" s="75">
        <v>2.1</v>
      </c>
      <c r="O33" s="75">
        <v>2.1</v>
      </c>
      <c r="P33" s="75">
        <v>2.1</v>
      </c>
      <c r="Q33" s="75">
        <v>2</v>
      </c>
      <c r="R33" s="75">
        <v>2.1</v>
      </c>
    </row>
    <row r="34" spans="1:18" ht="15.75" thickBot="1" x14ac:dyDescent="0.3">
      <c r="A34" s="73"/>
      <c r="B34" s="70" t="s">
        <v>80</v>
      </c>
      <c r="C34" s="74" t="s">
        <v>153</v>
      </c>
      <c r="D34" s="75">
        <v>2.2999999999999998</v>
      </c>
      <c r="E34" s="75">
        <v>3.1</v>
      </c>
      <c r="F34" s="75">
        <v>3.4</v>
      </c>
      <c r="G34" s="75">
        <v>3.3</v>
      </c>
      <c r="H34" s="75">
        <v>3.3</v>
      </c>
      <c r="I34" s="75">
        <v>3.3</v>
      </c>
      <c r="J34" s="75">
        <v>3.2</v>
      </c>
      <c r="K34" s="75">
        <v>3</v>
      </c>
      <c r="L34" s="75">
        <v>3</v>
      </c>
      <c r="M34" s="75">
        <v>2.1</v>
      </c>
      <c r="N34" s="75">
        <v>1.9</v>
      </c>
      <c r="O34" s="75">
        <v>2</v>
      </c>
      <c r="P34" s="75">
        <v>2.2000000000000002</v>
      </c>
      <c r="Q34" s="75">
        <v>2.2000000000000002</v>
      </c>
      <c r="R34" s="75">
        <v>2.2999999999999998</v>
      </c>
    </row>
    <row r="35" spans="1:18" ht="15.75" thickBot="1" x14ac:dyDescent="0.3">
      <c r="A35" s="73"/>
      <c r="B35" s="70" t="s">
        <v>80</v>
      </c>
      <c r="C35" s="71" t="s">
        <v>154</v>
      </c>
      <c r="D35" s="75">
        <v>1.7</v>
      </c>
      <c r="E35" s="75">
        <v>1.4</v>
      </c>
      <c r="F35" s="75">
        <v>1.9</v>
      </c>
      <c r="G35" s="75">
        <v>1.8</v>
      </c>
      <c r="H35" s="75">
        <v>1.5</v>
      </c>
      <c r="I35" s="75">
        <v>1.7</v>
      </c>
      <c r="J35" s="75">
        <v>1.6</v>
      </c>
      <c r="K35" s="75">
        <v>1.6</v>
      </c>
      <c r="L35" s="75">
        <v>1.9</v>
      </c>
      <c r="M35" s="75">
        <v>1.9</v>
      </c>
      <c r="N35" s="75">
        <v>2.1</v>
      </c>
      <c r="O35" s="75">
        <v>2.2000000000000002</v>
      </c>
      <c r="P35" s="75">
        <v>2</v>
      </c>
      <c r="Q35" s="75">
        <v>2.1</v>
      </c>
      <c r="R35" s="75">
        <v>2</v>
      </c>
    </row>
    <row r="36" spans="1:18" ht="15.75" thickBot="1" x14ac:dyDescent="0.3">
      <c r="A36" s="73"/>
      <c r="B36" s="70"/>
      <c r="C36" s="71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</row>
    <row r="37" spans="1:18" ht="15.75" thickBot="1" x14ac:dyDescent="0.3">
      <c r="A37" s="73"/>
      <c r="B37" s="70" t="s">
        <v>83</v>
      </c>
      <c r="C37" s="71" t="s">
        <v>151</v>
      </c>
      <c r="D37" s="72">
        <v>6.25</v>
      </c>
      <c r="E37" s="72">
        <v>5.79</v>
      </c>
      <c r="F37" s="72">
        <v>6.03</v>
      </c>
      <c r="G37" s="72">
        <v>6.36</v>
      </c>
      <c r="H37" s="72">
        <v>7.65</v>
      </c>
      <c r="I37" s="72">
        <v>8.33</v>
      </c>
      <c r="J37" s="72">
        <v>7.15</v>
      </c>
      <c r="K37" s="72">
        <v>7.78</v>
      </c>
      <c r="L37" s="72">
        <v>7.26</v>
      </c>
      <c r="M37" s="72">
        <v>7.54</v>
      </c>
      <c r="N37" s="72">
        <v>8.61</v>
      </c>
      <c r="O37" s="72">
        <v>8.7100000000000009</v>
      </c>
      <c r="P37" s="72">
        <v>8.5500000000000007</v>
      </c>
      <c r="Q37" s="72">
        <v>8.33</v>
      </c>
      <c r="R37" s="72">
        <v>7.6</v>
      </c>
    </row>
    <row r="38" spans="1:18" ht="15.75" thickBot="1" x14ac:dyDescent="0.3">
      <c r="A38" s="73"/>
      <c r="B38" s="70" t="s">
        <v>83</v>
      </c>
      <c r="C38" s="71" t="s">
        <v>152</v>
      </c>
      <c r="D38" s="72">
        <v>2.91</v>
      </c>
      <c r="E38" s="72">
        <v>2.74</v>
      </c>
      <c r="F38" s="72">
        <v>2.62</v>
      </c>
      <c r="G38" s="72">
        <v>2.57</v>
      </c>
      <c r="H38" s="72">
        <v>2.82</v>
      </c>
      <c r="I38" s="72">
        <v>2.84</v>
      </c>
      <c r="J38" s="72">
        <v>3.39</v>
      </c>
      <c r="K38" s="72">
        <v>3.47</v>
      </c>
      <c r="L38" s="72">
        <v>3.53</v>
      </c>
      <c r="M38" s="72">
        <v>3.56</v>
      </c>
      <c r="N38" s="72">
        <v>3.85</v>
      </c>
      <c r="O38" s="72">
        <v>3.74</v>
      </c>
      <c r="P38" s="72">
        <v>3.81</v>
      </c>
      <c r="Q38" s="72">
        <v>3.85</v>
      </c>
      <c r="R38" s="72">
        <v>3.91</v>
      </c>
    </row>
    <row r="39" spans="1:18" ht="15.75" thickBot="1" x14ac:dyDescent="0.3">
      <c r="A39" s="73"/>
      <c r="B39" s="70" t="s">
        <v>83</v>
      </c>
      <c r="C39" s="74" t="s">
        <v>153</v>
      </c>
      <c r="D39" s="72">
        <v>5.68</v>
      </c>
      <c r="E39" s="72">
        <v>3.82</v>
      </c>
      <c r="F39" s="72">
        <v>4.37</v>
      </c>
      <c r="G39" s="72">
        <v>4.4800000000000004</v>
      </c>
      <c r="H39" s="72">
        <v>4.53</v>
      </c>
      <c r="I39" s="72">
        <v>4.9400000000000004</v>
      </c>
      <c r="J39" s="72">
        <v>7.5</v>
      </c>
      <c r="K39" s="72">
        <v>11.95</v>
      </c>
      <c r="L39" s="72">
        <v>12.06</v>
      </c>
      <c r="M39" s="72">
        <v>9.81</v>
      </c>
      <c r="N39" s="72">
        <v>8.65</v>
      </c>
      <c r="O39" s="72">
        <v>9.08</v>
      </c>
      <c r="P39" s="72">
        <v>9.67</v>
      </c>
      <c r="Q39" s="72">
        <v>8.75</v>
      </c>
      <c r="R39" s="72">
        <v>8.15</v>
      </c>
    </row>
    <row r="40" spans="1:18" ht="15.75" thickBot="1" x14ac:dyDescent="0.3">
      <c r="A40" s="73"/>
      <c r="B40" s="70" t="s">
        <v>83</v>
      </c>
      <c r="C40" s="71" t="s">
        <v>154</v>
      </c>
      <c r="D40" s="72">
        <v>9.4</v>
      </c>
      <c r="E40" s="72">
        <v>6.24</v>
      </c>
      <c r="F40" s="72">
        <v>9</v>
      </c>
      <c r="G40" s="72">
        <v>8.2200000000000006</v>
      </c>
      <c r="H40" s="72">
        <v>6.63</v>
      </c>
      <c r="I40" s="72">
        <v>7.23</v>
      </c>
      <c r="J40" s="72">
        <v>6.35</v>
      </c>
      <c r="K40" s="72">
        <v>5.15</v>
      </c>
      <c r="L40" s="72">
        <v>4.79</v>
      </c>
      <c r="M40" s="72">
        <v>4.17</v>
      </c>
      <c r="N40" s="72">
        <v>3.88</v>
      </c>
      <c r="O40" s="72">
        <v>3.32</v>
      </c>
      <c r="P40" s="72">
        <v>2.97</v>
      </c>
      <c r="Q40" s="72">
        <v>3.05</v>
      </c>
      <c r="R40" s="72">
        <v>2.87</v>
      </c>
    </row>
    <row r="41" spans="1:18" ht="15.75" thickBot="1" x14ac:dyDescent="0.3">
      <c r="A41" s="73"/>
      <c r="B41" s="70"/>
      <c r="C41" s="71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ht="15.75" thickBot="1" x14ac:dyDescent="0.3">
      <c r="A42" s="73"/>
      <c r="B42" s="70" t="s">
        <v>57</v>
      </c>
      <c r="C42" s="71" t="s">
        <v>151</v>
      </c>
      <c r="D42" s="72">
        <v>1.06</v>
      </c>
      <c r="E42" s="72">
        <v>0.95</v>
      </c>
      <c r="F42" s="72">
        <v>0.94</v>
      </c>
      <c r="G42" s="72">
        <v>0.92</v>
      </c>
      <c r="H42" s="72">
        <v>1.1000000000000001</v>
      </c>
      <c r="I42" s="72">
        <v>1.2</v>
      </c>
      <c r="J42" s="72">
        <v>1.08</v>
      </c>
      <c r="K42" s="72">
        <v>1.18</v>
      </c>
      <c r="L42" s="72">
        <v>0.98</v>
      </c>
      <c r="M42" s="72">
        <v>0.93</v>
      </c>
      <c r="N42" s="72">
        <v>0.97</v>
      </c>
      <c r="O42" s="72">
        <v>0.95</v>
      </c>
      <c r="P42" s="72">
        <v>0.98</v>
      </c>
      <c r="Q42" s="72">
        <v>1.03</v>
      </c>
      <c r="R42" s="72">
        <v>1.03</v>
      </c>
    </row>
    <row r="43" spans="1:18" ht="15.75" thickBot="1" x14ac:dyDescent="0.3">
      <c r="A43" s="73"/>
      <c r="B43" s="70" t="s">
        <v>57</v>
      </c>
      <c r="C43" s="71" t="s">
        <v>152</v>
      </c>
      <c r="D43" s="72">
        <v>0.63</v>
      </c>
      <c r="E43" s="72">
        <v>0.6</v>
      </c>
      <c r="F43" s="72">
        <v>0.52</v>
      </c>
      <c r="G43" s="72">
        <v>0.49</v>
      </c>
      <c r="H43" s="72">
        <v>0.55000000000000004</v>
      </c>
      <c r="I43" s="72">
        <v>0.53</v>
      </c>
      <c r="J43" s="72">
        <v>0.56999999999999995</v>
      </c>
      <c r="K43" s="72">
        <v>0.55000000000000004</v>
      </c>
      <c r="L43" s="72">
        <v>0.56000000000000005</v>
      </c>
      <c r="M43" s="72">
        <v>0.56999999999999995</v>
      </c>
      <c r="N43" s="72">
        <v>0.63</v>
      </c>
      <c r="O43" s="72">
        <v>0.63</v>
      </c>
      <c r="P43" s="72">
        <v>0.65</v>
      </c>
      <c r="Q43" s="72">
        <v>0.64</v>
      </c>
      <c r="R43" s="72">
        <v>0.61</v>
      </c>
    </row>
    <row r="44" spans="1:18" ht="15.75" thickBot="1" x14ac:dyDescent="0.3">
      <c r="A44" s="73"/>
      <c r="B44" s="70" t="s">
        <v>57</v>
      </c>
      <c r="C44" s="74" t="s">
        <v>153</v>
      </c>
      <c r="D44" s="72">
        <v>0.91</v>
      </c>
      <c r="E44" s="72">
        <v>0.75</v>
      </c>
      <c r="F44" s="72">
        <v>0.8</v>
      </c>
      <c r="G44" s="72">
        <v>0.79</v>
      </c>
      <c r="H44" s="72">
        <v>0.78</v>
      </c>
      <c r="I44" s="72">
        <v>0.83</v>
      </c>
      <c r="J44" s="72">
        <v>0.86</v>
      </c>
      <c r="K44" s="72">
        <v>0.91</v>
      </c>
      <c r="L44" s="72">
        <v>0.91</v>
      </c>
      <c r="M44" s="72">
        <v>0.77</v>
      </c>
      <c r="N44" s="72">
        <v>0.67</v>
      </c>
      <c r="O44" s="72">
        <v>0.67</v>
      </c>
      <c r="P44" s="72">
        <v>0.71</v>
      </c>
      <c r="Q44" s="72">
        <v>0.72</v>
      </c>
      <c r="R44" s="72">
        <v>0.71</v>
      </c>
    </row>
    <row r="45" spans="1:18" ht="15.75" thickBot="1" x14ac:dyDescent="0.3">
      <c r="A45" s="73"/>
      <c r="B45" s="70" t="s">
        <v>57</v>
      </c>
      <c r="C45" s="71" t="s">
        <v>154</v>
      </c>
      <c r="D45" s="72">
        <v>0.82</v>
      </c>
      <c r="E45" s="72">
        <v>0.55000000000000004</v>
      </c>
      <c r="F45" s="72">
        <v>0.76</v>
      </c>
      <c r="G45" s="72">
        <v>0.59</v>
      </c>
      <c r="H45" s="72">
        <v>0.5</v>
      </c>
      <c r="I45" s="72">
        <v>0.63</v>
      </c>
      <c r="J45" s="72">
        <v>0.64</v>
      </c>
      <c r="K45" s="72">
        <v>0.59</v>
      </c>
      <c r="L45" s="72">
        <v>0.64</v>
      </c>
      <c r="M45" s="72">
        <v>0.64</v>
      </c>
      <c r="N45" s="72">
        <v>0.68</v>
      </c>
      <c r="O45" s="72">
        <v>0.63</v>
      </c>
      <c r="P45" s="72">
        <v>0.57999999999999996</v>
      </c>
      <c r="Q45" s="72">
        <v>0.55000000000000004</v>
      </c>
      <c r="R45" s="72">
        <v>0.51</v>
      </c>
    </row>
    <row r="46" spans="1:18" ht="15.75" thickBot="1" x14ac:dyDescent="0.3">
      <c r="A46" s="73"/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</row>
    <row r="47" spans="1:18" ht="15.75" thickBot="1" x14ac:dyDescent="0.3">
      <c r="A47" s="70" t="s">
        <v>49</v>
      </c>
      <c r="B47" s="70" t="s">
        <v>50</v>
      </c>
      <c r="C47" s="71" t="s">
        <v>151</v>
      </c>
      <c r="D47" s="79">
        <v>0.14899999999999999</v>
      </c>
      <c r="E47" s="79">
        <v>0.121</v>
      </c>
      <c r="F47" s="79">
        <v>0.14499999999999999</v>
      </c>
      <c r="G47" s="79">
        <v>0.161</v>
      </c>
      <c r="H47" s="79">
        <v>0.18</v>
      </c>
      <c r="I47" s="79">
        <v>0.19600000000000001</v>
      </c>
      <c r="J47" s="79">
        <v>0.17299999999999999</v>
      </c>
      <c r="K47" s="79">
        <v>0.17199999999999999</v>
      </c>
      <c r="L47" s="79">
        <v>0.19400000000000001</v>
      </c>
      <c r="M47" s="79">
        <v>0.187</v>
      </c>
      <c r="N47" s="79">
        <v>0.16</v>
      </c>
      <c r="O47" s="79">
        <v>0.154</v>
      </c>
      <c r="P47" s="79">
        <v>0.154</v>
      </c>
      <c r="Q47" s="79">
        <v>0.14599999999999999</v>
      </c>
      <c r="R47" s="79">
        <v>0.14599999999999999</v>
      </c>
    </row>
    <row r="48" spans="1:18" ht="15.75" thickBot="1" x14ac:dyDescent="0.3">
      <c r="A48" s="73"/>
      <c r="B48" s="70" t="s">
        <v>50</v>
      </c>
      <c r="C48" s="71" t="s">
        <v>152</v>
      </c>
      <c r="D48" s="79">
        <v>0.182</v>
      </c>
      <c r="E48" s="79">
        <v>0.184</v>
      </c>
      <c r="F48" s="79">
        <v>0.19600000000000001</v>
      </c>
      <c r="G48" s="79">
        <v>0.19500000000000001</v>
      </c>
      <c r="H48" s="79">
        <v>0.11899999999999999</v>
      </c>
      <c r="I48" s="79">
        <v>0.11</v>
      </c>
      <c r="J48" s="79">
        <v>0.17</v>
      </c>
      <c r="K48" s="79">
        <v>0.104</v>
      </c>
      <c r="L48" s="79">
        <v>0.13600000000000001</v>
      </c>
      <c r="M48" s="79">
        <v>0.13900000000000001</v>
      </c>
      <c r="N48" s="79">
        <v>0.14000000000000001</v>
      </c>
      <c r="O48" s="79">
        <v>0.13800000000000001</v>
      </c>
      <c r="P48" s="79">
        <v>0.14699999999999999</v>
      </c>
      <c r="Q48" s="79">
        <v>0.13700000000000001</v>
      </c>
      <c r="R48" s="79">
        <v>7.9000000000000001E-2</v>
      </c>
    </row>
    <row r="49" spans="1:18" ht="15.75" thickBot="1" x14ac:dyDescent="0.3">
      <c r="A49" s="73"/>
      <c r="B49" s="70" t="s">
        <v>50</v>
      </c>
      <c r="C49" s="74" t="s">
        <v>153</v>
      </c>
      <c r="D49" s="79">
        <v>8.7999999999999995E-2</v>
      </c>
      <c r="E49" s="79">
        <v>0.14599999999999999</v>
      </c>
      <c r="F49" s="79">
        <v>0.14199999999999999</v>
      </c>
      <c r="G49" s="79">
        <v>0.115</v>
      </c>
      <c r="H49" s="79">
        <v>0.13600000000000001</v>
      </c>
      <c r="I49" s="79">
        <v>0.14899999999999999</v>
      </c>
      <c r="J49" s="79">
        <v>0.16600000000000001</v>
      </c>
      <c r="K49" s="79">
        <v>0.186</v>
      </c>
      <c r="L49" s="79">
        <v>0.16300000000000001</v>
      </c>
      <c r="M49" s="79">
        <v>0.158</v>
      </c>
      <c r="N49" s="79">
        <v>0.14399999999999999</v>
      </c>
      <c r="O49" s="79">
        <v>0.13700000000000001</v>
      </c>
      <c r="P49" s="79">
        <v>0.128</v>
      </c>
      <c r="Q49" s="79">
        <v>0.109</v>
      </c>
      <c r="R49" s="79">
        <v>0.105</v>
      </c>
    </row>
    <row r="50" spans="1:18" ht="15.75" thickBot="1" x14ac:dyDescent="0.3">
      <c r="A50" s="73"/>
      <c r="B50" s="70" t="s">
        <v>50</v>
      </c>
      <c r="C50" s="71" t="s">
        <v>154</v>
      </c>
      <c r="D50" s="79">
        <v>0.44600000000000001</v>
      </c>
      <c r="E50" s="79">
        <v>0.35799999999999998</v>
      </c>
      <c r="F50" s="79">
        <v>0.33300000000000002</v>
      </c>
      <c r="G50" s="79">
        <v>0.23699999999999999</v>
      </c>
      <c r="H50" s="79">
        <v>0.216</v>
      </c>
      <c r="I50" s="79">
        <v>0.20499999999999999</v>
      </c>
      <c r="J50" s="79">
        <v>0.20499999999999999</v>
      </c>
      <c r="K50" s="79">
        <v>0.19400000000000001</v>
      </c>
      <c r="L50" s="79">
        <v>0.192</v>
      </c>
      <c r="M50" s="79">
        <v>0.22500000000000001</v>
      </c>
      <c r="N50" s="79">
        <v>0.24199999999999999</v>
      </c>
      <c r="O50" s="79">
        <v>0.22700000000000001</v>
      </c>
      <c r="P50" s="79">
        <v>0.19800000000000001</v>
      </c>
      <c r="Q50" s="79">
        <v>0.185</v>
      </c>
      <c r="R50" s="79">
        <v>0.19900000000000001</v>
      </c>
    </row>
    <row r="51" spans="1:18" ht="15.75" thickBot="1" x14ac:dyDescent="0.3">
      <c r="A51" s="73"/>
      <c r="B51" s="70"/>
      <c r="C51" s="71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ht="15.75" thickBot="1" x14ac:dyDescent="0.3">
      <c r="A52" s="73"/>
      <c r="B52" s="70" t="s">
        <v>52</v>
      </c>
      <c r="C52" s="71" t="s">
        <v>151</v>
      </c>
      <c r="D52" s="79">
        <v>6.4000000000000001E-2</v>
      </c>
      <c r="E52" s="79">
        <v>8.0000000000000002E-3</v>
      </c>
      <c r="F52" s="79">
        <v>3.9E-2</v>
      </c>
      <c r="G52" s="79">
        <v>5.1999999999999998E-2</v>
      </c>
      <c r="H52" s="79">
        <v>4.9000000000000002E-2</v>
      </c>
      <c r="I52" s="79">
        <v>8.7999999999999995E-2</v>
      </c>
      <c r="J52" s="79">
        <v>6.5000000000000002E-2</v>
      </c>
      <c r="K52" s="79">
        <v>3.1E-2</v>
      </c>
      <c r="L52" s="79">
        <v>7.6999999999999999E-2</v>
      </c>
      <c r="M52" s="79">
        <v>8.5000000000000006E-2</v>
      </c>
      <c r="N52" s="79">
        <v>7.6999999999999999E-2</v>
      </c>
      <c r="O52" s="79">
        <v>7.5999999999999998E-2</v>
      </c>
      <c r="P52" s="79">
        <v>8.2000000000000003E-2</v>
      </c>
      <c r="Q52" s="79">
        <v>7.6999999999999999E-2</v>
      </c>
      <c r="R52" s="79">
        <v>6.2E-2</v>
      </c>
    </row>
    <row r="53" spans="1:18" ht="15.75" thickBot="1" x14ac:dyDescent="0.3">
      <c r="A53" s="73"/>
      <c r="B53" s="70" t="s">
        <v>52</v>
      </c>
      <c r="C53" s="71" t="s">
        <v>152</v>
      </c>
      <c r="D53" s="79">
        <v>8.0000000000000002E-3</v>
      </c>
      <c r="E53" s="79">
        <v>2.5000000000000001E-2</v>
      </c>
      <c r="F53" s="79">
        <v>7.0000000000000007E-2</v>
      </c>
      <c r="G53" s="79">
        <v>7.9000000000000001E-2</v>
      </c>
      <c r="H53" s="79">
        <v>7.0000000000000001E-3</v>
      </c>
      <c r="I53" s="79">
        <v>-1E-3</v>
      </c>
      <c r="J53" s="79">
        <v>6.4000000000000001E-2</v>
      </c>
      <c r="K53" s="79">
        <v>-8.9999999999999993E-3</v>
      </c>
      <c r="L53" s="79">
        <v>2.5999999999999999E-2</v>
      </c>
      <c r="M53" s="79">
        <v>3.3000000000000002E-2</v>
      </c>
      <c r="N53" s="79">
        <v>3.6999999999999998E-2</v>
      </c>
      <c r="O53" s="79">
        <v>4.4999999999999998E-2</v>
      </c>
      <c r="P53" s="79">
        <v>6.6000000000000003E-2</v>
      </c>
      <c r="Q53" s="79">
        <v>6.3E-2</v>
      </c>
      <c r="R53" s="79">
        <v>3.4000000000000002E-2</v>
      </c>
    </row>
    <row r="54" spans="1:18" ht="15.75" thickBot="1" x14ac:dyDescent="0.3">
      <c r="A54" s="73"/>
      <c r="B54" s="70" t="s">
        <v>52</v>
      </c>
      <c r="C54" s="74" t="s">
        <v>153</v>
      </c>
      <c r="D54" s="79">
        <v>0.01</v>
      </c>
      <c r="E54" s="79">
        <v>-3.4000000000000002E-2</v>
      </c>
      <c r="F54" s="79">
        <v>1.2E-2</v>
      </c>
      <c r="G54" s="79">
        <v>4.0000000000000001E-3</v>
      </c>
      <c r="H54" s="79">
        <v>2.4E-2</v>
      </c>
      <c r="I54" s="79">
        <v>3.6999999999999998E-2</v>
      </c>
      <c r="J54" s="79">
        <v>4.2000000000000003E-2</v>
      </c>
      <c r="K54" s="79">
        <v>7.3999999999999996E-2</v>
      </c>
      <c r="L54" s="79">
        <v>5.7000000000000002E-2</v>
      </c>
      <c r="M54" s="79">
        <v>6.6000000000000003E-2</v>
      </c>
      <c r="N54" s="79">
        <v>4.1000000000000002E-2</v>
      </c>
      <c r="O54" s="79">
        <v>5.0999999999999997E-2</v>
      </c>
      <c r="P54" s="79">
        <v>-0.03</v>
      </c>
      <c r="Q54" s="79">
        <v>-0.26700000000000002</v>
      </c>
      <c r="R54" s="79">
        <v>-1.0999999999999999E-2</v>
      </c>
    </row>
    <row r="55" spans="1:18" ht="15.75" thickBot="1" x14ac:dyDescent="0.3">
      <c r="A55" s="73"/>
      <c r="B55" s="70" t="s">
        <v>52</v>
      </c>
      <c r="C55" s="71" t="s">
        <v>154</v>
      </c>
      <c r="D55" s="79">
        <v>0.16700000000000001</v>
      </c>
      <c r="E55" s="79">
        <v>0.105</v>
      </c>
      <c r="F55" s="79">
        <v>9.9000000000000005E-2</v>
      </c>
      <c r="G55" s="79">
        <v>0.05</v>
      </c>
      <c r="H55" s="79">
        <v>6.3E-2</v>
      </c>
      <c r="I55" s="79">
        <v>0.11899999999999999</v>
      </c>
      <c r="J55" s="79">
        <v>7.4999999999999997E-2</v>
      </c>
      <c r="K55" s="79">
        <v>7.0999999999999994E-2</v>
      </c>
      <c r="L55" s="79">
        <v>7.2999999999999995E-2</v>
      </c>
      <c r="M55" s="79">
        <v>5.2999999999999999E-2</v>
      </c>
      <c r="N55" s="79">
        <v>0.1</v>
      </c>
      <c r="O55" s="79">
        <v>0.11799999999999999</v>
      </c>
      <c r="P55" s="79">
        <v>8.6999999999999994E-2</v>
      </c>
      <c r="Q55" s="79">
        <v>5.3999999999999999E-2</v>
      </c>
      <c r="R55" s="79">
        <v>3.3000000000000002E-2</v>
      </c>
    </row>
    <row r="56" spans="1:18" ht="15.75" thickBot="1" x14ac:dyDescent="0.3">
      <c r="A56" s="73"/>
      <c r="B56" s="70"/>
      <c r="C56" s="71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</row>
    <row r="57" spans="1:18" ht="15.75" thickBot="1" x14ac:dyDescent="0.3">
      <c r="A57" s="73"/>
      <c r="B57" s="70" t="s">
        <v>55</v>
      </c>
      <c r="C57" s="71" t="s">
        <v>151</v>
      </c>
      <c r="D57" s="79">
        <v>4.2999999999999997E-2</v>
      </c>
      <c r="E57" s="79">
        <v>1.4E-2</v>
      </c>
      <c r="F57" s="79">
        <v>3.5000000000000003E-2</v>
      </c>
      <c r="G57" s="79">
        <v>4.8000000000000001E-2</v>
      </c>
      <c r="H57" s="79">
        <v>3.5999999999999997E-2</v>
      </c>
      <c r="I57" s="79">
        <v>6.0999999999999999E-2</v>
      </c>
      <c r="J57" s="79">
        <v>4.3999999999999997E-2</v>
      </c>
      <c r="K57" s="79">
        <v>0.02</v>
      </c>
      <c r="L57" s="79">
        <v>5.0999999999999997E-2</v>
      </c>
      <c r="M57" s="79">
        <v>5.8000000000000003E-2</v>
      </c>
      <c r="N57" s="79">
        <v>4.8000000000000001E-2</v>
      </c>
      <c r="O57" s="79">
        <v>5.2999999999999999E-2</v>
      </c>
      <c r="P57" s="79">
        <v>0.06</v>
      </c>
      <c r="Q57" s="79">
        <v>5.3999999999999999E-2</v>
      </c>
      <c r="R57" s="79">
        <v>5.1999999999999998E-2</v>
      </c>
    </row>
    <row r="58" spans="1:18" ht="15.75" thickBot="1" x14ac:dyDescent="0.3">
      <c r="A58" s="73"/>
      <c r="B58" s="70" t="s">
        <v>55</v>
      </c>
      <c r="C58" s="71" t="s">
        <v>152</v>
      </c>
      <c r="D58" s="79">
        <v>-8.9999999999999993E-3</v>
      </c>
      <c r="E58" s="79">
        <v>7.0000000000000001E-3</v>
      </c>
      <c r="F58" s="79">
        <v>3.7999999999999999E-2</v>
      </c>
      <c r="G58" s="79">
        <v>0.05</v>
      </c>
      <c r="H58" s="79">
        <v>3.0000000000000001E-3</v>
      </c>
      <c r="I58" s="79">
        <v>-1.0999999999999999E-2</v>
      </c>
      <c r="J58" s="79">
        <v>3.6999999999999998E-2</v>
      </c>
      <c r="K58" s="79">
        <v>-1.7999999999999999E-2</v>
      </c>
      <c r="L58" s="79">
        <v>1.2999999999999999E-2</v>
      </c>
      <c r="M58" s="79">
        <v>2.1000000000000001E-2</v>
      </c>
      <c r="N58" s="79">
        <v>2.1000000000000001E-2</v>
      </c>
      <c r="O58" s="79">
        <v>2.5999999999999999E-2</v>
      </c>
      <c r="P58" s="79">
        <v>3.9E-2</v>
      </c>
      <c r="Q58" s="79">
        <v>4.2000000000000003E-2</v>
      </c>
      <c r="R58" s="79">
        <v>1.4999999999999999E-2</v>
      </c>
    </row>
    <row r="59" spans="1:18" ht="15.75" thickBot="1" x14ac:dyDescent="0.3">
      <c r="A59" s="73"/>
      <c r="B59" s="70" t="s">
        <v>55</v>
      </c>
      <c r="C59" s="74" t="s">
        <v>153</v>
      </c>
      <c r="D59" s="79">
        <v>2E-3</v>
      </c>
      <c r="E59" s="79">
        <v>-3.3000000000000002E-2</v>
      </c>
      <c r="F59" s="79">
        <v>-8.9999999999999993E-3</v>
      </c>
      <c r="G59" s="79">
        <v>-8.0000000000000002E-3</v>
      </c>
      <c r="H59" s="79">
        <v>8.9999999999999993E-3</v>
      </c>
      <c r="I59" s="79">
        <v>1.6E-2</v>
      </c>
      <c r="J59" s="79">
        <v>1.7999999999999999E-2</v>
      </c>
      <c r="K59" s="79">
        <v>5.1999999999999998E-2</v>
      </c>
      <c r="L59" s="79">
        <v>3.6999999999999998E-2</v>
      </c>
      <c r="M59" s="79">
        <v>4.5999999999999999E-2</v>
      </c>
      <c r="N59" s="79">
        <v>2.9000000000000001E-2</v>
      </c>
      <c r="O59" s="79">
        <v>3.2000000000000001E-2</v>
      </c>
      <c r="P59" s="79">
        <v>-6.2E-2</v>
      </c>
      <c r="Q59" s="79">
        <v>-0.29399999999999998</v>
      </c>
      <c r="R59" s="79">
        <v>-0.06</v>
      </c>
    </row>
    <row r="60" spans="1:18" ht="15.75" thickBot="1" x14ac:dyDescent="0.3">
      <c r="A60" s="73"/>
      <c r="B60" s="70" t="s">
        <v>55</v>
      </c>
      <c r="C60" s="71" t="s">
        <v>154</v>
      </c>
      <c r="D60" s="79">
        <v>0.111</v>
      </c>
      <c r="E60" s="79">
        <v>0.06</v>
      </c>
      <c r="F60" s="79">
        <v>6.6000000000000003E-2</v>
      </c>
      <c r="G60" s="79">
        <v>3.2000000000000001E-2</v>
      </c>
      <c r="H60" s="79">
        <v>4.2000000000000003E-2</v>
      </c>
      <c r="I60" s="79">
        <v>0.12</v>
      </c>
      <c r="J60" s="79">
        <v>3.7999999999999999E-2</v>
      </c>
      <c r="K60" s="79">
        <v>8.5999999999999993E-2</v>
      </c>
      <c r="L60" s="79">
        <v>6.4000000000000001E-2</v>
      </c>
      <c r="M60" s="79">
        <v>1.7000000000000001E-2</v>
      </c>
      <c r="N60" s="79">
        <v>5.7000000000000002E-2</v>
      </c>
      <c r="O60" s="79">
        <v>5.8000000000000003E-2</v>
      </c>
      <c r="P60" s="79">
        <v>5.5E-2</v>
      </c>
      <c r="Q60" s="79">
        <v>1.4E-2</v>
      </c>
      <c r="R60" s="79">
        <v>2.8000000000000001E-2</v>
      </c>
    </row>
    <row r="61" spans="1:18" ht="15.75" thickBot="1" x14ac:dyDescent="0.3">
      <c r="A61" s="73"/>
      <c r="B61" s="70"/>
      <c r="C61" s="71"/>
      <c r="D61" s="79">
        <f>AVERAGE(D57:D60)</f>
        <v>3.6749999999999998E-2</v>
      </c>
      <c r="E61" s="79">
        <f t="shared" ref="E61:R61" si="0">AVERAGE(E57:E60)</f>
        <v>1.2E-2</v>
      </c>
      <c r="F61" s="79">
        <f t="shared" si="0"/>
        <v>3.2500000000000001E-2</v>
      </c>
      <c r="G61" s="79">
        <f t="shared" si="0"/>
        <v>3.0499999999999999E-2</v>
      </c>
      <c r="H61" s="79">
        <f t="shared" si="0"/>
        <v>2.2499999999999999E-2</v>
      </c>
      <c r="I61" s="79">
        <f t="shared" si="0"/>
        <v>4.65E-2</v>
      </c>
      <c r="J61" s="79">
        <f t="shared" si="0"/>
        <v>3.4249999999999996E-2</v>
      </c>
      <c r="K61" s="79">
        <f t="shared" si="0"/>
        <v>3.4999999999999996E-2</v>
      </c>
      <c r="L61" s="79">
        <f t="shared" si="0"/>
        <v>4.1250000000000002E-2</v>
      </c>
      <c r="M61" s="79">
        <f t="shared" si="0"/>
        <v>3.5500000000000004E-2</v>
      </c>
      <c r="N61" s="79">
        <f t="shared" si="0"/>
        <v>3.875E-2</v>
      </c>
      <c r="O61" s="79">
        <f t="shared" si="0"/>
        <v>4.2250000000000003E-2</v>
      </c>
      <c r="P61" s="79">
        <f t="shared" si="0"/>
        <v>2.3E-2</v>
      </c>
      <c r="Q61" s="79">
        <f t="shared" si="0"/>
        <v>-4.5999999999999992E-2</v>
      </c>
      <c r="R61" s="79">
        <f t="shared" si="0"/>
        <v>8.7500000000000008E-3</v>
      </c>
    </row>
    <row r="62" spans="1:18" ht="15.75" thickBot="1" x14ac:dyDescent="0.3">
      <c r="A62" s="73"/>
      <c r="B62" s="70" t="s">
        <v>59</v>
      </c>
      <c r="C62" s="71" t="s">
        <v>151</v>
      </c>
      <c r="D62" s="79">
        <v>6.2E-2</v>
      </c>
      <c r="E62" s="79">
        <v>8.9999999999999993E-3</v>
      </c>
      <c r="F62" s="79">
        <v>3.5999999999999997E-2</v>
      </c>
      <c r="G62" s="79">
        <v>4.9000000000000002E-2</v>
      </c>
      <c r="H62" s="79">
        <v>5.7000000000000002E-2</v>
      </c>
      <c r="I62" s="79">
        <v>0.11</v>
      </c>
      <c r="J62" s="79">
        <v>7.0999999999999994E-2</v>
      </c>
      <c r="K62" s="79">
        <v>0.03</v>
      </c>
      <c r="L62" s="79">
        <v>6.9000000000000006E-2</v>
      </c>
      <c r="M62" s="79">
        <v>7.2999999999999995E-2</v>
      </c>
      <c r="N62" s="79">
        <v>7.0000000000000007E-2</v>
      </c>
      <c r="O62" s="79">
        <v>6.9000000000000006E-2</v>
      </c>
      <c r="P62" s="79">
        <v>7.6999999999999999E-2</v>
      </c>
      <c r="Q62" s="79">
        <v>7.5999999999999998E-2</v>
      </c>
      <c r="R62" s="79">
        <v>0.06</v>
      </c>
    </row>
    <row r="63" spans="1:18" ht="15.75" thickBot="1" x14ac:dyDescent="0.3">
      <c r="A63" s="73"/>
      <c r="B63" s="70" t="s">
        <v>59</v>
      </c>
      <c r="C63" s="71" t="s">
        <v>152</v>
      </c>
      <c r="D63" s="79">
        <v>4.0000000000000001E-3</v>
      </c>
      <c r="E63" s="79">
        <v>1.4E-2</v>
      </c>
      <c r="F63" s="79">
        <v>3.1E-2</v>
      </c>
      <c r="G63" s="79">
        <v>3.5999999999999997E-2</v>
      </c>
      <c r="H63" s="79">
        <v>0</v>
      </c>
      <c r="I63" s="79">
        <v>-0.01</v>
      </c>
      <c r="J63" s="79">
        <v>0.03</v>
      </c>
      <c r="K63" s="79">
        <v>-1.2E-2</v>
      </c>
      <c r="L63" s="79">
        <v>0.01</v>
      </c>
      <c r="M63" s="79">
        <v>1.6E-2</v>
      </c>
      <c r="N63" s="79">
        <v>1.7999999999999999E-2</v>
      </c>
      <c r="O63" s="79">
        <v>2.1000000000000001E-2</v>
      </c>
      <c r="P63" s="79">
        <v>3.4000000000000002E-2</v>
      </c>
      <c r="Q63" s="79">
        <v>3.3000000000000002E-2</v>
      </c>
      <c r="R63" s="79">
        <v>1.2E-2</v>
      </c>
    </row>
    <row r="64" spans="1:18" ht="15.75" thickBot="1" x14ac:dyDescent="0.3">
      <c r="A64" s="73"/>
      <c r="B64" s="70" t="s">
        <v>59</v>
      </c>
      <c r="C64" s="74" t="s">
        <v>153</v>
      </c>
      <c r="D64" s="79">
        <v>2E-3</v>
      </c>
      <c r="E64" s="79">
        <v>-3.3000000000000002E-2</v>
      </c>
      <c r="F64" s="79">
        <v>0</v>
      </c>
      <c r="G64" s="79">
        <v>-8.0000000000000002E-3</v>
      </c>
      <c r="H64" s="79">
        <v>8.0000000000000002E-3</v>
      </c>
      <c r="I64" s="79">
        <v>1.9E-2</v>
      </c>
      <c r="J64" s="79">
        <v>2.1999999999999999E-2</v>
      </c>
      <c r="K64" s="79">
        <v>5.8999999999999997E-2</v>
      </c>
      <c r="L64" s="79">
        <v>4.2999999999999997E-2</v>
      </c>
      <c r="M64" s="79">
        <v>4.2999999999999997E-2</v>
      </c>
      <c r="N64" s="79">
        <v>2.1999999999999999E-2</v>
      </c>
      <c r="O64" s="79">
        <v>2.8000000000000001E-2</v>
      </c>
      <c r="P64" s="79">
        <v>-2.5999999999999999E-2</v>
      </c>
      <c r="Q64" s="79">
        <v>-0.20499999999999999</v>
      </c>
      <c r="R64" s="79">
        <v>-3.5000000000000003E-2</v>
      </c>
    </row>
    <row r="65" spans="1:18" ht="15.75" thickBot="1" x14ac:dyDescent="0.3">
      <c r="A65" s="73"/>
      <c r="B65" s="70" t="s">
        <v>59</v>
      </c>
      <c r="C65" s="71" t="s">
        <v>154</v>
      </c>
      <c r="D65" s="79">
        <v>0.13600000000000001</v>
      </c>
      <c r="E65" s="79">
        <v>5.2999999999999999E-2</v>
      </c>
      <c r="F65" s="79">
        <v>7.4999999999999997E-2</v>
      </c>
      <c r="G65" s="79">
        <v>0.03</v>
      </c>
      <c r="H65" s="79">
        <v>0.03</v>
      </c>
      <c r="I65" s="79">
        <v>7.4999999999999997E-2</v>
      </c>
      <c r="J65" s="79">
        <v>4.8000000000000001E-2</v>
      </c>
      <c r="K65" s="79">
        <v>3.5000000000000003E-2</v>
      </c>
      <c r="L65" s="79">
        <v>4.9000000000000002E-2</v>
      </c>
      <c r="M65" s="79">
        <v>2.5000000000000001E-2</v>
      </c>
      <c r="N65" s="79">
        <v>6.8000000000000005E-2</v>
      </c>
      <c r="O65" s="79">
        <v>6.3E-2</v>
      </c>
      <c r="P65" s="79">
        <v>4.7E-2</v>
      </c>
      <c r="Q65" s="79">
        <v>0.03</v>
      </c>
      <c r="R65" s="79">
        <v>1.2999999999999999E-2</v>
      </c>
    </row>
    <row r="66" spans="1:18" ht="15.75" thickBot="1" x14ac:dyDescent="0.3">
      <c r="A66" s="73"/>
      <c r="B66" s="70"/>
      <c r="C66" s="71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</row>
    <row r="67" spans="1:18" ht="15.75" thickBot="1" x14ac:dyDescent="0.3">
      <c r="A67" s="73"/>
      <c r="B67" s="70" t="s">
        <v>62</v>
      </c>
      <c r="C67" s="71" t="s">
        <v>151</v>
      </c>
      <c r="D67" s="79">
        <v>0.33900000000000002</v>
      </c>
      <c r="E67" s="79">
        <v>6.3E-2</v>
      </c>
      <c r="F67" s="79">
        <v>0.20200000000000001</v>
      </c>
      <c r="G67" s="79">
        <v>0.252</v>
      </c>
      <c r="H67" s="79">
        <v>0.40400000000000003</v>
      </c>
      <c r="I67" s="79">
        <v>0.89</v>
      </c>
      <c r="J67" s="79">
        <v>1.036</v>
      </c>
      <c r="K67" s="79">
        <v>4.1509999999999998</v>
      </c>
      <c r="L67" s="79">
        <v>1.8420000000000001</v>
      </c>
      <c r="M67" s="79">
        <v>1.7170000000000001</v>
      </c>
      <c r="N67" s="79">
        <v>1.26</v>
      </c>
      <c r="O67" s="79">
        <v>0.60099999999999998</v>
      </c>
      <c r="P67" s="79">
        <v>0.60599999999999998</v>
      </c>
      <c r="Q67" s="79">
        <v>0.95399999999999996</v>
      </c>
      <c r="R67" s="79">
        <v>1.5569999999999999</v>
      </c>
    </row>
    <row r="68" spans="1:18" ht="15.75" thickBot="1" x14ac:dyDescent="0.3">
      <c r="A68" s="73"/>
      <c r="B68" s="70" t="s">
        <v>62</v>
      </c>
      <c r="C68" s="71" t="s">
        <v>152</v>
      </c>
      <c r="D68" s="79">
        <v>1.7000000000000001E-2</v>
      </c>
      <c r="E68" s="79">
        <v>4.8000000000000001E-2</v>
      </c>
      <c r="F68" s="79">
        <v>0.11700000000000001</v>
      </c>
      <c r="G68" s="79">
        <v>0.17299999999999999</v>
      </c>
      <c r="H68" s="79">
        <v>3.0000000000000001E-3</v>
      </c>
      <c r="I68" s="79">
        <v>-5.8999999999999997E-2</v>
      </c>
      <c r="J68" s="79">
        <v>0.191</v>
      </c>
      <c r="K68" s="79">
        <v>-0.09</v>
      </c>
      <c r="L68" s="79">
        <v>8.4000000000000005E-2</v>
      </c>
      <c r="M68" s="79">
        <v>0.157</v>
      </c>
      <c r="N68" s="79">
        <v>0.17</v>
      </c>
      <c r="O68" s="79">
        <v>0.184</v>
      </c>
      <c r="P68" s="79">
        <v>0.35799999999999998</v>
      </c>
      <c r="Q68" s="79">
        <v>0.51800000000000002</v>
      </c>
      <c r="R68" s="79">
        <v>0.26800000000000002</v>
      </c>
    </row>
    <row r="69" spans="1:18" ht="15.75" thickBot="1" x14ac:dyDescent="0.3">
      <c r="A69" s="73"/>
      <c r="B69" s="70" t="s">
        <v>62</v>
      </c>
      <c r="C69" s="74" t="s">
        <v>153</v>
      </c>
      <c r="D69" s="79">
        <v>1.4E-2</v>
      </c>
      <c r="E69" s="79">
        <v>-0.30399999999999999</v>
      </c>
      <c r="F69" s="79">
        <v>3.0000000000000001E-3</v>
      </c>
      <c r="G69" s="79">
        <v>-6.7000000000000004E-2</v>
      </c>
      <c r="H69" s="79">
        <v>6.4000000000000001E-2</v>
      </c>
      <c r="I69" s="79">
        <v>0.13</v>
      </c>
      <c r="J69" s="79">
        <v>0.15</v>
      </c>
      <c r="K69" s="79">
        <v>0.45600000000000002</v>
      </c>
      <c r="L69" s="79">
        <v>0.29299999999999998</v>
      </c>
      <c r="M69" s="79">
        <v>0.99399999999999999</v>
      </c>
      <c r="N69" s="79">
        <v>0.57899999999999996</v>
      </c>
      <c r="O69" s="79">
        <v>0.42399999999999999</v>
      </c>
      <c r="P69" s="79">
        <v>-0.6</v>
      </c>
      <c r="Q69" s="79" t="s">
        <v>61</v>
      </c>
      <c r="R69" s="79" t="s">
        <v>61</v>
      </c>
    </row>
    <row r="70" spans="1:18" ht="15.75" thickBot="1" x14ac:dyDescent="0.3">
      <c r="A70" s="73"/>
      <c r="B70" s="70" t="s">
        <v>62</v>
      </c>
      <c r="C70" s="71" t="s">
        <v>154</v>
      </c>
      <c r="D70" s="79">
        <v>0.44500000000000001</v>
      </c>
      <c r="E70" s="79">
        <v>0.182</v>
      </c>
      <c r="F70" s="79">
        <v>0.248</v>
      </c>
      <c r="G70" s="79">
        <v>0.10199999999999999</v>
      </c>
      <c r="H70" s="79">
        <v>0.10299999999999999</v>
      </c>
      <c r="I70" s="79">
        <v>0.245</v>
      </c>
      <c r="J70" s="79">
        <v>0.16700000000000001</v>
      </c>
      <c r="K70" s="79">
        <v>0.11899999999999999</v>
      </c>
      <c r="L70" s="79">
        <v>0.14399999999999999</v>
      </c>
      <c r="M70" s="79">
        <v>7.1999999999999995E-2</v>
      </c>
      <c r="N70" s="79">
        <v>0.19900000000000001</v>
      </c>
      <c r="O70" s="79">
        <v>0.18099999999999999</v>
      </c>
      <c r="P70" s="79">
        <v>0.13100000000000001</v>
      </c>
      <c r="Q70" s="79">
        <v>0.09</v>
      </c>
      <c r="R70" s="79">
        <v>4.1000000000000002E-2</v>
      </c>
    </row>
    <row r="71" spans="1:18" ht="15.75" thickBot="1" x14ac:dyDescent="0.3">
      <c r="A71" s="73"/>
      <c r="B71" s="70"/>
      <c r="C71" s="71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</row>
    <row r="72" spans="1:18" ht="15.75" thickBot="1" x14ac:dyDescent="0.3">
      <c r="A72" s="73"/>
      <c r="B72" s="70" t="s">
        <v>64</v>
      </c>
      <c r="C72" s="71" t="s">
        <v>151</v>
      </c>
      <c r="D72" s="79">
        <v>0.248</v>
      </c>
      <c r="E72" s="79">
        <v>8.6999999999999994E-2</v>
      </c>
      <c r="F72" s="79">
        <v>0.187</v>
      </c>
      <c r="G72" s="79">
        <v>0.22900000000000001</v>
      </c>
      <c r="H72" s="79">
        <v>0.27900000000000003</v>
      </c>
      <c r="I72" s="79">
        <v>0.59099999999999997</v>
      </c>
      <c r="J72" s="79">
        <v>0.68799999999999994</v>
      </c>
      <c r="K72" s="79">
        <v>3.2010000000000001</v>
      </c>
      <c r="L72" s="79">
        <v>1.353</v>
      </c>
      <c r="M72" s="79">
        <v>1.2769999999999999</v>
      </c>
      <c r="N72" s="79">
        <v>0.83199999999999996</v>
      </c>
      <c r="O72" s="79">
        <v>0.442</v>
      </c>
      <c r="P72" s="79">
        <v>0.46300000000000002</v>
      </c>
      <c r="Q72" s="79">
        <v>0.69</v>
      </c>
      <c r="R72" s="79">
        <v>1.369</v>
      </c>
    </row>
    <row r="73" spans="1:18" ht="15.75" thickBot="1" x14ac:dyDescent="0.3">
      <c r="A73" s="73"/>
      <c r="B73" s="70" t="s">
        <v>64</v>
      </c>
      <c r="C73" s="71" t="s">
        <v>152</v>
      </c>
      <c r="D73" s="79">
        <v>-2.5999999999999999E-2</v>
      </c>
      <c r="E73" s="79">
        <v>1.4E-2</v>
      </c>
      <c r="F73" s="79">
        <v>7.3999999999999996E-2</v>
      </c>
      <c r="G73" s="79">
        <v>0.115</v>
      </c>
      <c r="H73" s="79">
        <v>8.0000000000000002E-3</v>
      </c>
      <c r="I73" s="79">
        <v>-3.4000000000000002E-2</v>
      </c>
      <c r="J73" s="79">
        <v>0.13</v>
      </c>
      <c r="K73" s="79">
        <v>-7.0999999999999994E-2</v>
      </c>
      <c r="L73" s="79">
        <v>5.7000000000000002E-2</v>
      </c>
      <c r="M73" s="79">
        <v>0.11700000000000001</v>
      </c>
      <c r="N73" s="79">
        <v>0.124</v>
      </c>
      <c r="O73" s="79">
        <v>0.13900000000000001</v>
      </c>
      <c r="P73" s="79">
        <v>0.26100000000000001</v>
      </c>
      <c r="Q73" s="79">
        <v>0.41399999999999998</v>
      </c>
      <c r="R73" s="79">
        <v>0.20699999999999999</v>
      </c>
    </row>
    <row r="74" spans="1:18" ht="15.75" thickBot="1" x14ac:dyDescent="0.3">
      <c r="A74" s="73"/>
      <c r="B74" s="70" t="s">
        <v>64</v>
      </c>
      <c r="C74" s="74" t="s">
        <v>153</v>
      </c>
      <c r="D74" s="79">
        <v>0.01</v>
      </c>
      <c r="E74" s="79">
        <v>-0.23200000000000001</v>
      </c>
      <c r="F74" s="79">
        <v>-6.6000000000000003E-2</v>
      </c>
      <c r="G74" s="79">
        <v>-5.0999999999999997E-2</v>
      </c>
      <c r="H74" s="79">
        <v>5.7000000000000002E-2</v>
      </c>
      <c r="I74" s="79">
        <v>9.4E-2</v>
      </c>
      <c r="J74" s="79">
        <v>0.108</v>
      </c>
      <c r="K74" s="79">
        <v>0.35599999999999998</v>
      </c>
      <c r="L74" s="79">
        <v>0.224</v>
      </c>
      <c r="M74" s="79">
        <v>0.8</v>
      </c>
      <c r="N74" s="79">
        <v>0.497</v>
      </c>
      <c r="O74" s="79">
        <v>0.31</v>
      </c>
      <c r="P74" s="79">
        <v>-1.0209999999999999</v>
      </c>
      <c r="Q74" s="79" t="s">
        <v>61</v>
      </c>
      <c r="R74" s="79" t="s">
        <v>61</v>
      </c>
    </row>
    <row r="75" spans="1:18" ht="15.75" thickBot="1" x14ac:dyDescent="0.3">
      <c r="A75" s="73"/>
      <c r="B75" s="70" t="s">
        <v>64</v>
      </c>
      <c r="C75" s="71" t="s">
        <v>154</v>
      </c>
      <c r="D75" s="79">
        <v>0.29399999999999998</v>
      </c>
      <c r="E75" s="79">
        <v>0.111</v>
      </c>
      <c r="F75" s="79">
        <v>0.16500000000000001</v>
      </c>
      <c r="G75" s="79">
        <v>5.8000000000000003E-2</v>
      </c>
      <c r="H75" s="79">
        <v>6.7000000000000004E-2</v>
      </c>
      <c r="I75" s="79">
        <v>0.245</v>
      </c>
      <c r="J75" s="79">
        <v>8.1000000000000003E-2</v>
      </c>
      <c r="K75" s="79">
        <v>0.16800000000000001</v>
      </c>
      <c r="L75" s="79">
        <v>0.11600000000000001</v>
      </c>
      <c r="M75" s="79">
        <v>2.9000000000000001E-2</v>
      </c>
      <c r="N75" s="79">
        <v>0.113</v>
      </c>
      <c r="O75" s="79">
        <v>0.104</v>
      </c>
      <c r="P75" s="79">
        <v>8.6999999999999994E-2</v>
      </c>
      <c r="Q75" s="79">
        <v>0.02</v>
      </c>
      <c r="R75" s="79">
        <v>4.2999999999999997E-2</v>
      </c>
    </row>
    <row r="76" spans="1:18" ht="15.75" thickBot="1" x14ac:dyDescent="0.3">
      <c r="A76" s="73"/>
      <c r="B76" s="70"/>
      <c r="C76" s="71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</row>
    <row r="77" spans="1:18" ht="15.75" thickBot="1" x14ac:dyDescent="0.3">
      <c r="A77" s="73"/>
      <c r="B77" s="70" t="s">
        <v>86</v>
      </c>
      <c r="C77" s="71" t="s">
        <v>151</v>
      </c>
      <c r="D77" s="79">
        <v>7.4999999999999997E-2</v>
      </c>
      <c r="E77" s="79">
        <v>0.02</v>
      </c>
      <c r="F77" s="79">
        <v>5.3999999999999999E-2</v>
      </c>
      <c r="G77" s="79">
        <v>7.9000000000000001E-2</v>
      </c>
      <c r="H77" s="79">
        <v>8.2000000000000003E-2</v>
      </c>
      <c r="I77" s="79">
        <v>0.16400000000000001</v>
      </c>
      <c r="J77" s="79">
        <v>0.106</v>
      </c>
      <c r="K77" s="79">
        <v>5.0999999999999997E-2</v>
      </c>
      <c r="L77" s="79">
        <v>0.107</v>
      </c>
      <c r="M77" s="79">
        <v>0.112</v>
      </c>
      <c r="N77" s="79">
        <v>9.5000000000000001E-2</v>
      </c>
      <c r="O77" s="79">
        <v>0.108</v>
      </c>
      <c r="P77" s="79">
        <v>0.127</v>
      </c>
      <c r="Q77" s="79">
        <v>0.11700000000000001</v>
      </c>
      <c r="R77" s="79">
        <v>0.11700000000000001</v>
      </c>
    </row>
    <row r="78" spans="1:18" ht="15.75" thickBot="1" x14ac:dyDescent="0.3">
      <c r="A78" s="73"/>
      <c r="B78" s="70" t="s">
        <v>86</v>
      </c>
      <c r="C78" s="71" t="s">
        <v>152</v>
      </c>
      <c r="D78" s="79">
        <v>-8.9999999999999993E-3</v>
      </c>
      <c r="E78" s="79">
        <v>7.0000000000000001E-3</v>
      </c>
      <c r="F78" s="79">
        <v>3.2000000000000001E-2</v>
      </c>
      <c r="G78" s="79">
        <v>4.2999999999999997E-2</v>
      </c>
      <c r="H78" s="79">
        <v>3.0000000000000001E-3</v>
      </c>
      <c r="I78" s="79">
        <v>-1.0999999999999999E-2</v>
      </c>
      <c r="J78" s="79">
        <v>0.04</v>
      </c>
      <c r="K78" s="79">
        <v>-1.9E-2</v>
      </c>
      <c r="L78" s="79">
        <v>1.4999999999999999E-2</v>
      </c>
      <c r="M78" s="79">
        <v>2.5999999999999999E-2</v>
      </c>
      <c r="N78" s="79">
        <v>2.8000000000000001E-2</v>
      </c>
      <c r="O78" s="79">
        <v>3.4000000000000002E-2</v>
      </c>
      <c r="P78" s="79">
        <v>5.0999999999999997E-2</v>
      </c>
      <c r="Q78" s="79">
        <v>5.2999999999999999E-2</v>
      </c>
      <c r="R78" s="79">
        <v>1.7999999999999999E-2</v>
      </c>
    </row>
    <row r="79" spans="1:18" ht="15.75" thickBot="1" x14ac:dyDescent="0.3">
      <c r="A79" s="73"/>
      <c r="B79" s="70" t="s">
        <v>86</v>
      </c>
      <c r="C79" s="74" t="s">
        <v>153</v>
      </c>
      <c r="D79" s="79">
        <v>3.0000000000000001E-3</v>
      </c>
      <c r="E79" s="79">
        <v>-5.2999999999999999E-2</v>
      </c>
      <c r="F79" s="79">
        <v>-1.4999999999999999E-2</v>
      </c>
      <c r="G79" s="79">
        <v>-1.2E-2</v>
      </c>
      <c r="H79" s="79">
        <v>1.4E-2</v>
      </c>
      <c r="I79" s="79">
        <v>2.9000000000000001E-2</v>
      </c>
      <c r="J79" s="79">
        <v>3.5999999999999997E-2</v>
      </c>
      <c r="K79" s="79">
        <v>0.11700000000000001</v>
      </c>
      <c r="L79" s="79">
        <v>7.8E-2</v>
      </c>
      <c r="M79" s="79">
        <v>7.1999999999999995E-2</v>
      </c>
      <c r="N79" s="79">
        <v>3.6999999999999998E-2</v>
      </c>
      <c r="O79" s="79">
        <v>0.04</v>
      </c>
      <c r="P79" s="79">
        <v>-8.4000000000000005E-2</v>
      </c>
      <c r="Q79" s="79">
        <v>-0.42299999999999999</v>
      </c>
      <c r="R79" s="79">
        <v>-8.7999999999999995E-2</v>
      </c>
    </row>
    <row r="80" spans="1:18" ht="15.75" thickBot="1" x14ac:dyDescent="0.3">
      <c r="A80" s="81"/>
      <c r="B80" s="70" t="s">
        <v>86</v>
      </c>
      <c r="C80" s="71" t="s">
        <v>154</v>
      </c>
      <c r="D80" s="79">
        <v>0.18099999999999999</v>
      </c>
      <c r="E80" s="79">
        <v>6.3E-2</v>
      </c>
      <c r="F80" s="79">
        <v>8.7999999999999995E-2</v>
      </c>
      <c r="G80" s="79">
        <v>0.03</v>
      </c>
      <c r="H80" s="79">
        <v>3.4000000000000002E-2</v>
      </c>
      <c r="I80" s="79">
        <v>0.127</v>
      </c>
      <c r="J80" s="79">
        <v>0.04</v>
      </c>
      <c r="K80" s="79">
        <v>0.08</v>
      </c>
      <c r="L80" s="79">
        <v>5.8999999999999997E-2</v>
      </c>
      <c r="M80" s="79">
        <v>1.6E-2</v>
      </c>
      <c r="N80" s="79">
        <v>5.7000000000000002E-2</v>
      </c>
      <c r="O80" s="79">
        <v>5.1999999999999998E-2</v>
      </c>
      <c r="P80" s="79">
        <v>4.3999999999999997E-2</v>
      </c>
      <c r="Q80" s="79">
        <v>0.01</v>
      </c>
      <c r="R80" s="79">
        <v>0.02</v>
      </c>
    </row>
    <row r="81" spans="1:19" ht="15.75" thickBot="1" x14ac:dyDescent="0.3">
      <c r="A81" s="81"/>
      <c r="B81" s="70"/>
      <c r="C81" s="76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</row>
    <row r="82" spans="1:19" ht="15.75" thickBot="1" x14ac:dyDescent="0.3">
      <c r="A82" s="81"/>
      <c r="B82" s="70" t="s">
        <v>106</v>
      </c>
      <c r="C82" s="71" t="s">
        <v>151</v>
      </c>
      <c r="D82" s="82">
        <v>1.9269528865540779</v>
      </c>
      <c r="E82" s="82">
        <v>2.1264018170387948</v>
      </c>
      <c r="F82" s="82">
        <v>2.0384824902723735</v>
      </c>
      <c r="G82" s="82">
        <v>2.9957852333973629</v>
      </c>
      <c r="H82" s="82">
        <v>3.5196977084349097</v>
      </c>
      <c r="I82" s="82">
        <v>4.4732251796285416</v>
      </c>
      <c r="J82" s="82">
        <v>5.3171124136006176</v>
      </c>
      <c r="K82" s="82">
        <v>4.3277046323281727</v>
      </c>
      <c r="L82" s="82">
        <v>4.7266973532796319</v>
      </c>
      <c r="M82" s="82">
        <v>4.9415436095148033</v>
      </c>
      <c r="N82" s="82">
        <v>4.557700310901124</v>
      </c>
      <c r="O82" s="82">
        <v>4.879316116966625</v>
      </c>
      <c r="P82" s="82">
        <v>5.3666953130164607</v>
      </c>
      <c r="Q82" s="82">
        <v>4.9586428616018479</v>
      </c>
      <c r="R82" s="82">
        <v>4.8458512651870027</v>
      </c>
    </row>
    <row r="83" spans="1:19" ht="15.75" thickBot="1" x14ac:dyDescent="0.3">
      <c r="A83" s="81"/>
      <c r="B83" s="70" t="s">
        <v>106</v>
      </c>
      <c r="C83" s="71" t="s">
        <v>152</v>
      </c>
      <c r="D83" s="82">
        <v>5.629878599377947</v>
      </c>
      <c r="E83" s="82">
        <v>5.9496233365413334</v>
      </c>
      <c r="F83" s="83">
        <v>5.8023361984824158</v>
      </c>
      <c r="G83" s="84">
        <v>7.4022101385721797</v>
      </c>
      <c r="H83" s="84">
        <v>6.6645534310493488</v>
      </c>
      <c r="I83" s="82">
        <v>8.6785778186744373</v>
      </c>
      <c r="J83" s="82">
        <v>9.2510805500982318</v>
      </c>
      <c r="K83" s="82">
        <v>9.0856802578114042</v>
      </c>
      <c r="L83" s="82">
        <v>9.8026971498513724</v>
      </c>
      <c r="M83" s="82">
        <v>11.011602344894968</v>
      </c>
      <c r="N83" s="82">
        <v>10.02997521246459</v>
      </c>
      <c r="O83" s="82">
        <v>11.589273660051303</v>
      </c>
      <c r="P83" s="82">
        <v>14.123828504603626</v>
      </c>
      <c r="Q83" s="82">
        <v>15.60744763382467</v>
      </c>
      <c r="R83" s="82">
        <v>15.92646550817801</v>
      </c>
    </row>
    <row r="84" spans="1:19" ht="15.75" thickBot="1" x14ac:dyDescent="0.3">
      <c r="A84" s="81"/>
      <c r="B84" s="70" t="s">
        <v>106</v>
      </c>
      <c r="C84" s="74" t="s">
        <v>153</v>
      </c>
      <c r="D84" s="82">
        <v>2.0209024734593592</v>
      </c>
      <c r="E84" s="82">
        <v>1.8781824558734668</v>
      </c>
      <c r="F84" s="83">
        <v>2.2311065256641736</v>
      </c>
      <c r="G84" s="84">
        <v>1.988761916787676</v>
      </c>
      <c r="H84" s="84">
        <v>2.1458644574222463</v>
      </c>
      <c r="I84" s="82">
        <v>2.7470302375809936</v>
      </c>
      <c r="J84" s="82">
        <v>3.0614576193740008</v>
      </c>
      <c r="K84" s="82">
        <v>2.4440951270219564</v>
      </c>
      <c r="L84" s="82">
        <v>2.2616957554476915</v>
      </c>
      <c r="M84" s="82">
        <v>3.0413691611707634</v>
      </c>
      <c r="N84" s="82">
        <v>3.9718511450381673</v>
      </c>
      <c r="O84" s="82">
        <v>3.8400088149413256</v>
      </c>
      <c r="P84" s="82">
        <v>3.4359305852518518</v>
      </c>
      <c r="Q84" s="82">
        <v>3.25775918996258</v>
      </c>
      <c r="R84" s="82">
        <v>3.4885855927535347</v>
      </c>
    </row>
    <row r="85" spans="1:19" ht="15.75" thickBot="1" x14ac:dyDescent="0.3">
      <c r="A85" s="81"/>
      <c r="B85" s="70" t="s">
        <v>106</v>
      </c>
      <c r="C85" s="71" t="s">
        <v>154</v>
      </c>
      <c r="D85" s="75">
        <v>3.5766885739171754</v>
      </c>
      <c r="E85" s="75">
        <v>4.9410765771229688</v>
      </c>
      <c r="F85" s="85">
        <v>3.0121416425524297</v>
      </c>
      <c r="G85" s="86">
        <v>2.7399393059770416</v>
      </c>
      <c r="H85" s="86">
        <v>3.9386039582889976</v>
      </c>
      <c r="I85" s="75">
        <v>3.5893769541676206</v>
      </c>
      <c r="J85" s="75">
        <v>3.2941528197381671</v>
      </c>
      <c r="K85" s="75">
        <v>3.025719378660555</v>
      </c>
      <c r="L85" s="75">
        <v>2.8976342722917177</v>
      </c>
      <c r="M85" s="75">
        <v>2.660899534723419</v>
      </c>
      <c r="N85" s="75">
        <v>2.0207880655099726</v>
      </c>
      <c r="O85" s="75">
        <v>2.9198877305533277</v>
      </c>
      <c r="P85" s="75">
        <v>3.3265805877114873</v>
      </c>
      <c r="Q85" s="75">
        <v>3.7888530895227812</v>
      </c>
      <c r="R85" s="75">
        <v>3.1560595094491357</v>
      </c>
    </row>
    <row r="86" spans="1:19" ht="15.75" thickBot="1" x14ac:dyDescent="0.3">
      <c r="A86" s="73"/>
      <c r="B86" s="70"/>
      <c r="C86" s="71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</row>
    <row r="87" spans="1:19" ht="15.75" thickBot="1" x14ac:dyDescent="0.3">
      <c r="A87" s="73"/>
      <c r="B87" s="70" t="s">
        <v>78</v>
      </c>
      <c r="C87" s="71" t="s">
        <v>151</v>
      </c>
      <c r="D87" s="75">
        <v>8.6</v>
      </c>
      <c r="E87" s="75">
        <v>8.5</v>
      </c>
      <c r="F87" s="75">
        <v>9.5</v>
      </c>
      <c r="G87" s="75">
        <v>9.9</v>
      </c>
      <c r="H87" s="75">
        <v>10.9</v>
      </c>
      <c r="I87" s="75">
        <v>11.3</v>
      </c>
      <c r="J87" s="75">
        <v>10.1</v>
      </c>
      <c r="K87" s="75">
        <v>11.2</v>
      </c>
      <c r="L87" s="75">
        <v>10.8</v>
      </c>
      <c r="M87" s="75">
        <v>11.5</v>
      </c>
      <c r="N87" s="75">
        <v>13.3</v>
      </c>
      <c r="O87" s="75">
        <v>13.5</v>
      </c>
      <c r="P87" s="75">
        <v>12.3</v>
      </c>
      <c r="Q87" s="75">
        <v>11.4</v>
      </c>
      <c r="R87" s="75">
        <v>10.4</v>
      </c>
    </row>
    <row r="88" spans="1:19" ht="15.75" thickBot="1" x14ac:dyDescent="0.3">
      <c r="A88" s="73"/>
      <c r="B88" s="70" t="s">
        <v>78</v>
      </c>
      <c r="C88" s="71" t="s">
        <v>152</v>
      </c>
      <c r="D88" s="75">
        <v>6.4</v>
      </c>
      <c r="E88" s="75">
        <v>7.4</v>
      </c>
      <c r="F88" s="75">
        <v>7.3</v>
      </c>
      <c r="G88" s="75">
        <v>7</v>
      </c>
      <c r="H88" s="75">
        <v>7.6</v>
      </c>
      <c r="I88" s="75">
        <v>7.6</v>
      </c>
      <c r="J88" s="75">
        <v>8.1</v>
      </c>
      <c r="K88" s="75">
        <v>7.4</v>
      </c>
      <c r="L88" s="75">
        <v>7.2</v>
      </c>
      <c r="M88" s="75">
        <v>6.3</v>
      </c>
      <c r="N88" s="75">
        <v>6.3</v>
      </c>
      <c r="O88" s="75">
        <v>6.4</v>
      </c>
      <c r="P88" s="75">
        <v>7.2</v>
      </c>
      <c r="Q88" s="75">
        <v>6.9</v>
      </c>
      <c r="R88" s="75">
        <v>6</v>
      </c>
    </row>
    <row r="89" spans="1:19" ht="15.75" thickBot="1" x14ac:dyDescent="0.3">
      <c r="A89" s="73"/>
      <c r="B89" s="70" t="s">
        <v>78</v>
      </c>
      <c r="C89" s="74" t="s">
        <v>153</v>
      </c>
      <c r="D89" s="75">
        <v>4.8</v>
      </c>
      <c r="E89" s="75">
        <v>2.4</v>
      </c>
      <c r="F89" s="75">
        <v>2.8</v>
      </c>
      <c r="G89" s="75">
        <v>3.8</v>
      </c>
      <c r="H89" s="75">
        <v>4.5999999999999996</v>
      </c>
      <c r="I89" s="75">
        <v>5</v>
      </c>
      <c r="J89" s="75">
        <v>6.4</v>
      </c>
      <c r="K89" s="75">
        <v>7.9</v>
      </c>
      <c r="L89" s="75">
        <v>8.1</v>
      </c>
      <c r="M89" s="75">
        <v>13.2</v>
      </c>
      <c r="N89" s="75">
        <v>12.1</v>
      </c>
      <c r="O89" s="75">
        <v>13</v>
      </c>
      <c r="P89" s="75">
        <v>13.3</v>
      </c>
      <c r="Q89" s="75">
        <v>12.1</v>
      </c>
      <c r="R89" s="75">
        <v>11.8</v>
      </c>
    </row>
    <row r="90" spans="1:19" x14ac:dyDescent="0.25">
      <c r="A90" s="73"/>
      <c r="B90" s="70" t="s">
        <v>78</v>
      </c>
      <c r="C90" s="71" t="s">
        <v>154</v>
      </c>
      <c r="D90" s="75">
        <v>3.4</v>
      </c>
      <c r="E90" s="75">
        <v>3.1</v>
      </c>
      <c r="F90" s="75">
        <v>6.9</v>
      </c>
      <c r="G90" s="75">
        <v>5.4</v>
      </c>
      <c r="H90" s="75">
        <v>6.5</v>
      </c>
      <c r="I90" s="75">
        <v>10.199999999999999</v>
      </c>
      <c r="J90" s="75">
        <v>8.4</v>
      </c>
      <c r="K90" s="75">
        <v>8.1999999999999993</v>
      </c>
      <c r="L90" s="75">
        <v>10.199999999999999</v>
      </c>
      <c r="M90" s="75">
        <v>9.3000000000000007</v>
      </c>
      <c r="N90" s="75">
        <v>9.5</v>
      </c>
      <c r="O90" s="75">
        <v>8.8000000000000007</v>
      </c>
      <c r="P90" s="75">
        <v>7.3</v>
      </c>
      <c r="Q90" s="75">
        <v>6.2</v>
      </c>
      <c r="R90" s="75">
        <v>5.8</v>
      </c>
    </row>
    <row r="91" spans="1:19" x14ac:dyDescent="0.25">
      <c r="P91" s="44"/>
      <c r="Q91" s="44"/>
      <c r="R91" s="44"/>
      <c r="S91" s="44"/>
    </row>
    <row r="92" spans="1:19" x14ac:dyDescent="0.25">
      <c r="P92" s="44"/>
      <c r="Q92" s="44"/>
      <c r="R92" s="44"/>
      <c r="S92" s="44"/>
    </row>
    <row r="93" spans="1:19" ht="15.75" thickBot="1" x14ac:dyDescent="0.3"/>
    <row r="94" spans="1:19" ht="15.75" thickBot="1" x14ac:dyDescent="0.3">
      <c r="B94" s="24"/>
      <c r="C94" s="24"/>
      <c r="D94" s="25">
        <v>2002</v>
      </c>
      <c r="E94" s="25">
        <v>2003</v>
      </c>
      <c r="F94" s="25">
        <v>2004</v>
      </c>
      <c r="G94" s="25">
        <v>2005</v>
      </c>
      <c r="H94" s="25">
        <v>2006</v>
      </c>
      <c r="I94" s="25">
        <v>2007</v>
      </c>
      <c r="J94" s="25">
        <v>2008</v>
      </c>
      <c r="K94" s="25">
        <v>2009</v>
      </c>
      <c r="L94" s="25">
        <v>2010</v>
      </c>
      <c r="M94" s="25">
        <v>2011</v>
      </c>
      <c r="N94" s="25">
        <v>2012</v>
      </c>
      <c r="O94" s="25">
        <v>2013</v>
      </c>
      <c r="P94" s="25">
        <v>2014</v>
      </c>
      <c r="Q94" s="25">
        <v>2015</v>
      </c>
      <c r="R94" s="25">
        <v>2016</v>
      </c>
    </row>
    <row r="95" spans="1:19" ht="15.75" thickBot="1" x14ac:dyDescent="0.3">
      <c r="B95" s="26" t="s">
        <v>48</v>
      </c>
      <c r="C95" s="27"/>
      <c r="D95" s="28">
        <v>50</v>
      </c>
      <c r="E95" s="28">
        <v>60</v>
      </c>
      <c r="F95" s="29">
        <v>81</v>
      </c>
      <c r="G95" s="30">
        <v>96</v>
      </c>
      <c r="H95" s="30">
        <v>98</v>
      </c>
      <c r="I95" s="30">
        <v>98</v>
      </c>
      <c r="J95" s="28">
        <v>33</v>
      </c>
      <c r="K95" s="29">
        <v>86</v>
      </c>
      <c r="L95" s="28">
        <v>65</v>
      </c>
      <c r="M95" s="28">
        <v>61</v>
      </c>
      <c r="N95" s="30">
        <v>96</v>
      </c>
      <c r="O95" s="30">
        <v>94</v>
      </c>
      <c r="P95" s="30">
        <v>97</v>
      </c>
      <c r="Q95" s="30">
        <v>92</v>
      </c>
      <c r="R95" s="30">
        <v>97</v>
      </c>
    </row>
    <row r="96" spans="1:19" ht="15.75" thickBot="1" x14ac:dyDescent="0.3">
      <c r="B96" s="31" t="s">
        <v>49</v>
      </c>
      <c r="C96" s="32" t="s">
        <v>18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2:18" ht="15.75" thickBot="1" x14ac:dyDescent="0.3">
      <c r="B97" s="34" t="s">
        <v>50</v>
      </c>
      <c r="C97" s="32" t="s">
        <v>18</v>
      </c>
      <c r="D97" s="35">
        <v>0.14899999999999999</v>
      </c>
      <c r="E97" s="35">
        <v>0.121</v>
      </c>
      <c r="F97" s="35">
        <v>0.14499999999999999</v>
      </c>
      <c r="G97" s="35">
        <v>0.161</v>
      </c>
      <c r="H97" s="35">
        <v>0.18</v>
      </c>
      <c r="I97" s="35">
        <v>0.19600000000000001</v>
      </c>
      <c r="J97" s="35">
        <v>0.17299999999999999</v>
      </c>
      <c r="K97" s="35">
        <v>0.17199999999999999</v>
      </c>
      <c r="L97" s="35">
        <v>0.19400000000000001</v>
      </c>
      <c r="M97" s="35">
        <v>0.187</v>
      </c>
      <c r="N97" s="35">
        <v>0.16</v>
      </c>
      <c r="O97" s="35">
        <v>0.154</v>
      </c>
      <c r="P97" s="35">
        <v>0.154</v>
      </c>
      <c r="Q97" s="35">
        <v>0.14599999999999999</v>
      </c>
      <c r="R97" s="35">
        <v>0.14599999999999999</v>
      </c>
    </row>
    <row r="98" spans="2:18" ht="15.75" thickBot="1" x14ac:dyDescent="0.3">
      <c r="B98" s="34" t="s">
        <v>51</v>
      </c>
      <c r="C98" s="32" t="s">
        <v>18</v>
      </c>
      <c r="D98" s="35">
        <v>9.0999999999999998E-2</v>
      </c>
      <c r="E98" s="35">
        <v>5.2999999999999999E-2</v>
      </c>
      <c r="F98" s="35">
        <v>6.6000000000000003E-2</v>
      </c>
      <c r="G98" s="35">
        <v>6.0999999999999999E-2</v>
      </c>
      <c r="H98" s="35">
        <v>7.8E-2</v>
      </c>
      <c r="I98" s="35">
        <v>0.10100000000000001</v>
      </c>
      <c r="J98" s="35">
        <v>0.08</v>
      </c>
      <c r="K98" s="35">
        <v>4.5999999999999999E-2</v>
      </c>
      <c r="L98" s="35">
        <v>9.2999999999999999E-2</v>
      </c>
      <c r="M98" s="35">
        <v>0.1</v>
      </c>
      <c r="N98" s="35">
        <v>9.1999999999999998E-2</v>
      </c>
      <c r="O98" s="35">
        <v>9.0999999999999998E-2</v>
      </c>
      <c r="P98" s="35">
        <v>9.7000000000000003E-2</v>
      </c>
      <c r="Q98" s="35">
        <v>9.0999999999999998E-2</v>
      </c>
      <c r="R98" s="35">
        <v>7.5999999999999998E-2</v>
      </c>
    </row>
    <row r="99" spans="2:18" ht="15.75" thickBot="1" x14ac:dyDescent="0.3">
      <c r="B99" s="34" t="s">
        <v>52</v>
      </c>
      <c r="C99" s="32" t="s">
        <v>18</v>
      </c>
      <c r="D99" s="35">
        <v>6.4000000000000001E-2</v>
      </c>
      <c r="E99" s="35">
        <v>8.0000000000000002E-3</v>
      </c>
      <c r="F99" s="35">
        <v>3.9E-2</v>
      </c>
      <c r="G99" s="35">
        <v>5.1999999999999998E-2</v>
      </c>
      <c r="H99" s="35">
        <v>4.9000000000000002E-2</v>
      </c>
      <c r="I99" s="35">
        <v>8.7999999999999995E-2</v>
      </c>
      <c r="J99" s="35">
        <v>6.5000000000000002E-2</v>
      </c>
      <c r="K99" s="35">
        <v>3.1E-2</v>
      </c>
      <c r="L99" s="35">
        <v>7.6999999999999999E-2</v>
      </c>
      <c r="M99" s="35">
        <v>8.5000000000000006E-2</v>
      </c>
      <c r="N99" s="35">
        <v>7.6999999999999999E-2</v>
      </c>
      <c r="O99" s="35">
        <v>7.5999999999999998E-2</v>
      </c>
      <c r="P99" s="35">
        <v>8.2000000000000003E-2</v>
      </c>
      <c r="Q99" s="35">
        <v>7.6999999999999999E-2</v>
      </c>
      <c r="R99" s="35">
        <v>6.2E-2</v>
      </c>
    </row>
    <row r="100" spans="2:18" ht="15.75" thickBot="1" x14ac:dyDescent="0.3">
      <c r="B100" s="34" t="s">
        <v>53</v>
      </c>
      <c r="C100" s="32" t="s">
        <v>18</v>
      </c>
      <c r="D100" s="35">
        <v>5.8000000000000003E-2</v>
      </c>
      <c r="E100" s="35">
        <v>0.01</v>
      </c>
      <c r="F100" s="35">
        <v>3.7999999999999999E-2</v>
      </c>
      <c r="G100" s="35">
        <v>5.2999999999999999E-2</v>
      </c>
      <c r="H100" s="35">
        <v>5.1999999999999998E-2</v>
      </c>
      <c r="I100" s="35">
        <v>9.1999999999999998E-2</v>
      </c>
      <c r="J100" s="35">
        <v>6.6000000000000003E-2</v>
      </c>
      <c r="K100" s="35">
        <v>2.5000000000000001E-2</v>
      </c>
      <c r="L100" s="35">
        <v>7.0000000000000007E-2</v>
      </c>
      <c r="M100" s="35">
        <v>7.8E-2</v>
      </c>
      <c r="N100" s="35">
        <v>7.1999999999999995E-2</v>
      </c>
      <c r="O100" s="35">
        <v>7.1999999999999995E-2</v>
      </c>
      <c r="P100" s="35">
        <v>7.9000000000000001E-2</v>
      </c>
      <c r="Q100" s="35">
        <v>7.3999999999999996E-2</v>
      </c>
      <c r="R100" s="35">
        <v>5.8999999999999997E-2</v>
      </c>
    </row>
    <row r="101" spans="2:18" ht="15.75" thickBot="1" x14ac:dyDescent="0.3">
      <c r="B101" s="34" t="s">
        <v>54</v>
      </c>
      <c r="C101" s="32" t="s">
        <v>18</v>
      </c>
      <c r="D101" s="35">
        <v>0.26900000000000002</v>
      </c>
      <c r="E101" s="35">
        <v>-0.37</v>
      </c>
      <c r="F101" s="35">
        <v>7.0999999999999994E-2</v>
      </c>
      <c r="G101" s="35">
        <v>9.0999999999999998E-2</v>
      </c>
      <c r="H101" s="35">
        <v>0.309</v>
      </c>
      <c r="I101" s="35">
        <v>0.33700000000000002</v>
      </c>
      <c r="J101" s="35">
        <v>0.33600000000000002</v>
      </c>
      <c r="K101" s="35">
        <v>0.22900000000000001</v>
      </c>
      <c r="L101" s="35">
        <v>0.26500000000000001</v>
      </c>
      <c r="M101" s="35">
        <v>0.25600000000000001</v>
      </c>
      <c r="N101" s="35">
        <v>0.34</v>
      </c>
      <c r="O101" s="35">
        <v>0.26400000000000001</v>
      </c>
      <c r="P101" s="35">
        <v>0.23699999999999999</v>
      </c>
      <c r="Q101" s="35">
        <v>0.27700000000000002</v>
      </c>
      <c r="R101" s="35">
        <v>0.121</v>
      </c>
    </row>
    <row r="102" spans="2:18" ht="15.75" thickBot="1" x14ac:dyDescent="0.3">
      <c r="B102" s="34" t="s">
        <v>55</v>
      </c>
      <c r="C102" s="32" t="s">
        <v>18</v>
      </c>
      <c r="D102" s="35">
        <v>4.2999999999999997E-2</v>
      </c>
      <c r="E102" s="35">
        <v>1.4E-2</v>
      </c>
      <c r="F102" s="35">
        <v>3.5000000000000003E-2</v>
      </c>
      <c r="G102" s="35">
        <v>4.8000000000000001E-2</v>
      </c>
      <c r="H102" s="35">
        <v>3.5999999999999997E-2</v>
      </c>
      <c r="I102" s="35">
        <v>6.0999999999999999E-2</v>
      </c>
      <c r="J102" s="35">
        <v>4.3999999999999997E-2</v>
      </c>
      <c r="K102" s="35">
        <v>0.02</v>
      </c>
      <c r="L102" s="35">
        <v>5.0999999999999997E-2</v>
      </c>
      <c r="M102" s="35">
        <v>5.8000000000000003E-2</v>
      </c>
      <c r="N102" s="35">
        <v>4.8000000000000001E-2</v>
      </c>
      <c r="O102" s="35">
        <v>5.2999999999999999E-2</v>
      </c>
      <c r="P102" s="35">
        <v>0.06</v>
      </c>
      <c r="Q102" s="35">
        <v>5.3999999999999999E-2</v>
      </c>
      <c r="R102" s="35">
        <v>5.1999999999999998E-2</v>
      </c>
    </row>
    <row r="103" spans="2:18" ht="15.75" thickBot="1" x14ac:dyDescent="0.3">
      <c r="B103" s="31" t="s">
        <v>56</v>
      </c>
      <c r="C103" s="32" t="s">
        <v>18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</row>
    <row r="104" spans="2:18" ht="15.75" thickBot="1" x14ac:dyDescent="0.3">
      <c r="B104" s="34" t="s">
        <v>57</v>
      </c>
      <c r="C104" s="32" t="s">
        <v>18</v>
      </c>
      <c r="D104" s="36">
        <v>1.06</v>
      </c>
      <c r="E104" s="36">
        <v>0.95</v>
      </c>
      <c r="F104" s="36">
        <v>0.94</v>
      </c>
      <c r="G104" s="36">
        <v>0.92</v>
      </c>
      <c r="H104" s="36">
        <v>1.1000000000000001</v>
      </c>
      <c r="I104" s="36">
        <v>1.2</v>
      </c>
      <c r="J104" s="36">
        <v>1.08</v>
      </c>
      <c r="K104" s="36">
        <v>1.18</v>
      </c>
      <c r="L104" s="36">
        <v>0.98</v>
      </c>
      <c r="M104" s="36">
        <v>0.93</v>
      </c>
      <c r="N104" s="36">
        <v>0.97</v>
      </c>
      <c r="O104" s="36">
        <v>0.95</v>
      </c>
      <c r="P104" s="36">
        <v>0.98</v>
      </c>
      <c r="Q104" s="36">
        <v>1.03</v>
      </c>
      <c r="R104" s="36">
        <v>1.03</v>
      </c>
    </row>
    <row r="105" spans="2:18" ht="15.75" thickBot="1" x14ac:dyDescent="0.3">
      <c r="B105" s="34" t="s">
        <v>58</v>
      </c>
      <c r="C105" s="32" t="s">
        <v>18</v>
      </c>
      <c r="D105" s="35">
        <v>5.8000000000000003E-2</v>
      </c>
      <c r="E105" s="35">
        <v>0.01</v>
      </c>
      <c r="F105" s="35">
        <v>3.7999999999999999E-2</v>
      </c>
      <c r="G105" s="35">
        <v>5.2999999999999999E-2</v>
      </c>
      <c r="H105" s="35">
        <v>5.1999999999999998E-2</v>
      </c>
      <c r="I105" s="35">
        <v>9.1999999999999998E-2</v>
      </c>
      <c r="J105" s="35">
        <v>6.6000000000000003E-2</v>
      </c>
      <c r="K105" s="35">
        <v>2.5000000000000001E-2</v>
      </c>
      <c r="L105" s="35">
        <v>7.0000000000000007E-2</v>
      </c>
      <c r="M105" s="35">
        <v>7.8E-2</v>
      </c>
      <c r="N105" s="35">
        <v>7.1999999999999995E-2</v>
      </c>
      <c r="O105" s="35">
        <v>7.1999999999999995E-2</v>
      </c>
      <c r="P105" s="35">
        <v>7.9000000000000001E-2</v>
      </c>
      <c r="Q105" s="35">
        <v>7.3999999999999996E-2</v>
      </c>
      <c r="R105" s="35">
        <v>5.8999999999999997E-2</v>
      </c>
    </row>
    <row r="106" spans="2:18" ht="15.75" thickBot="1" x14ac:dyDescent="0.3">
      <c r="B106" s="34" t="s">
        <v>59</v>
      </c>
      <c r="C106" s="32" t="s">
        <v>18</v>
      </c>
      <c r="D106" s="35">
        <v>6.2E-2</v>
      </c>
      <c r="E106" s="35">
        <v>8.9999999999999993E-3</v>
      </c>
      <c r="F106" s="35">
        <v>3.5999999999999997E-2</v>
      </c>
      <c r="G106" s="35">
        <v>4.9000000000000002E-2</v>
      </c>
      <c r="H106" s="35">
        <v>5.7000000000000002E-2</v>
      </c>
      <c r="I106" s="35">
        <v>0.11</v>
      </c>
      <c r="J106" s="35">
        <v>7.0999999999999994E-2</v>
      </c>
      <c r="K106" s="35">
        <v>0.03</v>
      </c>
      <c r="L106" s="35">
        <v>6.9000000000000006E-2</v>
      </c>
      <c r="M106" s="35">
        <v>7.2999999999999995E-2</v>
      </c>
      <c r="N106" s="35">
        <v>7.0000000000000007E-2</v>
      </c>
      <c r="O106" s="35">
        <v>6.9000000000000006E-2</v>
      </c>
      <c r="P106" s="35">
        <v>7.6999999999999999E-2</v>
      </c>
      <c r="Q106" s="35">
        <v>7.5999999999999998E-2</v>
      </c>
      <c r="R106" s="35">
        <v>0.06</v>
      </c>
    </row>
    <row r="107" spans="2:18" ht="15.75" thickBot="1" x14ac:dyDescent="0.3">
      <c r="B107" s="34" t="s">
        <v>60</v>
      </c>
      <c r="C107" s="32" t="s">
        <v>18</v>
      </c>
      <c r="D107" s="36">
        <v>6.8</v>
      </c>
      <c r="E107" s="36">
        <v>6.51</v>
      </c>
      <c r="F107" s="36">
        <v>4.9800000000000004</v>
      </c>
      <c r="G107" s="36">
        <v>5.43</v>
      </c>
      <c r="H107" s="36">
        <v>10.93</v>
      </c>
      <c r="I107" s="36">
        <v>6.55</v>
      </c>
      <c r="J107" s="36" t="s">
        <v>61</v>
      </c>
      <c r="K107" s="36">
        <v>29.16</v>
      </c>
      <c r="L107" s="36">
        <v>24.79</v>
      </c>
      <c r="M107" s="36">
        <v>22.76</v>
      </c>
      <c r="N107" s="36">
        <v>15.15</v>
      </c>
      <c r="O107" s="36">
        <v>6.23</v>
      </c>
      <c r="P107" s="36">
        <v>10.72</v>
      </c>
      <c r="Q107" s="36">
        <v>14.9</v>
      </c>
      <c r="R107" s="36">
        <v>110.16</v>
      </c>
    </row>
    <row r="108" spans="2:18" ht="15.75" thickBot="1" x14ac:dyDescent="0.3">
      <c r="B108" s="34" t="s">
        <v>62</v>
      </c>
      <c r="C108" s="32" t="s">
        <v>18</v>
      </c>
      <c r="D108" s="35">
        <v>0.33900000000000002</v>
      </c>
      <c r="E108" s="35">
        <v>6.3E-2</v>
      </c>
      <c r="F108" s="35">
        <v>0.20200000000000001</v>
      </c>
      <c r="G108" s="35">
        <v>0.252</v>
      </c>
      <c r="H108" s="35">
        <v>0.40400000000000003</v>
      </c>
      <c r="I108" s="35">
        <v>0.89</v>
      </c>
      <c r="J108" s="35">
        <v>1.036</v>
      </c>
      <c r="K108" s="35">
        <v>4.1509999999999998</v>
      </c>
      <c r="L108" s="35">
        <v>1.8420000000000001</v>
      </c>
      <c r="M108" s="35">
        <v>1.7170000000000001</v>
      </c>
      <c r="N108" s="35">
        <v>1.26</v>
      </c>
      <c r="O108" s="35">
        <v>0.60099999999999998</v>
      </c>
      <c r="P108" s="35">
        <v>0.60599999999999998</v>
      </c>
      <c r="Q108" s="35">
        <v>0.95399999999999996</v>
      </c>
      <c r="R108" s="35">
        <v>1.5569999999999999</v>
      </c>
    </row>
    <row r="109" spans="2:18" ht="15.75" thickBot="1" x14ac:dyDescent="0.3">
      <c r="B109" s="34" t="s">
        <v>63</v>
      </c>
      <c r="C109" s="32" t="s">
        <v>18</v>
      </c>
      <c r="D109" s="36">
        <v>0.16</v>
      </c>
      <c r="E109" s="36">
        <v>1.44</v>
      </c>
      <c r="F109" s="36">
        <v>0.96</v>
      </c>
      <c r="G109" s="36">
        <v>0.91</v>
      </c>
      <c r="H109" s="36">
        <v>0.69</v>
      </c>
      <c r="I109" s="36">
        <v>0.67</v>
      </c>
      <c r="J109" s="36">
        <v>0.67</v>
      </c>
      <c r="K109" s="36">
        <v>0.76</v>
      </c>
      <c r="L109" s="36">
        <v>0.73</v>
      </c>
      <c r="M109" s="36">
        <v>0.75</v>
      </c>
      <c r="N109" s="36">
        <v>0.66</v>
      </c>
      <c r="O109" s="36">
        <v>0.74</v>
      </c>
      <c r="P109" s="36">
        <v>0.76</v>
      </c>
      <c r="Q109" s="36">
        <v>0.72</v>
      </c>
      <c r="R109" s="36">
        <v>0.88</v>
      </c>
    </row>
    <row r="110" spans="2:18" ht="15.75" thickBot="1" x14ac:dyDescent="0.3">
      <c r="B110" s="34" t="s">
        <v>64</v>
      </c>
      <c r="C110" s="32" t="s">
        <v>18</v>
      </c>
      <c r="D110" s="35">
        <v>0.248</v>
      </c>
      <c r="E110" s="35">
        <v>8.6999999999999994E-2</v>
      </c>
      <c r="F110" s="35">
        <v>0.187</v>
      </c>
      <c r="G110" s="35">
        <v>0.22900000000000001</v>
      </c>
      <c r="H110" s="35">
        <v>0.27900000000000003</v>
      </c>
      <c r="I110" s="35">
        <v>0.59099999999999997</v>
      </c>
      <c r="J110" s="35">
        <v>0.68799999999999994</v>
      </c>
      <c r="K110" s="35">
        <v>3.2010000000000001</v>
      </c>
      <c r="L110" s="35">
        <v>1.353</v>
      </c>
      <c r="M110" s="35">
        <v>1.2769999999999999</v>
      </c>
      <c r="N110" s="35">
        <v>0.83199999999999996</v>
      </c>
      <c r="O110" s="35">
        <v>0.442</v>
      </c>
      <c r="P110" s="35">
        <v>0.46300000000000002</v>
      </c>
      <c r="Q110" s="35">
        <v>0.69</v>
      </c>
      <c r="R110" s="35">
        <v>1.369</v>
      </c>
    </row>
    <row r="111" spans="2:18" ht="15.75" thickBot="1" x14ac:dyDescent="0.3">
      <c r="B111" s="34" t="s">
        <v>65</v>
      </c>
      <c r="C111" s="32" t="s">
        <v>18</v>
      </c>
      <c r="D111" s="36">
        <v>0.75</v>
      </c>
      <c r="E111" s="36">
        <v>0.16</v>
      </c>
      <c r="F111" s="36">
        <v>0.61</v>
      </c>
      <c r="G111" s="36">
        <v>0.66</v>
      </c>
      <c r="H111" s="36">
        <v>0.55000000000000004</v>
      </c>
      <c r="I111" s="36">
        <v>0.72</v>
      </c>
      <c r="J111" s="36">
        <v>0.55000000000000004</v>
      </c>
      <c r="K111" s="36">
        <v>0.08</v>
      </c>
      <c r="L111" s="36">
        <v>0.62</v>
      </c>
      <c r="M111" s="36">
        <v>0.68</v>
      </c>
      <c r="N111" s="36">
        <v>0.65</v>
      </c>
      <c r="O111" s="36">
        <v>0.64</v>
      </c>
      <c r="P111" s="36">
        <v>0.59</v>
      </c>
      <c r="Q111" s="36">
        <v>0.5</v>
      </c>
      <c r="R111" s="36">
        <v>0.41</v>
      </c>
    </row>
    <row r="112" spans="2:18" ht="15.75" thickBot="1" x14ac:dyDescent="0.3">
      <c r="B112" s="34" t="s">
        <v>66</v>
      </c>
      <c r="C112" s="32" t="s">
        <v>18</v>
      </c>
      <c r="D112" s="35">
        <v>0.186</v>
      </c>
      <c r="E112" s="35">
        <v>1.4E-2</v>
      </c>
      <c r="F112" s="35">
        <v>0.114</v>
      </c>
      <c r="G112" s="35">
        <v>0.152</v>
      </c>
      <c r="H112" s="35">
        <v>0.154</v>
      </c>
      <c r="I112" s="35">
        <v>0.42599999999999999</v>
      </c>
      <c r="J112" s="35">
        <v>0.38100000000000001</v>
      </c>
      <c r="K112" s="35">
        <v>0.245</v>
      </c>
      <c r="L112" s="35">
        <v>0.84099999999999997</v>
      </c>
      <c r="M112" s="35">
        <v>0.872</v>
      </c>
      <c r="N112" s="35">
        <v>0.54</v>
      </c>
      <c r="O112" s="35">
        <v>0.28299999999999997</v>
      </c>
      <c r="P112" s="35">
        <v>0.27400000000000002</v>
      </c>
      <c r="Q112" s="35">
        <v>0.34599999999999997</v>
      </c>
      <c r="R112" s="35">
        <v>0.55600000000000005</v>
      </c>
    </row>
    <row r="113" spans="2:18" ht="15.75" thickBot="1" x14ac:dyDescent="0.3">
      <c r="B113" s="31" t="s">
        <v>67</v>
      </c>
      <c r="C113" s="32" t="s">
        <v>18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</row>
    <row r="114" spans="2:18" ht="15.75" thickBot="1" x14ac:dyDescent="0.3">
      <c r="B114" s="34" t="s">
        <v>68</v>
      </c>
      <c r="C114" s="32" t="s">
        <v>18</v>
      </c>
      <c r="D114" s="36">
        <v>0.54</v>
      </c>
      <c r="E114" s="36">
        <v>0.76</v>
      </c>
      <c r="F114" s="36">
        <v>0.47</v>
      </c>
      <c r="G114" s="36">
        <v>0.5</v>
      </c>
      <c r="H114" s="36">
        <v>0.5</v>
      </c>
      <c r="I114" s="36">
        <v>0.56000000000000005</v>
      </c>
      <c r="J114" s="36">
        <v>0.34</v>
      </c>
      <c r="K114" s="36">
        <v>0.56000000000000005</v>
      </c>
      <c r="L114" s="36">
        <v>0.46</v>
      </c>
      <c r="M114" s="36">
        <v>0.43</v>
      </c>
      <c r="N114" s="36">
        <v>0.43</v>
      </c>
      <c r="O114" s="36">
        <v>0.43</v>
      </c>
      <c r="P114" s="36">
        <v>0.44</v>
      </c>
      <c r="Q114" s="36">
        <v>0.42</v>
      </c>
      <c r="R114" s="36">
        <v>0.38</v>
      </c>
    </row>
    <row r="115" spans="2:18" ht="15.75" thickBot="1" x14ac:dyDescent="0.3">
      <c r="B115" s="34" t="s">
        <v>69</v>
      </c>
      <c r="C115" s="32" t="s">
        <v>18</v>
      </c>
      <c r="D115" s="36">
        <v>0.85</v>
      </c>
      <c r="E115" s="36">
        <v>1.05</v>
      </c>
      <c r="F115" s="36">
        <v>0.75</v>
      </c>
      <c r="G115" s="36">
        <v>0.78</v>
      </c>
      <c r="H115" s="36">
        <v>0.77</v>
      </c>
      <c r="I115" s="36">
        <v>0.86</v>
      </c>
      <c r="J115" s="36">
        <v>0.84</v>
      </c>
      <c r="K115" s="36">
        <v>1.07</v>
      </c>
      <c r="L115" s="36">
        <v>1.1499999999999999</v>
      </c>
      <c r="M115" s="36">
        <v>1.21</v>
      </c>
      <c r="N115" s="36">
        <v>1.27</v>
      </c>
      <c r="O115" s="36">
        <v>1.26</v>
      </c>
      <c r="P115" s="36">
        <v>1.4</v>
      </c>
      <c r="Q115" s="36">
        <v>1.35</v>
      </c>
      <c r="R115" s="36">
        <v>1.25</v>
      </c>
    </row>
    <row r="116" spans="2:18" ht="15.75" thickBot="1" x14ac:dyDescent="0.3">
      <c r="B116" s="34" t="s">
        <v>70</v>
      </c>
      <c r="C116" s="32" t="s">
        <v>18</v>
      </c>
      <c r="D116" s="37">
        <v>10.7</v>
      </c>
      <c r="E116" s="37">
        <v>3.5</v>
      </c>
      <c r="F116" s="37">
        <v>5.7</v>
      </c>
      <c r="G116" s="37">
        <v>7.5</v>
      </c>
      <c r="H116" s="37">
        <v>15.3</v>
      </c>
      <c r="I116" s="37">
        <v>28.6</v>
      </c>
      <c r="J116" s="37">
        <v>18.3</v>
      </c>
      <c r="K116" s="37">
        <v>5.5</v>
      </c>
      <c r="L116" s="37">
        <v>9.1</v>
      </c>
      <c r="M116" s="37">
        <v>11.1</v>
      </c>
      <c r="N116" s="37">
        <v>13</v>
      </c>
      <c r="O116" s="37">
        <v>16.399999999999999</v>
      </c>
      <c r="P116" s="37">
        <v>21.6</v>
      </c>
      <c r="Q116" s="37">
        <v>26.1</v>
      </c>
      <c r="R116" s="37">
        <v>18.100000000000001</v>
      </c>
    </row>
    <row r="117" spans="2:18" ht="15.75" thickBot="1" x14ac:dyDescent="0.3">
      <c r="B117" s="34" t="s">
        <v>71</v>
      </c>
      <c r="C117" s="32" t="s">
        <v>18</v>
      </c>
      <c r="D117" s="37">
        <v>-14.4</v>
      </c>
      <c r="E117" s="37">
        <v>-22.2</v>
      </c>
      <c r="F117" s="37">
        <v>-30.4</v>
      </c>
      <c r="G117" s="37">
        <v>-32</v>
      </c>
      <c r="H117" s="37">
        <v>-27.2</v>
      </c>
      <c r="I117" s="37">
        <v>-19.8</v>
      </c>
      <c r="J117" s="37">
        <v>45.9</v>
      </c>
      <c r="K117" s="37">
        <v>96</v>
      </c>
      <c r="L117" s="37">
        <v>127.1</v>
      </c>
      <c r="M117" s="37">
        <v>164.3</v>
      </c>
      <c r="N117" s="37">
        <v>166.6</v>
      </c>
      <c r="O117" s="37">
        <v>181.5</v>
      </c>
      <c r="P117" s="37">
        <v>195.6</v>
      </c>
      <c r="Q117" s="37">
        <v>193.8</v>
      </c>
      <c r="R117" s="37">
        <v>190.3</v>
      </c>
    </row>
    <row r="118" spans="2:18" ht="15.75" thickBot="1" x14ac:dyDescent="0.3">
      <c r="B118" s="31" t="s">
        <v>72</v>
      </c>
      <c r="C118" s="32" t="s">
        <v>18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</row>
    <row r="119" spans="2:18" ht="15.75" thickBot="1" x14ac:dyDescent="0.3">
      <c r="B119" s="34" t="s">
        <v>73</v>
      </c>
      <c r="C119" s="32" t="s">
        <v>18</v>
      </c>
      <c r="D119" s="36">
        <v>6.8</v>
      </c>
      <c r="E119" s="36">
        <v>6.51</v>
      </c>
      <c r="F119" s="36">
        <v>4.9800000000000004</v>
      </c>
      <c r="G119" s="36">
        <v>5.43</v>
      </c>
      <c r="H119" s="36">
        <v>10.93</v>
      </c>
      <c r="I119" s="36">
        <v>6.55</v>
      </c>
      <c r="J119" s="36" t="s">
        <v>61</v>
      </c>
      <c r="K119" s="36">
        <v>29.16</v>
      </c>
      <c r="L119" s="36">
        <v>24.79</v>
      </c>
      <c r="M119" s="36">
        <v>22.76</v>
      </c>
      <c r="N119" s="36">
        <v>15.15</v>
      </c>
      <c r="O119" s="36">
        <v>6.23</v>
      </c>
      <c r="P119" s="36">
        <v>10.72</v>
      </c>
      <c r="Q119" s="36">
        <v>14.9</v>
      </c>
      <c r="R119" s="36">
        <v>110.16</v>
      </c>
    </row>
    <row r="120" spans="2:18" ht="15.75" thickBot="1" x14ac:dyDescent="0.3">
      <c r="B120" s="34" t="s">
        <v>74</v>
      </c>
      <c r="C120" s="32" t="s">
        <v>18</v>
      </c>
      <c r="D120" s="36">
        <v>1.87</v>
      </c>
      <c r="E120" s="36">
        <v>1.77</v>
      </c>
      <c r="F120" s="36">
        <v>1.08</v>
      </c>
      <c r="G120" s="36">
        <v>0.97</v>
      </c>
      <c r="H120" s="36">
        <v>2.0099999999999998</v>
      </c>
      <c r="I120" s="36">
        <v>0.91</v>
      </c>
      <c r="J120" s="36" t="s">
        <v>61</v>
      </c>
      <c r="K120" s="36">
        <v>6.07</v>
      </c>
      <c r="L120" s="36">
        <v>4.49</v>
      </c>
      <c r="M120" s="36">
        <v>3.52</v>
      </c>
      <c r="N120" s="36">
        <v>1.77</v>
      </c>
      <c r="O120" s="36">
        <v>0.65</v>
      </c>
      <c r="P120" s="36">
        <v>1.05</v>
      </c>
      <c r="Q120" s="36">
        <v>1.57</v>
      </c>
      <c r="R120" s="36">
        <v>12.18</v>
      </c>
    </row>
    <row r="121" spans="2:18" ht="15.75" thickBot="1" x14ac:dyDescent="0.3">
      <c r="B121" s="34" t="s">
        <v>75</v>
      </c>
      <c r="C121" s="32" t="s">
        <v>18</v>
      </c>
      <c r="D121" s="35">
        <v>0.56999999999999995</v>
      </c>
      <c r="E121" s="35">
        <v>0.58899999999999997</v>
      </c>
      <c r="F121" s="35">
        <v>0.46300000000000002</v>
      </c>
      <c r="G121" s="35">
        <v>0.438</v>
      </c>
      <c r="H121" s="35">
        <v>0.57099999999999995</v>
      </c>
      <c r="I121" s="35">
        <v>0.433</v>
      </c>
      <c r="J121" s="35">
        <v>1.091</v>
      </c>
      <c r="K121" s="35">
        <v>0.80600000000000005</v>
      </c>
      <c r="L121" s="35">
        <v>0.751</v>
      </c>
      <c r="M121" s="35">
        <v>0.627</v>
      </c>
      <c r="N121" s="35">
        <v>0.54800000000000004</v>
      </c>
      <c r="O121" s="35">
        <v>0.32800000000000001</v>
      </c>
      <c r="P121" s="35">
        <v>0.45600000000000002</v>
      </c>
      <c r="Q121" s="35">
        <v>0.53400000000000003</v>
      </c>
      <c r="R121" s="35">
        <v>0.88400000000000001</v>
      </c>
    </row>
    <row r="122" spans="2:18" ht="15.75" thickBot="1" x14ac:dyDescent="0.3">
      <c r="B122" s="34" t="s">
        <v>76</v>
      </c>
      <c r="C122" s="32" t="s">
        <v>18</v>
      </c>
      <c r="D122" s="36">
        <v>2.4300000000000002</v>
      </c>
      <c r="E122" s="36">
        <v>4.12</v>
      </c>
      <c r="F122" s="36">
        <v>2.71</v>
      </c>
      <c r="G122" s="36">
        <v>2.04</v>
      </c>
      <c r="H122" s="36">
        <v>0.82</v>
      </c>
      <c r="I122" s="36">
        <v>0.15</v>
      </c>
      <c r="J122" s="36">
        <v>0.32</v>
      </c>
      <c r="K122" s="36">
        <v>0.94</v>
      </c>
      <c r="L122" s="36">
        <v>0.3</v>
      </c>
      <c r="M122" s="36">
        <v>0.22</v>
      </c>
      <c r="N122" s="36" t="s">
        <v>61</v>
      </c>
      <c r="O122" s="36" t="s">
        <v>61</v>
      </c>
      <c r="P122" s="36" t="s">
        <v>61</v>
      </c>
      <c r="Q122" s="36" t="s">
        <v>61</v>
      </c>
      <c r="R122" s="36" t="s">
        <v>61</v>
      </c>
    </row>
    <row r="123" spans="2:18" ht="15.75" thickBot="1" x14ac:dyDescent="0.3">
      <c r="B123" s="31" t="s">
        <v>77</v>
      </c>
      <c r="C123" s="32" t="s">
        <v>18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</row>
    <row r="124" spans="2:18" ht="15.75" thickBot="1" x14ac:dyDescent="0.3">
      <c r="B124" s="34" t="s">
        <v>78</v>
      </c>
      <c r="C124" s="32" t="s">
        <v>18</v>
      </c>
      <c r="D124" s="37">
        <v>8.6</v>
      </c>
      <c r="E124" s="37">
        <v>8.5</v>
      </c>
      <c r="F124" s="37">
        <v>9.5</v>
      </c>
      <c r="G124" s="37">
        <v>9.9</v>
      </c>
      <c r="H124" s="37">
        <v>10.9</v>
      </c>
      <c r="I124" s="37">
        <v>11.3</v>
      </c>
      <c r="J124" s="37">
        <v>10.1</v>
      </c>
      <c r="K124" s="37">
        <v>11.2</v>
      </c>
      <c r="L124" s="37">
        <v>10.8</v>
      </c>
      <c r="M124" s="37">
        <v>11.5</v>
      </c>
      <c r="N124" s="37">
        <v>13.3</v>
      </c>
      <c r="O124" s="37">
        <v>13.5</v>
      </c>
      <c r="P124" s="37">
        <v>12.3</v>
      </c>
      <c r="Q124" s="37">
        <v>11.4</v>
      </c>
      <c r="R124" s="37">
        <v>10.4</v>
      </c>
    </row>
    <row r="125" spans="2:18" ht="15.75" thickBot="1" x14ac:dyDescent="0.3">
      <c r="B125" s="34" t="s">
        <v>79</v>
      </c>
      <c r="C125" s="32" t="s">
        <v>18</v>
      </c>
      <c r="D125" s="37">
        <v>42.5</v>
      </c>
      <c r="E125" s="37">
        <v>43</v>
      </c>
      <c r="F125" s="37">
        <v>38.4</v>
      </c>
      <c r="G125" s="37">
        <v>37.1</v>
      </c>
      <c r="H125" s="37">
        <v>33.5</v>
      </c>
      <c r="I125" s="37">
        <v>32.299999999999997</v>
      </c>
      <c r="J125" s="37">
        <v>36.299999999999997</v>
      </c>
      <c r="K125" s="37">
        <v>32.6</v>
      </c>
      <c r="L125" s="37">
        <v>33.799999999999997</v>
      </c>
      <c r="M125" s="37">
        <v>31.9</v>
      </c>
      <c r="N125" s="37">
        <v>27.4</v>
      </c>
      <c r="O125" s="37">
        <v>27.2</v>
      </c>
      <c r="P125" s="37">
        <v>29.9</v>
      </c>
      <c r="Q125" s="37">
        <v>32.1</v>
      </c>
      <c r="R125" s="37">
        <v>35.200000000000003</v>
      </c>
    </row>
    <row r="126" spans="2:18" ht="15.75" thickBot="1" x14ac:dyDescent="0.3">
      <c r="B126" s="34" t="s">
        <v>80</v>
      </c>
      <c r="C126" s="32" t="s">
        <v>18</v>
      </c>
      <c r="D126" s="37">
        <v>6.7</v>
      </c>
      <c r="E126" s="37">
        <v>7.7</v>
      </c>
      <c r="F126" s="37">
        <v>7.4</v>
      </c>
      <c r="G126" s="37">
        <v>6.3</v>
      </c>
      <c r="H126" s="37">
        <v>6.3</v>
      </c>
      <c r="I126" s="37">
        <v>6</v>
      </c>
      <c r="J126" s="37">
        <v>4</v>
      </c>
      <c r="K126" s="37">
        <v>3.5</v>
      </c>
      <c r="L126" s="37">
        <v>2.5</v>
      </c>
      <c r="M126" s="37">
        <v>2</v>
      </c>
      <c r="N126" s="37">
        <v>2</v>
      </c>
      <c r="O126" s="37">
        <v>1.8</v>
      </c>
      <c r="P126" s="37">
        <v>1.7</v>
      </c>
      <c r="Q126" s="37">
        <v>1.7</v>
      </c>
      <c r="R126" s="37">
        <v>1.8</v>
      </c>
    </row>
    <row r="127" spans="2:18" ht="15.75" thickBot="1" x14ac:dyDescent="0.3">
      <c r="B127" s="34" t="s">
        <v>81</v>
      </c>
      <c r="C127" s="32" t="s">
        <v>18</v>
      </c>
      <c r="D127" s="37">
        <v>54.9</v>
      </c>
      <c r="E127" s="37">
        <v>47.8</v>
      </c>
      <c r="F127" s="37">
        <v>49.3</v>
      </c>
      <c r="G127" s="37">
        <v>58.5</v>
      </c>
      <c r="H127" s="37">
        <v>58</v>
      </c>
      <c r="I127" s="37">
        <v>60.5</v>
      </c>
      <c r="J127" s="37">
        <v>91.5</v>
      </c>
      <c r="K127" s="37">
        <v>105.3</v>
      </c>
      <c r="L127" s="37">
        <v>145.6</v>
      </c>
      <c r="M127" s="37">
        <v>185.3</v>
      </c>
      <c r="N127" s="37">
        <v>186.6</v>
      </c>
      <c r="O127" s="37">
        <v>201.5</v>
      </c>
      <c r="P127" s="37">
        <v>213.8</v>
      </c>
      <c r="Q127" s="37">
        <v>209.6</v>
      </c>
      <c r="R127" s="37">
        <v>204.9</v>
      </c>
    </row>
    <row r="128" spans="2:18" ht="15.75" thickBot="1" x14ac:dyDescent="0.3">
      <c r="B128" s="34" t="s">
        <v>82</v>
      </c>
      <c r="C128" s="32" t="s">
        <v>18</v>
      </c>
      <c r="D128" s="37">
        <v>111.8</v>
      </c>
      <c r="E128" s="37">
        <v>113</v>
      </c>
      <c r="F128" s="37">
        <v>118.1</v>
      </c>
      <c r="G128" s="37">
        <v>127.7</v>
      </c>
      <c r="H128" s="37">
        <v>118.7</v>
      </c>
      <c r="I128" s="37">
        <v>112.7</v>
      </c>
      <c r="J128" s="37">
        <v>81.900000000000006</v>
      </c>
      <c r="K128" s="37">
        <v>42</v>
      </c>
      <c r="L128" s="37">
        <v>52.3</v>
      </c>
      <c r="M128" s="37">
        <v>52.8</v>
      </c>
      <c r="N128" s="37">
        <v>47.5</v>
      </c>
      <c r="O128" s="37">
        <v>47.2</v>
      </c>
      <c r="P128" s="37">
        <v>48.1</v>
      </c>
      <c r="Q128" s="37">
        <v>47.9</v>
      </c>
      <c r="R128" s="37">
        <v>49.8</v>
      </c>
    </row>
    <row r="129" spans="2:18" ht="15.75" thickBot="1" x14ac:dyDescent="0.3">
      <c r="B129" s="34" t="s">
        <v>83</v>
      </c>
      <c r="C129" s="32" t="s">
        <v>18</v>
      </c>
      <c r="D129" s="36">
        <v>6.25</v>
      </c>
      <c r="E129" s="36">
        <v>5.79</v>
      </c>
      <c r="F129" s="36">
        <v>6.03</v>
      </c>
      <c r="G129" s="36">
        <v>6.36</v>
      </c>
      <c r="H129" s="36">
        <v>7.65</v>
      </c>
      <c r="I129" s="36">
        <v>8.33</v>
      </c>
      <c r="J129" s="36">
        <v>7.15</v>
      </c>
      <c r="K129" s="36">
        <v>7.78</v>
      </c>
      <c r="L129" s="36">
        <v>7.26</v>
      </c>
      <c r="M129" s="36">
        <v>7.54</v>
      </c>
      <c r="N129" s="36">
        <v>8.61</v>
      </c>
      <c r="O129" s="36">
        <v>8.7100000000000009</v>
      </c>
      <c r="P129" s="36">
        <v>8.5500000000000007</v>
      </c>
      <c r="Q129" s="36">
        <v>8.33</v>
      </c>
      <c r="R129" s="36">
        <v>7.6</v>
      </c>
    </row>
    <row r="130" spans="2:18" ht="15.75" thickBot="1" x14ac:dyDescent="0.3">
      <c r="B130" s="34" t="s">
        <v>84</v>
      </c>
      <c r="C130" s="32" t="s">
        <v>18</v>
      </c>
      <c r="D130" s="35">
        <v>-8.9999999999999993E-3</v>
      </c>
      <c r="E130" s="35">
        <v>4.1000000000000002E-2</v>
      </c>
      <c r="F130" s="35">
        <v>-2.7E-2</v>
      </c>
      <c r="G130" s="35">
        <v>-6.4000000000000001E-2</v>
      </c>
      <c r="H130" s="35">
        <v>6.0000000000000001E-3</v>
      </c>
      <c r="I130" s="35">
        <v>2.1999999999999999E-2</v>
      </c>
      <c r="J130" s="35">
        <v>8.0000000000000002E-3</v>
      </c>
      <c r="K130" s="35">
        <v>5.7000000000000002E-2</v>
      </c>
      <c r="L130" s="35">
        <v>7.6999999999999999E-2</v>
      </c>
      <c r="M130" s="35">
        <v>4.1000000000000002E-2</v>
      </c>
      <c r="N130" s="35">
        <v>2.8000000000000001E-2</v>
      </c>
      <c r="O130" s="35">
        <v>2.1999999999999999E-2</v>
      </c>
      <c r="P130" s="35">
        <v>3.3000000000000002E-2</v>
      </c>
      <c r="Q130" s="35">
        <v>1.2E-2</v>
      </c>
      <c r="R130" s="35">
        <v>-3.5000000000000003E-2</v>
      </c>
    </row>
    <row r="131" spans="2:18" ht="15.75" thickBot="1" x14ac:dyDescent="0.3">
      <c r="B131" s="34" t="s">
        <v>85</v>
      </c>
      <c r="C131" s="32" t="s">
        <v>18</v>
      </c>
      <c r="D131" s="35">
        <v>1.7999999999999999E-2</v>
      </c>
      <c r="E131" s="35">
        <v>1.7000000000000001E-2</v>
      </c>
      <c r="F131" s="35">
        <v>0.02</v>
      </c>
      <c r="G131" s="35">
        <v>1.6E-2</v>
      </c>
      <c r="H131" s="35">
        <v>1.4999999999999999E-2</v>
      </c>
      <c r="I131" s="35">
        <v>1.2E-2</v>
      </c>
      <c r="J131" s="35">
        <v>8.9999999999999993E-3</v>
      </c>
      <c r="K131" s="35">
        <v>7.0000000000000001E-3</v>
      </c>
      <c r="L131" s="35">
        <v>7.0000000000000001E-3</v>
      </c>
      <c r="M131" s="35">
        <v>8.0000000000000002E-3</v>
      </c>
      <c r="N131" s="35">
        <v>1.4E-2</v>
      </c>
      <c r="O131" s="35">
        <v>1.4999999999999999E-2</v>
      </c>
      <c r="P131" s="35">
        <v>1.6E-2</v>
      </c>
      <c r="Q131" s="35">
        <v>1.0999999999999999E-2</v>
      </c>
      <c r="R131" s="35">
        <v>7.0000000000000001E-3</v>
      </c>
    </row>
    <row r="132" spans="2:18" ht="15.75" thickBot="1" x14ac:dyDescent="0.3">
      <c r="B132" s="34" t="s">
        <v>86</v>
      </c>
      <c r="C132" s="32" t="s">
        <v>18</v>
      </c>
      <c r="D132" s="35">
        <v>7.4999999999999997E-2</v>
      </c>
      <c r="E132" s="35">
        <v>0.02</v>
      </c>
      <c r="F132" s="35">
        <v>5.3999999999999999E-2</v>
      </c>
      <c r="G132" s="35">
        <v>7.9000000000000001E-2</v>
      </c>
      <c r="H132" s="35">
        <v>8.2000000000000003E-2</v>
      </c>
      <c r="I132" s="35">
        <v>0.16400000000000001</v>
      </c>
      <c r="J132" s="35">
        <v>0.106</v>
      </c>
      <c r="K132" s="35">
        <v>5.0999999999999997E-2</v>
      </c>
      <c r="L132" s="35">
        <v>0.107</v>
      </c>
      <c r="M132" s="35">
        <v>0.112</v>
      </c>
      <c r="N132" s="35">
        <v>9.5000000000000001E-2</v>
      </c>
      <c r="O132" s="35">
        <v>0.108</v>
      </c>
      <c r="P132" s="35">
        <v>0.127</v>
      </c>
      <c r="Q132" s="35">
        <v>0.11700000000000001</v>
      </c>
      <c r="R132" s="35">
        <v>0.11700000000000001</v>
      </c>
    </row>
    <row r="133" spans="2:18" x14ac:dyDescent="0.25">
      <c r="B133" s="34" t="s">
        <v>87</v>
      </c>
      <c r="C133" s="32" t="s">
        <v>18</v>
      </c>
      <c r="D133" s="38">
        <v>305077.90000000002</v>
      </c>
      <c r="E133" s="38">
        <v>311182.7</v>
      </c>
      <c r="F133" s="38">
        <v>325316.5</v>
      </c>
      <c r="G133" s="38">
        <v>343724.4</v>
      </c>
      <c r="H133" s="38">
        <v>400846.9</v>
      </c>
      <c r="I133" s="38">
        <v>423791.9</v>
      </c>
      <c r="J133" s="38">
        <v>378905.1</v>
      </c>
      <c r="K133" s="38">
        <v>427691.8</v>
      </c>
      <c r="L133" s="38">
        <v>404949.6</v>
      </c>
      <c r="M133" s="38">
        <v>413817</v>
      </c>
      <c r="N133" s="38">
        <v>472106.3</v>
      </c>
      <c r="O133" s="38">
        <v>505385.1</v>
      </c>
      <c r="P133" s="38">
        <v>543647.80000000005</v>
      </c>
      <c r="Q133" s="38">
        <v>588033</v>
      </c>
      <c r="R133" s="38">
        <v>606418.69999999995</v>
      </c>
    </row>
    <row r="134" spans="2:18" ht="15.75" thickBot="1" x14ac:dyDescent="0.3"/>
    <row r="135" spans="2:18" ht="15.75" thickBot="1" x14ac:dyDescent="0.3">
      <c r="B135" s="24"/>
      <c r="C135" s="24"/>
      <c r="D135" s="25">
        <v>2002</v>
      </c>
      <c r="E135" s="25">
        <v>2003</v>
      </c>
      <c r="F135" s="25">
        <v>2004</v>
      </c>
      <c r="G135" s="25">
        <v>2005</v>
      </c>
      <c r="H135" s="25">
        <v>2006</v>
      </c>
      <c r="I135" s="25">
        <v>2007</v>
      </c>
      <c r="J135" s="25">
        <v>2008</v>
      </c>
      <c r="K135" s="25">
        <v>2009</v>
      </c>
      <c r="L135" s="25">
        <v>2010</v>
      </c>
      <c r="M135" s="25">
        <v>2011</v>
      </c>
      <c r="N135" s="25">
        <v>2012</v>
      </c>
      <c r="O135" s="25">
        <v>2013</v>
      </c>
      <c r="P135" s="25">
        <v>2014</v>
      </c>
      <c r="Q135" s="25">
        <v>2015</v>
      </c>
      <c r="R135" s="25">
        <v>2016</v>
      </c>
    </row>
    <row r="136" spans="2:18" ht="15.75" thickBot="1" x14ac:dyDescent="0.3">
      <c r="B136" s="26" t="s">
        <v>48</v>
      </c>
      <c r="C136" s="27"/>
      <c r="D136" s="39">
        <v>6</v>
      </c>
      <c r="E136" s="40">
        <v>23</v>
      </c>
      <c r="F136" s="29">
        <v>82</v>
      </c>
      <c r="G136" s="29">
        <v>73</v>
      </c>
      <c r="H136" s="39">
        <v>8</v>
      </c>
      <c r="I136" s="28">
        <v>58</v>
      </c>
      <c r="J136" s="29">
        <v>88</v>
      </c>
      <c r="K136" s="28">
        <v>50</v>
      </c>
      <c r="L136" s="29">
        <v>74</v>
      </c>
      <c r="M136" s="28">
        <v>64</v>
      </c>
      <c r="N136" s="29">
        <v>82</v>
      </c>
      <c r="O136" s="39">
        <v>6</v>
      </c>
      <c r="P136" s="40">
        <v>24</v>
      </c>
      <c r="Q136" s="28">
        <v>56</v>
      </c>
      <c r="R136" s="28">
        <v>58</v>
      </c>
    </row>
    <row r="137" spans="2:18" ht="15.75" thickBot="1" x14ac:dyDescent="0.3">
      <c r="B137" s="31" t="s">
        <v>49</v>
      </c>
      <c r="C137" s="32" t="s">
        <v>19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</row>
    <row r="138" spans="2:18" ht="15.75" thickBot="1" x14ac:dyDescent="0.3">
      <c r="B138" s="34" t="s">
        <v>50</v>
      </c>
      <c r="C138" s="32" t="s">
        <v>19</v>
      </c>
      <c r="D138" s="35">
        <v>0.182</v>
      </c>
      <c r="E138" s="35">
        <v>0.184</v>
      </c>
      <c r="F138" s="35">
        <v>0.19600000000000001</v>
      </c>
      <c r="G138" s="35">
        <v>0.19500000000000001</v>
      </c>
      <c r="H138" s="35">
        <v>0.11899999999999999</v>
      </c>
      <c r="I138" s="35">
        <v>0.11</v>
      </c>
      <c r="J138" s="35">
        <v>0.17</v>
      </c>
      <c r="K138" s="35">
        <v>0.104</v>
      </c>
      <c r="L138" s="35">
        <v>0.13600000000000001</v>
      </c>
      <c r="M138" s="35">
        <v>0.13900000000000001</v>
      </c>
      <c r="N138" s="35">
        <v>0.14000000000000001</v>
      </c>
      <c r="O138" s="35">
        <v>0.13800000000000001</v>
      </c>
      <c r="P138" s="35">
        <v>0.14699999999999999</v>
      </c>
      <c r="Q138" s="35">
        <v>0.13700000000000001</v>
      </c>
      <c r="R138" s="35">
        <v>7.9000000000000001E-2</v>
      </c>
    </row>
    <row r="139" spans="2:18" ht="15.75" thickBot="1" x14ac:dyDescent="0.3">
      <c r="B139" s="34" t="s">
        <v>51</v>
      </c>
      <c r="C139" s="32" t="s">
        <v>19</v>
      </c>
      <c r="D139" s="35">
        <v>9.8000000000000004E-2</v>
      </c>
      <c r="E139" s="35">
        <v>0.11600000000000001</v>
      </c>
      <c r="F139" s="35">
        <v>0.11799999999999999</v>
      </c>
      <c r="G139" s="35">
        <v>0.113</v>
      </c>
      <c r="H139" s="35">
        <v>4.2999999999999997E-2</v>
      </c>
      <c r="I139" s="35">
        <v>3.5999999999999997E-2</v>
      </c>
      <c r="J139" s="35">
        <v>9.6000000000000002E-2</v>
      </c>
      <c r="K139" s="35">
        <v>2.8000000000000001E-2</v>
      </c>
      <c r="L139" s="35">
        <v>5.3999999999999999E-2</v>
      </c>
      <c r="M139" s="35">
        <v>6.4000000000000001E-2</v>
      </c>
      <c r="N139" s="35">
        <v>6.9000000000000006E-2</v>
      </c>
      <c r="O139" s="35">
        <v>6.8000000000000005E-2</v>
      </c>
      <c r="P139" s="35">
        <v>8.4000000000000005E-2</v>
      </c>
      <c r="Q139" s="35">
        <v>8.8999999999999996E-2</v>
      </c>
      <c r="R139" s="35">
        <v>3.1E-2</v>
      </c>
    </row>
    <row r="140" spans="2:18" ht="15.75" thickBot="1" x14ac:dyDescent="0.3">
      <c r="B140" s="34" t="s">
        <v>52</v>
      </c>
      <c r="C140" s="32" t="s">
        <v>19</v>
      </c>
      <c r="D140" s="35">
        <v>8.0000000000000002E-3</v>
      </c>
      <c r="E140" s="35">
        <v>2.5000000000000001E-2</v>
      </c>
      <c r="F140" s="35">
        <v>7.0000000000000007E-2</v>
      </c>
      <c r="G140" s="35">
        <v>7.9000000000000001E-2</v>
      </c>
      <c r="H140" s="35">
        <v>7.0000000000000001E-3</v>
      </c>
      <c r="I140" s="35">
        <v>-1E-3</v>
      </c>
      <c r="J140" s="35">
        <v>6.4000000000000001E-2</v>
      </c>
      <c r="K140" s="35">
        <v>-8.9999999999999993E-3</v>
      </c>
      <c r="L140" s="35">
        <v>2.5999999999999999E-2</v>
      </c>
      <c r="M140" s="35">
        <v>3.3000000000000002E-2</v>
      </c>
      <c r="N140" s="35">
        <v>3.6999999999999998E-2</v>
      </c>
      <c r="O140" s="35">
        <v>4.4999999999999998E-2</v>
      </c>
      <c r="P140" s="35">
        <v>6.6000000000000003E-2</v>
      </c>
      <c r="Q140" s="35">
        <v>6.3E-2</v>
      </c>
      <c r="R140" s="35">
        <v>3.4000000000000002E-2</v>
      </c>
    </row>
    <row r="141" spans="2:18" ht="15.75" thickBot="1" x14ac:dyDescent="0.3">
      <c r="B141" s="34" t="s">
        <v>53</v>
      </c>
      <c r="C141" s="32" t="s">
        <v>19</v>
      </c>
      <c r="D141" s="35">
        <v>6.0000000000000001E-3</v>
      </c>
      <c r="E141" s="35">
        <v>2.3E-2</v>
      </c>
      <c r="F141" s="35">
        <v>5.8999999999999997E-2</v>
      </c>
      <c r="G141" s="35">
        <v>7.3999999999999996E-2</v>
      </c>
      <c r="H141" s="35">
        <v>1E-3</v>
      </c>
      <c r="I141" s="35">
        <v>-0.02</v>
      </c>
      <c r="J141" s="35">
        <v>5.2999999999999999E-2</v>
      </c>
      <c r="K141" s="35">
        <v>-2.3E-2</v>
      </c>
      <c r="L141" s="35">
        <v>1.7999999999999999E-2</v>
      </c>
      <c r="M141" s="35">
        <v>2.8000000000000001E-2</v>
      </c>
      <c r="N141" s="35">
        <v>2.9000000000000001E-2</v>
      </c>
      <c r="O141" s="35">
        <v>3.4000000000000002E-2</v>
      </c>
      <c r="P141" s="35">
        <v>5.2999999999999999E-2</v>
      </c>
      <c r="Q141" s="35">
        <v>5.1999999999999998E-2</v>
      </c>
      <c r="R141" s="35">
        <v>1.9E-2</v>
      </c>
    </row>
    <row r="142" spans="2:18" ht="15.75" thickBot="1" x14ac:dyDescent="0.3">
      <c r="B142" s="34" t="s">
        <v>54</v>
      </c>
      <c r="C142" s="32" t="s">
        <v>19</v>
      </c>
      <c r="D142" s="35">
        <v>2.4220000000000002</v>
      </c>
      <c r="E142" s="35">
        <v>0.68500000000000005</v>
      </c>
      <c r="F142" s="35">
        <v>0.35199999999999998</v>
      </c>
      <c r="G142" s="35">
        <v>0.32500000000000001</v>
      </c>
      <c r="H142" s="35">
        <v>-2.3820000000000001</v>
      </c>
      <c r="I142" s="35" t="s">
        <v>61</v>
      </c>
      <c r="J142" s="35">
        <v>0.30599999999999999</v>
      </c>
      <c r="K142" s="35" t="s">
        <v>61</v>
      </c>
      <c r="L142" s="35">
        <v>0.29899999999999999</v>
      </c>
      <c r="M142" s="35">
        <v>0.25600000000000001</v>
      </c>
      <c r="N142" s="35">
        <v>0.26800000000000002</v>
      </c>
      <c r="O142" s="35">
        <v>0.24299999999999999</v>
      </c>
      <c r="P142" s="35">
        <v>0.26900000000000002</v>
      </c>
      <c r="Q142" s="35">
        <v>0.20100000000000001</v>
      </c>
      <c r="R142" s="35">
        <v>0.22500000000000001</v>
      </c>
    </row>
    <row r="143" spans="2:18" ht="15.75" thickBot="1" x14ac:dyDescent="0.3">
      <c r="B143" s="34" t="s">
        <v>55</v>
      </c>
      <c r="C143" s="32" t="s">
        <v>19</v>
      </c>
      <c r="D143" s="35">
        <v>-8.9999999999999993E-3</v>
      </c>
      <c r="E143" s="35">
        <v>7.0000000000000001E-3</v>
      </c>
      <c r="F143" s="35">
        <v>3.7999999999999999E-2</v>
      </c>
      <c r="G143" s="35">
        <v>0.05</v>
      </c>
      <c r="H143" s="35">
        <v>3.0000000000000001E-3</v>
      </c>
      <c r="I143" s="35">
        <v>-1.0999999999999999E-2</v>
      </c>
      <c r="J143" s="35">
        <v>3.6999999999999998E-2</v>
      </c>
      <c r="K143" s="35">
        <v>-1.7999999999999999E-2</v>
      </c>
      <c r="L143" s="35">
        <v>1.2999999999999999E-2</v>
      </c>
      <c r="M143" s="35">
        <v>2.1000000000000001E-2</v>
      </c>
      <c r="N143" s="35">
        <v>2.1000000000000001E-2</v>
      </c>
      <c r="O143" s="35">
        <v>2.5999999999999999E-2</v>
      </c>
      <c r="P143" s="35">
        <v>3.9E-2</v>
      </c>
      <c r="Q143" s="35">
        <v>4.2000000000000003E-2</v>
      </c>
      <c r="R143" s="35">
        <v>1.4999999999999999E-2</v>
      </c>
    </row>
    <row r="144" spans="2:18" ht="15.75" thickBot="1" x14ac:dyDescent="0.3">
      <c r="B144" s="31" t="s">
        <v>56</v>
      </c>
      <c r="C144" s="32" t="s">
        <v>19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</row>
    <row r="145" spans="2:18" ht="15.75" thickBot="1" x14ac:dyDescent="0.3">
      <c r="B145" s="34" t="s">
        <v>57</v>
      </c>
      <c r="C145" s="32" t="s">
        <v>19</v>
      </c>
      <c r="D145" s="36">
        <v>0.63</v>
      </c>
      <c r="E145" s="36">
        <v>0.6</v>
      </c>
      <c r="F145" s="36">
        <v>0.52</v>
      </c>
      <c r="G145" s="36">
        <v>0.49</v>
      </c>
      <c r="H145" s="36">
        <v>0.55000000000000004</v>
      </c>
      <c r="I145" s="36">
        <v>0.53</v>
      </c>
      <c r="J145" s="36">
        <v>0.56999999999999995</v>
      </c>
      <c r="K145" s="36">
        <v>0.55000000000000004</v>
      </c>
      <c r="L145" s="36">
        <v>0.56000000000000005</v>
      </c>
      <c r="M145" s="36">
        <v>0.56999999999999995</v>
      </c>
      <c r="N145" s="36">
        <v>0.63</v>
      </c>
      <c r="O145" s="36">
        <v>0.63</v>
      </c>
      <c r="P145" s="36">
        <v>0.65</v>
      </c>
      <c r="Q145" s="36">
        <v>0.64</v>
      </c>
      <c r="R145" s="36">
        <v>0.61</v>
      </c>
    </row>
    <row r="146" spans="2:18" ht="15.75" thickBot="1" x14ac:dyDescent="0.3">
      <c r="B146" s="34" t="s">
        <v>58</v>
      </c>
      <c r="C146" s="32" t="s">
        <v>19</v>
      </c>
      <c r="D146" s="35">
        <v>6.0000000000000001E-3</v>
      </c>
      <c r="E146" s="35">
        <v>2.3E-2</v>
      </c>
      <c r="F146" s="35">
        <v>5.8999999999999997E-2</v>
      </c>
      <c r="G146" s="35">
        <v>7.3999999999999996E-2</v>
      </c>
      <c r="H146" s="35">
        <v>1E-3</v>
      </c>
      <c r="I146" s="35">
        <v>-0.02</v>
      </c>
      <c r="J146" s="35">
        <v>5.2999999999999999E-2</v>
      </c>
      <c r="K146" s="35">
        <v>-2.3E-2</v>
      </c>
      <c r="L146" s="35">
        <v>1.7999999999999999E-2</v>
      </c>
      <c r="M146" s="35">
        <v>2.8000000000000001E-2</v>
      </c>
      <c r="N146" s="35">
        <v>2.9000000000000001E-2</v>
      </c>
      <c r="O146" s="35">
        <v>3.4000000000000002E-2</v>
      </c>
      <c r="P146" s="35">
        <v>5.2999999999999999E-2</v>
      </c>
      <c r="Q146" s="35">
        <v>5.1999999999999998E-2</v>
      </c>
      <c r="R146" s="35">
        <v>1.9E-2</v>
      </c>
    </row>
    <row r="147" spans="2:18" ht="15.75" thickBot="1" x14ac:dyDescent="0.3">
      <c r="B147" s="34" t="s">
        <v>59</v>
      </c>
      <c r="C147" s="32" t="s">
        <v>19</v>
      </c>
      <c r="D147" s="35">
        <v>4.0000000000000001E-3</v>
      </c>
      <c r="E147" s="35">
        <v>1.4E-2</v>
      </c>
      <c r="F147" s="35">
        <v>3.1E-2</v>
      </c>
      <c r="G147" s="35">
        <v>3.5999999999999997E-2</v>
      </c>
      <c r="H147" s="35">
        <v>0</v>
      </c>
      <c r="I147" s="35">
        <v>-0.01</v>
      </c>
      <c r="J147" s="35">
        <v>0.03</v>
      </c>
      <c r="K147" s="35">
        <v>-1.2E-2</v>
      </c>
      <c r="L147" s="35">
        <v>0.01</v>
      </c>
      <c r="M147" s="35">
        <v>1.6E-2</v>
      </c>
      <c r="N147" s="35">
        <v>1.7999999999999999E-2</v>
      </c>
      <c r="O147" s="35">
        <v>2.1000000000000001E-2</v>
      </c>
      <c r="P147" s="35">
        <v>3.4000000000000002E-2</v>
      </c>
      <c r="Q147" s="35">
        <v>3.3000000000000002E-2</v>
      </c>
      <c r="R147" s="35">
        <v>1.2E-2</v>
      </c>
    </row>
    <row r="148" spans="2:18" ht="15.75" thickBot="1" x14ac:dyDescent="0.3">
      <c r="B148" s="34" t="s">
        <v>60</v>
      </c>
      <c r="C148" s="32" t="s">
        <v>19</v>
      </c>
      <c r="D148" s="36">
        <v>3.62</v>
      </c>
      <c r="E148" s="36">
        <v>3.37</v>
      </c>
      <c r="F148" s="36">
        <v>4.2</v>
      </c>
      <c r="G148" s="36">
        <v>5.42</v>
      </c>
      <c r="H148" s="36">
        <v>5.54</v>
      </c>
      <c r="I148" s="36">
        <v>5.76</v>
      </c>
      <c r="J148" s="36">
        <v>6.91</v>
      </c>
      <c r="K148" s="36">
        <v>7.62</v>
      </c>
      <c r="L148" s="36">
        <v>9.41</v>
      </c>
      <c r="M148" s="36">
        <v>10</v>
      </c>
      <c r="N148" s="36">
        <v>8.86</v>
      </c>
      <c r="O148" s="36">
        <v>8.31</v>
      </c>
      <c r="P148" s="36">
        <v>13.61</v>
      </c>
      <c r="Q148" s="36">
        <v>17.73</v>
      </c>
      <c r="R148" s="36">
        <v>30.39</v>
      </c>
    </row>
    <row r="149" spans="2:18" ht="15.75" thickBot="1" x14ac:dyDescent="0.3">
      <c r="B149" s="34" t="s">
        <v>62</v>
      </c>
      <c r="C149" s="32" t="s">
        <v>19</v>
      </c>
      <c r="D149" s="35">
        <v>1.7000000000000001E-2</v>
      </c>
      <c r="E149" s="35">
        <v>4.8000000000000001E-2</v>
      </c>
      <c r="F149" s="35">
        <v>0.11700000000000001</v>
      </c>
      <c r="G149" s="35">
        <v>0.17299999999999999</v>
      </c>
      <c r="H149" s="35">
        <v>3.0000000000000001E-3</v>
      </c>
      <c r="I149" s="35">
        <v>-5.8999999999999997E-2</v>
      </c>
      <c r="J149" s="35">
        <v>0.191</v>
      </c>
      <c r="K149" s="35">
        <v>-0.09</v>
      </c>
      <c r="L149" s="35">
        <v>8.4000000000000005E-2</v>
      </c>
      <c r="M149" s="35">
        <v>0.157</v>
      </c>
      <c r="N149" s="35">
        <v>0.17</v>
      </c>
      <c r="O149" s="35">
        <v>0.184</v>
      </c>
      <c r="P149" s="35">
        <v>0.35799999999999998</v>
      </c>
      <c r="Q149" s="35">
        <v>0.51800000000000002</v>
      </c>
      <c r="R149" s="35">
        <v>0.26800000000000002</v>
      </c>
    </row>
    <row r="150" spans="2:18" ht="15.75" thickBot="1" x14ac:dyDescent="0.3">
      <c r="B150" s="34" t="s">
        <v>63</v>
      </c>
      <c r="C150" s="32" t="s">
        <v>19</v>
      </c>
      <c r="D150" s="36">
        <v>-1.6</v>
      </c>
      <c r="E150" s="36">
        <v>0.3</v>
      </c>
      <c r="F150" s="36">
        <v>0.64</v>
      </c>
      <c r="G150" s="36">
        <v>0.66</v>
      </c>
      <c r="H150" s="36">
        <v>2.91</v>
      </c>
      <c r="I150" s="36" t="s">
        <v>61</v>
      </c>
      <c r="J150" s="36">
        <v>0.68</v>
      </c>
      <c r="K150" s="36" t="s">
        <v>61</v>
      </c>
      <c r="L150" s="36">
        <v>0.68</v>
      </c>
      <c r="M150" s="36">
        <v>0.74</v>
      </c>
      <c r="N150" s="36">
        <v>0.73</v>
      </c>
      <c r="O150" s="36">
        <v>0.75</v>
      </c>
      <c r="P150" s="36">
        <v>0.73</v>
      </c>
      <c r="Q150" s="36">
        <v>0.8</v>
      </c>
      <c r="R150" s="36">
        <v>0.77</v>
      </c>
    </row>
    <row r="151" spans="2:18" ht="15.75" thickBot="1" x14ac:dyDescent="0.3">
      <c r="B151" s="34" t="s">
        <v>64</v>
      </c>
      <c r="C151" s="32" t="s">
        <v>19</v>
      </c>
      <c r="D151" s="35">
        <v>-2.5999999999999999E-2</v>
      </c>
      <c r="E151" s="35">
        <v>1.4E-2</v>
      </c>
      <c r="F151" s="35">
        <v>7.3999999999999996E-2</v>
      </c>
      <c r="G151" s="35">
        <v>0.115</v>
      </c>
      <c r="H151" s="35">
        <v>8.0000000000000002E-3</v>
      </c>
      <c r="I151" s="35">
        <v>-3.4000000000000002E-2</v>
      </c>
      <c r="J151" s="35">
        <v>0.13</v>
      </c>
      <c r="K151" s="35">
        <v>-7.0999999999999994E-2</v>
      </c>
      <c r="L151" s="35">
        <v>5.7000000000000002E-2</v>
      </c>
      <c r="M151" s="35">
        <v>0.11700000000000001</v>
      </c>
      <c r="N151" s="35">
        <v>0.124</v>
      </c>
      <c r="O151" s="35">
        <v>0.13900000000000001</v>
      </c>
      <c r="P151" s="35">
        <v>0.26100000000000001</v>
      </c>
      <c r="Q151" s="35">
        <v>0.41399999999999998</v>
      </c>
      <c r="R151" s="35">
        <v>0.20699999999999999</v>
      </c>
    </row>
    <row r="152" spans="2:18" ht="15.75" thickBot="1" x14ac:dyDescent="0.3">
      <c r="B152" s="34" t="s">
        <v>65</v>
      </c>
      <c r="C152" s="32" t="s">
        <v>19</v>
      </c>
      <c r="D152" s="36" t="s">
        <v>61</v>
      </c>
      <c r="E152" s="36">
        <v>-0.56000000000000005</v>
      </c>
      <c r="F152" s="36">
        <v>0.6</v>
      </c>
      <c r="G152" s="36">
        <v>0.69</v>
      </c>
      <c r="H152" s="36">
        <v>0.17</v>
      </c>
      <c r="I152" s="36" t="s">
        <v>61</v>
      </c>
      <c r="J152" s="36">
        <v>0.9</v>
      </c>
      <c r="K152" s="36" t="s">
        <v>61</v>
      </c>
      <c r="L152" s="36">
        <v>0.68</v>
      </c>
      <c r="M152" s="36">
        <v>0.65</v>
      </c>
      <c r="N152" s="36">
        <v>0.59</v>
      </c>
      <c r="O152" s="36">
        <v>0.6</v>
      </c>
      <c r="P152" s="36">
        <v>0.6</v>
      </c>
      <c r="Q152" s="36">
        <v>0.62</v>
      </c>
      <c r="R152" s="36">
        <v>-0.05</v>
      </c>
    </row>
    <row r="153" spans="2:18" ht="15.75" thickBot="1" x14ac:dyDescent="0.3">
      <c r="B153" s="34" t="s">
        <v>66</v>
      </c>
      <c r="C153" s="32" t="s">
        <v>19</v>
      </c>
      <c r="D153" s="35">
        <v>-4.8000000000000001E-2</v>
      </c>
      <c r="E153" s="35">
        <v>-8.0000000000000002E-3</v>
      </c>
      <c r="F153" s="35">
        <v>4.3999999999999997E-2</v>
      </c>
      <c r="G153" s="35">
        <v>7.9000000000000001E-2</v>
      </c>
      <c r="H153" s="35">
        <v>1E-3</v>
      </c>
      <c r="I153" s="35">
        <v>-4.2000000000000003E-2</v>
      </c>
      <c r="J153" s="35">
        <v>0.11700000000000001</v>
      </c>
      <c r="K153" s="35">
        <v>-7.0999999999999994E-2</v>
      </c>
      <c r="L153" s="35">
        <v>3.9E-2</v>
      </c>
      <c r="M153" s="35">
        <v>7.4999999999999997E-2</v>
      </c>
      <c r="N153" s="35">
        <v>7.2999999999999995E-2</v>
      </c>
      <c r="O153" s="35">
        <v>8.3000000000000004E-2</v>
      </c>
      <c r="P153" s="35">
        <v>0.156</v>
      </c>
      <c r="Q153" s="35">
        <v>0.25700000000000001</v>
      </c>
      <c r="R153" s="35">
        <v>-0.01</v>
      </c>
    </row>
    <row r="154" spans="2:18" ht="15.75" thickBot="1" x14ac:dyDescent="0.3">
      <c r="B154" s="31" t="s">
        <v>67</v>
      </c>
      <c r="C154" s="32" t="s">
        <v>19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</row>
    <row r="155" spans="2:18" ht="15.75" thickBot="1" x14ac:dyDescent="0.3">
      <c r="B155" s="34" t="s">
        <v>68</v>
      </c>
      <c r="C155" s="32" t="s">
        <v>19</v>
      </c>
      <c r="D155" s="36">
        <v>0.94</v>
      </c>
      <c r="E155" s="36">
        <v>1.27</v>
      </c>
      <c r="F155" s="36">
        <v>0.68</v>
      </c>
      <c r="G155" s="36">
        <v>0.56999999999999995</v>
      </c>
      <c r="H155" s="36">
        <v>0.57999999999999996</v>
      </c>
      <c r="I155" s="36">
        <v>0.56999999999999995</v>
      </c>
      <c r="J155" s="36">
        <v>0.56000000000000005</v>
      </c>
      <c r="K155" s="36">
        <v>0.49</v>
      </c>
      <c r="L155" s="36">
        <v>0.48</v>
      </c>
      <c r="M155" s="36">
        <v>0.43</v>
      </c>
      <c r="N155" s="36">
        <v>0.45</v>
      </c>
      <c r="O155" s="36">
        <v>0.45</v>
      </c>
      <c r="P155" s="36">
        <v>0.45</v>
      </c>
      <c r="Q155" s="36">
        <v>0.41</v>
      </c>
      <c r="R155" s="36">
        <v>0.45</v>
      </c>
    </row>
    <row r="156" spans="2:18" ht="15.75" thickBot="1" x14ac:dyDescent="0.3">
      <c r="B156" s="34" t="s">
        <v>69</v>
      </c>
      <c r="C156" s="32" t="s">
        <v>19</v>
      </c>
      <c r="D156" s="36">
        <v>1.1100000000000001</v>
      </c>
      <c r="E156" s="36">
        <v>1.46</v>
      </c>
      <c r="F156" s="36">
        <v>1.1399999999999999</v>
      </c>
      <c r="G156" s="36">
        <v>1.06</v>
      </c>
      <c r="H156" s="36">
        <v>1.1200000000000001</v>
      </c>
      <c r="I156" s="36">
        <v>1.1299999999999999</v>
      </c>
      <c r="J156" s="36">
        <v>1.0900000000000001</v>
      </c>
      <c r="K156" s="36">
        <v>1</v>
      </c>
      <c r="L156" s="36">
        <v>0.96</v>
      </c>
      <c r="M156" s="36">
        <v>0.91</v>
      </c>
      <c r="N156" s="36">
        <v>0.93</v>
      </c>
      <c r="O156" s="36">
        <v>0.97</v>
      </c>
      <c r="P156" s="36">
        <v>0.99</v>
      </c>
      <c r="Q156" s="36">
        <v>0.96</v>
      </c>
      <c r="R156" s="36">
        <v>0.99</v>
      </c>
    </row>
    <row r="157" spans="2:18" ht="15.75" thickBot="1" x14ac:dyDescent="0.3">
      <c r="B157" s="34" t="s">
        <v>70</v>
      </c>
      <c r="C157" s="32" t="s">
        <v>19</v>
      </c>
      <c r="D157" s="37">
        <v>2</v>
      </c>
      <c r="E157" s="37">
        <v>1</v>
      </c>
      <c r="F157" s="37">
        <v>3.4</v>
      </c>
      <c r="G157" s="37">
        <v>4.2</v>
      </c>
      <c r="H157" s="37">
        <v>0.1</v>
      </c>
      <c r="I157" s="37">
        <v>-0.5</v>
      </c>
      <c r="J157" s="37">
        <v>4.4000000000000004</v>
      </c>
      <c r="K157" s="37">
        <v>-1.1000000000000001</v>
      </c>
      <c r="L157" s="37">
        <v>2.4</v>
      </c>
      <c r="M157" s="37">
        <v>3.9</v>
      </c>
      <c r="N157" s="37">
        <v>3.5</v>
      </c>
      <c r="O157" s="37">
        <v>4.2</v>
      </c>
      <c r="P157" s="37">
        <v>6.6</v>
      </c>
      <c r="Q157" s="37">
        <v>5.0999999999999996</v>
      </c>
      <c r="R157" s="37">
        <v>-0.4</v>
      </c>
    </row>
    <row r="158" spans="2:18" ht="15.75" thickBot="1" x14ac:dyDescent="0.3">
      <c r="B158" s="34" t="s">
        <v>71</v>
      </c>
      <c r="C158" s="32" t="s">
        <v>19</v>
      </c>
      <c r="D158" s="37">
        <v>16.8</v>
      </c>
      <c r="E158" s="37">
        <v>18</v>
      </c>
      <c r="F158" s="37">
        <v>83.4</v>
      </c>
      <c r="G158" s="37">
        <v>153.6</v>
      </c>
      <c r="H158" s="37">
        <v>143.9</v>
      </c>
      <c r="I158" s="37">
        <v>158.30000000000001</v>
      </c>
      <c r="J158" s="37">
        <v>163.30000000000001</v>
      </c>
      <c r="K158" s="37">
        <v>168.6</v>
      </c>
      <c r="L158" s="37">
        <v>169.7</v>
      </c>
      <c r="M158" s="37">
        <v>167.7</v>
      </c>
      <c r="N158" s="37">
        <v>156.6</v>
      </c>
      <c r="O158" s="37">
        <v>159.1</v>
      </c>
      <c r="P158" s="37">
        <v>155.4</v>
      </c>
      <c r="Q158" s="37">
        <v>163.1</v>
      </c>
      <c r="R158" s="37">
        <v>166.3</v>
      </c>
    </row>
    <row r="159" spans="2:18" ht="15.75" thickBot="1" x14ac:dyDescent="0.3">
      <c r="B159" s="31" t="s">
        <v>72</v>
      </c>
      <c r="C159" s="32" t="s">
        <v>19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</row>
    <row r="160" spans="2:18" ht="15.75" thickBot="1" x14ac:dyDescent="0.3">
      <c r="B160" s="34" t="s">
        <v>73</v>
      </c>
      <c r="C160" s="32" t="s">
        <v>19</v>
      </c>
      <c r="D160" s="36">
        <v>3.62</v>
      </c>
      <c r="E160" s="36">
        <v>3.37</v>
      </c>
      <c r="F160" s="36">
        <v>4.2</v>
      </c>
      <c r="G160" s="36">
        <v>5.42</v>
      </c>
      <c r="H160" s="36">
        <v>5.54</v>
      </c>
      <c r="I160" s="36">
        <v>5.76</v>
      </c>
      <c r="J160" s="36">
        <v>6.91</v>
      </c>
      <c r="K160" s="36">
        <v>7.62</v>
      </c>
      <c r="L160" s="36">
        <v>9.41</v>
      </c>
      <c r="M160" s="36">
        <v>10</v>
      </c>
      <c r="N160" s="36">
        <v>8.86</v>
      </c>
      <c r="O160" s="36">
        <v>8.31</v>
      </c>
      <c r="P160" s="36">
        <v>13.61</v>
      </c>
      <c r="Q160" s="36">
        <v>17.73</v>
      </c>
      <c r="R160" s="36">
        <v>30.39</v>
      </c>
    </row>
    <row r="161" spans="2:18" ht="15.75" thickBot="1" x14ac:dyDescent="0.3">
      <c r="B161" s="34" t="s">
        <v>74</v>
      </c>
      <c r="C161" s="32" t="s">
        <v>19</v>
      </c>
      <c r="D161" s="36">
        <v>0.3</v>
      </c>
      <c r="E161" s="36">
        <v>0.3</v>
      </c>
      <c r="F161" s="36">
        <v>0.32</v>
      </c>
      <c r="G161" s="36">
        <v>0.39</v>
      </c>
      <c r="H161" s="36">
        <v>0.44</v>
      </c>
      <c r="I161" s="36">
        <v>0.48</v>
      </c>
      <c r="J161" s="36">
        <v>0.56000000000000005</v>
      </c>
      <c r="K161" s="36">
        <v>0.62</v>
      </c>
      <c r="L161" s="36">
        <v>0.62</v>
      </c>
      <c r="M161" s="36">
        <v>1.34</v>
      </c>
      <c r="N161" s="36">
        <v>1.1499999999999999</v>
      </c>
      <c r="O161" s="36">
        <v>1.22</v>
      </c>
      <c r="P161" s="36">
        <v>2.16</v>
      </c>
      <c r="Q161" s="36">
        <v>2.94</v>
      </c>
      <c r="R161" s="36">
        <v>5.04</v>
      </c>
    </row>
    <row r="162" spans="2:18" ht="15.75" thickBot="1" x14ac:dyDescent="0.3">
      <c r="B162" s="34" t="s">
        <v>75</v>
      </c>
      <c r="C162" s="32" t="s">
        <v>19</v>
      </c>
      <c r="D162" s="35">
        <v>0.14699999999999999</v>
      </c>
      <c r="E162" s="35">
        <v>0.16400000000000001</v>
      </c>
      <c r="F162" s="35">
        <v>0.20399999999999999</v>
      </c>
      <c r="G162" s="35">
        <v>0.22900000000000001</v>
      </c>
      <c r="H162" s="35">
        <v>0.188</v>
      </c>
      <c r="I162" s="35">
        <v>0.158</v>
      </c>
      <c r="J162" s="35">
        <v>0.17599999999999999</v>
      </c>
      <c r="K162" s="35">
        <v>0.16700000000000001</v>
      </c>
      <c r="L162" s="35">
        <v>0.19900000000000001</v>
      </c>
      <c r="M162" s="35">
        <v>0.46800000000000003</v>
      </c>
      <c r="N162" s="35">
        <v>0.439</v>
      </c>
      <c r="O162" s="35">
        <v>0.42599999999999999</v>
      </c>
      <c r="P162" s="35">
        <v>0.57899999999999996</v>
      </c>
      <c r="Q162" s="35">
        <v>0.58199999999999996</v>
      </c>
      <c r="R162" s="35">
        <v>0.70499999999999996</v>
      </c>
    </row>
    <row r="163" spans="2:18" ht="15.75" thickBot="1" x14ac:dyDescent="0.3">
      <c r="B163" s="34" t="s">
        <v>76</v>
      </c>
      <c r="C163" s="32" t="s">
        <v>19</v>
      </c>
      <c r="D163" s="36" t="s">
        <v>61</v>
      </c>
      <c r="E163" s="36" t="s">
        <v>61</v>
      </c>
      <c r="F163" s="36" t="s">
        <v>61</v>
      </c>
      <c r="G163" s="36" t="s">
        <v>61</v>
      </c>
      <c r="H163" s="36" t="s">
        <v>61</v>
      </c>
      <c r="I163" s="36" t="s">
        <v>61</v>
      </c>
      <c r="J163" s="36" t="s">
        <v>61</v>
      </c>
      <c r="K163" s="36" t="s">
        <v>61</v>
      </c>
      <c r="L163" s="36" t="s">
        <v>61</v>
      </c>
      <c r="M163" s="36" t="s">
        <v>61</v>
      </c>
      <c r="N163" s="36">
        <v>0.25</v>
      </c>
      <c r="O163" s="36">
        <v>0.41</v>
      </c>
      <c r="P163" s="36">
        <v>0.71</v>
      </c>
      <c r="Q163" s="36">
        <v>1.1200000000000001</v>
      </c>
      <c r="R163" s="36">
        <v>3.43</v>
      </c>
    </row>
    <row r="164" spans="2:18" ht="15.75" thickBot="1" x14ac:dyDescent="0.3">
      <c r="B164" s="31" t="s">
        <v>77</v>
      </c>
      <c r="C164" s="32" t="s">
        <v>19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</row>
    <row r="165" spans="2:18" ht="15.75" thickBot="1" x14ac:dyDescent="0.3">
      <c r="B165" s="34" t="s">
        <v>78</v>
      </c>
      <c r="C165" s="32" t="s">
        <v>19</v>
      </c>
      <c r="D165" s="37">
        <v>6.4</v>
      </c>
      <c r="E165" s="37">
        <v>7.4</v>
      </c>
      <c r="F165" s="37">
        <v>7.3</v>
      </c>
      <c r="G165" s="37">
        <v>7</v>
      </c>
      <c r="H165" s="37">
        <v>7.6</v>
      </c>
      <c r="I165" s="37">
        <v>7.6</v>
      </c>
      <c r="J165" s="37">
        <v>8.1</v>
      </c>
      <c r="K165" s="37">
        <v>7.4</v>
      </c>
      <c r="L165" s="37">
        <v>7.2</v>
      </c>
      <c r="M165" s="37">
        <v>6.3</v>
      </c>
      <c r="N165" s="37">
        <v>6.3</v>
      </c>
      <c r="O165" s="37">
        <v>6.4</v>
      </c>
      <c r="P165" s="37">
        <v>7.2</v>
      </c>
      <c r="Q165" s="37">
        <v>6.9</v>
      </c>
      <c r="R165" s="37">
        <v>6</v>
      </c>
    </row>
    <row r="166" spans="2:18" ht="15.75" thickBot="1" x14ac:dyDescent="0.3">
      <c r="B166" s="34" t="s">
        <v>79</v>
      </c>
      <c r="C166" s="32" t="s">
        <v>19</v>
      </c>
      <c r="D166" s="37">
        <v>56.9</v>
      </c>
      <c r="E166" s="37">
        <v>49.3</v>
      </c>
      <c r="F166" s="37">
        <v>50.2</v>
      </c>
      <c r="G166" s="37">
        <v>52.2</v>
      </c>
      <c r="H166" s="37">
        <v>47.9</v>
      </c>
      <c r="I166" s="37">
        <v>48.2</v>
      </c>
      <c r="J166" s="37">
        <v>45.4</v>
      </c>
      <c r="K166" s="37">
        <v>49.5</v>
      </c>
      <c r="L166" s="37">
        <v>50.9</v>
      </c>
      <c r="M166" s="37">
        <v>58.4</v>
      </c>
      <c r="N166" s="37">
        <v>57.8</v>
      </c>
      <c r="O166" s="37">
        <v>57.1</v>
      </c>
      <c r="P166" s="37">
        <v>51</v>
      </c>
      <c r="Q166" s="37">
        <v>53.3</v>
      </c>
      <c r="R166" s="37">
        <v>60.8</v>
      </c>
    </row>
    <row r="167" spans="2:18" ht="15.75" thickBot="1" x14ac:dyDescent="0.3">
      <c r="B167" s="34" t="s">
        <v>80</v>
      </c>
      <c r="C167" s="32" t="s">
        <v>19</v>
      </c>
      <c r="D167" s="37">
        <v>9.5</v>
      </c>
      <c r="E167" s="37">
        <v>8.1999999999999993</v>
      </c>
      <c r="F167" s="37">
        <v>3.3</v>
      </c>
      <c r="G167" s="37">
        <v>2</v>
      </c>
      <c r="H167" s="37">
        <v>2.1</v>
      </c>
      <c r="I167" s="37">
        <v>1.9</v>
      </c>
      <c r="J167" s="37">
        <v>1.9</v>
      </c>
      <c r="K167" s="37">
        <v>1.9</v>
      </c>
      <c r="L167" s="37">
        <v>1.9</v>
      </c>
      <c r="M167" s="37">
        <v>1.9</v>
      </c>
      <c r="N167" s="37">
        <v>2.1</v>
      </c>
      <c r="O167" s="37">
        <v>2.1</v>
      </c>
      <c r="P167" s="37">
        <v>2.1</v>
      </c>
      <c r="Q167" s="37">
        <v>2</v>
      </c>
      <c r="R167" s="37">
        <v>2.1</v>
      </c>
    </row>
    <row r="168" spans="2:18" ht="15.75" thickBot="1" x14ac:dyDescent="0.3">
      <c r="B168" s="34" t="s">
        <v>81</v>
      </c>
      <c r="C168" s="32" t="s">
        <v>19</v>
      </c>
      <c r="D168" s="37">
        <v>38.700000000000003</v>
      </c>
      <c r="E168" s="37">
        <v>44.5</v>
      </c>
      <c r="F168" s="37">
        <v>111.9</v>
      </c>
      <c r="G168" s="37">
        <v>184.5</v>
      </c>
      <c r="H168" s="37">
        <v>170.3</v>
      </c>
      <c r="I168" s="37">
        <v>188.2</v>
      </c>
      <c r="J168" s="37">
        <v>195.5</v>
      </c>
      <c r="K168" s="37">
        <v>195.6</v>
      </c>
      <c r="L168" s="37">
        <v>196.5</v>
      </c>
      <c r="M168" s="37">
        <v>187.9</v>
      </c>
      <c r="N168" s="37">
        <v>172.4</v>
      </c>
      <c r="O168" s="37">
        <v>174.2</v>
      </c>
      <c r="P168" s="37">
        <v>174.5</v>
      </c>
      <c r="Q168" s="37">
        <v>179.1</v>
      </c>
      <c r="R168" s="37">
        <v>175.3</v>
      </c>
    </row>
    <row r="169" spans="2:18" ht="15.75" thickBot="1" x14ac:dyDescent="0.3">
      <c r="B169" s="34" t="s">
        <v>82</v>
      </c>
      <c r="C169" s="32" t="s">
        <v>19</v>
      </c>
      <c r="D169" s="37">
        <v>78.8</v>
      </c>
      <c r="E169" s="37">
        <v>75.8</v>
      </c>
      <c r="F169" s="37">
        <v>78.7</v>
      </c>
      <c r="G169" s="37">
        <v>83.1</v>
      </c>
      <c r="H169" s="37">
        <v>74.3</v>
      </c>
      <c r="I169" s="37">
        <v>78.099999999999994</v>
      </c>
      <c r="J169" s="37">
        <v>77.599999999999994</v>
      </c>
      <c r="K169" s="37">
        <v>76.5</v>
      </c>
      <c r="L169" s="37">
        <v>77.599999999999994</v>
      </c>
      <c r="M169" s="37">
        <v>78.7</v>
      </c>
      <c r="N169" s="37">
        <v>73.599999999999994</v>
      </c>
      <c r="O169" s="37">
        <v>72.3</v>
      </c>
      <c r="P169" s="37">
        <v>70.2</v>
      </c>
      <c r="Q169" s="37">
        <v>69.3</v>
      </c>
      <c r="R169" s="37">
        <v>69.8</v>
      </c>
    </row>
    <row r="170" spans="2:18" ht="15.75" thickBot="1" x14ac:dyDescent="0.3">
      <c r="B170" s="34" t="s">
        <v>83</v>
      </c>
      <c r="C170" s="32" t="s">
        <v>19</v>
      </c>
      <c r="D170" s="36">
        <v>2.91</v>
      </c>
      <c r="E170" s="36">
        <v>2.74</v>
      </c>
      <c r="F170" s="36">
        <v>2.62</v>
      </c>
      <c r="G170" s="36">
        <v>2.57</v>
      </c>
      <c r="H170" s="36">
        <v>2.82</v>
      </c>
      <c r="I170" s="36">
        <v>2.84</v>
      </c>
      <c r="J170" s="36">
        <v>3.39</v>
      </c>
      <c r="K170" s="36">
        <v>3.47</v>
      </c>
      <c r="L170" s="36">
        <v>3.53</v>
      </c>
      <c r="M170" s="36">
        <v>3.56</v>
      </c>
      <c r="N170" s="36">
        <v>3.85</v>
      </c>
      <c r="O170" s="36">
        <v>3.74</v>
      </c>
      <c r="P170" s="36">
        <v>3.81</v>
      </c>
      <c r="Q170" s="36">
        <v>3.85</v>
      </c>
      <c r="R170" s="36">
        <v>3.91</v>
      </c>
    </row>
    <row r="171" spans="2:18" ht="15.75" thickBot="1" x14ac:dyDescent="0.3">
      <c r="B171" s="34" t="s">
        <v>84</v>
      </c>
      <c r="C171" s="32" t="s">
        <v>19</v>
      </c>
      <c r="D171" s="35">
        <v>-2.3E-2</v>
      </c>
      <c r="E171" s="35">
        <v>0.12</v>
      </c>
      <c r="F171" s="35">
        <v>2.3E-2</v>
      </c>
      <c r="G171" s="35">
        <v>-0.104</v>
      </c>
      <c r="H171" s="35">
        <v>-0.01</v>
      </c>
      <c r="I171" s="35">
        <v>3.3000000000000002E-2</v>
      </c>
      <c r="J171" s="35">
        <v>-1.7000000000000001E-2</v>
      </c>
      <c r="K171" s="35">
        <v>-4.8000000000000001E-2</v>
      </c>
      <c r="L171" s="35">
        <v>-5.7000000000000002E-2</v>
      </c>
      <c r="M171" s="35">
        <v>-4.5999999999999999E-2</v>
      </c>
      <c r="N171" s="35">
        <v>-5.0000000000000001E-3</v>
      </c>
      <c r="O171" s="35">
        <v>2.5999999999999999E-2</v>
      </c>
      <c r="P171" s="35">
        <v>2.5000000000000001E-2</v>
      </c>
      <c r="Q171" s="35">
        <v>-4.0000000000000001E-3</v>
      </c>
      <c r="R171" s="35">
        <v>-1E-3</v>
      </c>
    </row>
    <row r="172" spans="2:18" ht="15.75" thickBot="1" x14ac:dyDescent="0.3">
      <c r="B172" s="34" t="s">
        <v>85</v>
      </c>
      <c r="C172" s="32" t="s">
        <v>19</v>
      </c>
      <c r="D172" s="35">
        <v>8.6999999999999994E-2</v>
      </c>
      <c r="E172" s="35">
        <v>8.3000000000000004E-2</v>
      </c>
      <c r="F172" s="35">
        <v>0.08</v>
      </c>
      <c r="G172" s="35">
        <v>8.1000000000000003E-2</v>
      </c>
      <c r="H172" s="35">
        <v>7.0999999999999994E-2</v>
      </c>
      <c r="I172" s="35">
        <v>7.6999999999999999E-2</v>
      </c>
      <c r="J172" s="35">
        <v>6.2E-2</v>
      </c>
      <c r="K172" s="35">
        <v>6.2E-2</v>
      </c>
      <c r="L172" s="35">
        <v>4.7E-2</v>
      </c>
      <c r="M172" s="35">
        <v>4.2000000000000003E-2</v>
      </c>
      <c r="N172" s="35">
        <v>3.9E-2</v>
      </c>
      <c r="O172" s="35">
        <v>3.5000000000000003E-2</v>
      </c>
      <c r="P172" s="35" t="s">
        <v>61</v>
      </c>
      <c r="Q172" s="35">
        <v>2.5999999999999999E-2</v>
      </c>
      <c r="R172" s="35">
        <v>2.3E-2</v>
      </c>
    </row>
    <row r="173" spans="2:18" ht="15.75" thickBot="1" x14ac:dyDescent="0.3">
      <c r="B173" s="34" t="s">
        <v>86</v>
      </c>
      <c r="C173" s="32" t="s">
        <v>19</v>
      </c>
      <c r="D173" s="35">
        <v>-8.9999999999999993E-3</v>
      </c>
      <c r="E173" s="35">
        <v>7.0000000000000001E-3</v>
      </c>
      <c r="F173" s="35">
        <v>3.2000000000000001E-2</v>
      </c>
      <c r="G173" s="35">
        <v>4.2999999999999997E-2</v>
      </c>
      <c r="H173" s="35">
        <v>3.0000000000000001E-3</v>
      </c>
      <c r="I173" s="35">
        <v>-1.0999999999999999E-2</v>
      </c>
      <c r="J173" s="35">
        <v>0.04</v>
      </c>
      <c r="K173" s="35">
        <v>-1.9E-2</v>
      </c>
      <c r="L173" s="35">
        <v>1.4999999999999999E-2</v>
      </c>
      <c r="M173" s="35">
        <v>2.5999999999999999E-2</v>
      </c>
      <c r="N173" s="35">
        <v>2.8000000000000001E-2</v>
      </c>
      <c r="O173" s="35">
        <v>3.4000000000000002E-2</v>
      </c>
      <c r="P173" s="35">
        <v>5.0999999999999997E-2</v>
      </c>
      <c r="Q173" s="35">
        <v>5.2999999999999999E-2</v>
      </c>
      <c r="R173" s="35">
        <v>1.7999999999999999E-2</v>
      </c>
    </row>
    <row r="174" spans="2:18" x14ac:dyDescent="0.25">
      <c r="B174" s="34" t="s">
        <v>88</v>
      </c>
      <c r="C174" s="32" t="s">
        <v>19</v>
      </c>
      <c r="D174" s="41">
        <v>288990.7</v>
      </c>
      <c r="E174" s="41">
        <v>282803.5</v>
      </c>
      <c r="F174" s="41">
        <v>289003</v>
      </c>
      <c r="G174" s="41">
        <v>305585.3</v>
      </c>
      <c r="H174" s="41">
        <v>342882</v>
      </c>
      <c r="I174" s="41">
        <v>335390.8</v>
      </c>
      <c r="J174" s="41">
        <v>368460.5</v>
      </c>
      <c r="K174" s="41">
        <v>360068.1</v>
      </c>
      <c r="L174" s="41">
        <v>379374.5</v>
      </c>
      <c r="M174" s="41">
        <v>385611</v>
      </c>
      <c r="N174" s="41">
        <v>412986.3</v>
      </c>
      <c r="O174" s="41">
        <v>412949.4</v>
      </c>
      <c r="P174" s="41">
        <v>438319.9</v>
      </c>
      <c r="Q174" s="41">
        <v>468393.4</v>
      </c>
      <c r="R174" s="41">
        <v>492543.2</v>
      </c>
    </row>
    <row r="175" spans="2:18" ht="15.75" thickBot="1" x14ac:dyDescent="0.3"/>
    <row r="176" spans="2:18" ht="15.75" thickBot="1" x14ac:dyDescent="0.3">
      <c r="B176" s="24"/>
      <c r="C176" s="24"/>
      <c r="D176" s="25">
        <v>2002</v>
      </c>
      <c r="E176" s="25">
        <v>2003</v>
      </c>
      <c r="F176" s="25">
        <v>2004</v>
      </c>
      <c r="G176" s="25">
        <v>2005</v>
      </c>
      <c r="H176" s="25">
        <v>2006</v>
      </c>
      <c r="I176" s="25">
        <v>2007</v>
      </c>
      <c r="J176" s="25">
        <v>2008</v>
      </c>
      <c r="K176" s="25">
        <v>2009</v>
      </c>
      <c r="L176" s="25">
        <v>2010</v>
      </c>
      <c r="M176" s="25">
        <v>2011</v>
      </c>
      <c r="N176" s="25">
        <v>2012</v>
      </c>
      <c r="O176" s="25">
        <v>2013</v>
      </c>
      <c r="P176" s="25">
        <v>2014</v>
      </c>
      <c r="Q176" s="25">
        <v>2015</v>
      </c>
      <c r="R176" s="25">
        <v>2016</v>
      </c>
    </row>
    <row r="177" spans="2:18" ht="15.75" thickBot="1" x14ac:dyDescent="0.3">
      <c r="B177" s="26" t="s">
        <v>48</v>
      </c>
      <c r="C177" s="43" t="s">
        <v>20</v>
      </c>
      <c r="D177" s="42" t="s">
        <v>89</v>
      </c>
      <c r="E177" s="28">
        <v>48</v>
      </c>
      <c r="F177" s="28">
        <v>32</v>
      </c>
      <c r="G177" s="28">
        <v>36</v>
      </c>
      <c r="H177" s="28">
        <v>64</v>
      </c>
      <c r="I177" s="28">
        <v>70</v>
      </c>
      <c r="J177" s="30">
        <v>98</v>
      </c>
      <c r="K177" s="28">
        <v>47</v>
      </c>
      <c r="L177" s="40">
        <v>20</v>
      </c>
      <c r="M177" s="39">
        <v>4</v>
      </c>
      <c r="N177" s="39">
        <v>6</v>
      </c>
      <c r="O177" s="28">
        <v>35</v>
      </c>
      <c r="P177" s="28">
        <v>38</v>
      </c>
      <c r="Q177" s="39">
        <v>2</v>
      </c>
      <c r="R177" s="39">
        <v>4</v>
      </c>
    </row>
    <row r="178" spans="2:18" ht="15.75" thickBot="1" x14ac:dyDescent="0.3">
      <c r="B178" s="31" t="s">
        <v>49</v>
      </c>
      <c r="C178" s="43" t="s">
        <v>20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</row>
    <row r="179" spans="2:18" ht="15.75" thickBot="1" x14ac:dyDescent="0.3">
      <c r="B179" s="34" t="s">
        <v>50</v>
      </c>
      <c r="C179" s="43" t="s">
        <v>20</v>
      </c>
      <c r="D179" s="35">
        <v>8.7999999999999995E-2</v>
      </c>
      <c r="E179" s="35">
        <v>0.14599999999999999</v>
      </c>
      <c r="F179" s="35">
        <v>0.14199999999999999</v>
      </c>
      <c r="G179" s="35">
        <v>0.115</v>
      </c>
      <c r="H179" s="35">
        <v>0.13600000000000001</v>
      </c>
      <c r="I179" s="35">
        <v>0.14899999999999999</v>
      </c>
      <c r="J179" s="35">
        <v>0.16600000000000001</v>
      </c>
      <c r="K179" s="35">
        <v>0.186</v>
      </c>
      <c r="L179" s="35">
        <v>0.16300000000000001</v>
      </c>
      <c r="M179" s="35">
        <v>0.158</v>
      </c>
      <c r="N179" s="35">
        <v>0.14399999999999999</v>
      </c>
      <c r="O179" s="35">
        <v>0.13700000000000001</v>
      </c>
      <c r="P179" s="35">
        <v>0.128</v>
      </c>
      <c r="Q179" s="35">
        <v>0.109</v>
      </c>
      <c r="R179" s="35">
        <v>0.105</v>
      </c>
    </row>
    <row r="180" spans="2:18" ht="15.75" thickBot="1" x14ac:dyDescent="0.3">
      <c r="B180" s="34" t="s">
        <v>51</v>
      </c>
      <c r="C180" s="43" t="s">
        <v>20</v>
      </c>
      <c r="D180" s="35">
        <v>9.6000000000000002E-2</v>
      </c>
      <c r="E180" s="35">
        <v>6.6000000000000003E-2</v>
      </c>
      <c r="F180" s="35">
        <v>6.9000000000000006E-2</v>
      </c>
      <c r="G180" s="35">
        <v>0.05</v>
      </c>
      <c r="H180" s="35">
        <v>6.7000000000000004E-2</v>
      </c>
      <c r="I180" s="35">
        <v>7.4999999999999997E-2</v>
      </c>
      <c r="J180" s="35">
        <v>7.6999999999999999E-2</v>
      </c>
      <c r="K180" s="35">
        <v>9.7000000000000003E-2</v>
      </c>
      <c r="L180" s="35">
        <v>8.2000000000000003E-2</v>
      </c>
      <c r="M180" s="35">
        <v>8.3000000000000004E-2</v>
      </c>
      <c r="N180" s="35">
        <v>5.6000000000000001E-2</v>
      </c>
      <c r="O180" s="35">
        <v>6.2E-2</v>
      </c>
      <c r="P180" s="35">
        <v>6.2E-2</v>
      </c>
      <c r="Q180" s="35">
        <v>4.4999999999999998E-2</v>
      </c>
      <c r="R180" s="35">
        <v>3.9E-2</v>
      </c>
    </row>
    <row r="181" spans="2:18" ht="15.75" thickBot="1" x14ac:dyDescent="0.3">
      <c r="B181" s="34" t="s">
        <v>52</v>
      </c>
      <c r="C181" s="43" t="s">
        <v>20</v>
      </c>
      <c r="D181" s="35">
        <v>0.01</v>
      </c>
      <c r="E181" s="35">
        <v>-3.4000000000000002E-2</v>
      </c>
      <c r="F181" s="35">
        <v>1.2E-2</v>
      </c>
      <c r="G181" s="35">
        <v>4.0000000000000001E-3</v>
      </c>
      <c r="H181" s="35">
        <v>2.4E-2</v>
      </c>
      <c r="I181" s="35">
        <v>3.6999999999999998E-2</v>
      </c>
      <c r="J181" s="35">
        <v>4.2000000000000003E-2</v>
      </c>
      <c r="K181" s="35">
        <v>7.3999999999999996E-2</v>
      </c>
      <c r="L181" s="35">
        <v>5.7000000000000002E-2</v>
      </c>
      <c r="M181" s="35">
        <v>6.6000000000000003E-2</v>
      </c>
      <c r="N181" s="35">
        <v>4.1000000000000002E-2</v>
      </c>
      <c r="O181" s="35">
        <v>5.0999999999999997E-2</v>
      </c>
      <c r="P181" s="35">
        <v>-0.03</v>
      </c>
      <c r="Q181" s="35">
        <v>-0.26700000000000002</v>
      </c>
      <c r="R181" s="35">
        <v>-1.0999999999999999E-2</v>
      </c>
    </row>
    <row r="182" spans="2:18" ht="15.75" thickBot="1" x14ac:dyDescent="0.3">
      <c r="B182" s="34" t="s">
        <v>53</v>
      </c>
      <c r="C182" s="43" t="s">
        <v>20</v>
      </c>
      <c r="D182" s="35">
        <v>2E-3</v>
      </c>
      <c r="E182" s="35">
        <v>-4.3999999999999997E-2</v>
      </c>
      <c r="F182" s="35">
        <v>0</v>
      </c>
      <c r="G182" s="35">
        <v>-0.01</v>
      </c>
      <c r="H182" s="35">
        <v>0.01</v>
      </c>
      <c r="I182" s="35">
        <v>2.3E-2</v>
      </c>
      <c r="J182" s="35">
        <v>2.5000000000000001E-2</v>
      </c>
      <c r="K182" s="35">
        <v>6.5000000000000002E-2</v>
      </c>
      <c r="L182" s="35">
        <v>4.7E-2</v>
      </c>
      <c r="M182" s="35">
        <v>5.7000000000000002E-2</v>
      </c>
      <c r="N182" s="35">
        <v>3.3000000000000002E-2</v>
      </c>
      <c r="O182" s="35">
        <v>4.2000000000000003E-2</v>
      </c>
      <c r="P182" s="35">
        <v>-3.6999999999999998E-2</v>
      </c>
      <c r="Q182" s="35">
        <v>-0.28499999999999998</v>
      </c>
      <c r="R182" s="35">
        <v>-4.9000000000000002E-2</v>
      </c>
    </row>
    <row r="183" spans="2:18" ht="15.75" thickBot="1" x14ac:dyDescent="0.3">
      <c r="B183" s="34" t="s">
        <v>54</v>
      </c>
      <c r="C183" s="43" t="s">
        <v>20</v>
      </c>
      <c r="D183" s="35">
        <v>0.28100000000000003</v>
      </c>
      <c r="E183" s="35" t="s">
        <v>61</v>
      </c>
      <c r="F183" s="35">
        <v>20.5</v>
      </c>
      <c r="G183" s="35" t="s">
        <v>61</v>
      </c>
      <c r="H183" s="35">
        <v>0.1</v>
      </c>
      <c r="I183" s="35">
        <v>0.27500000000000002</v>
      </c>
      <c r="J183" s="35">
        <v>0.27800000000000002</v>
      </c>
      <c r="K183" s="35">
        <v>0.20499999999999999</v>
      </c>
      <c r="L183" s="35">
        <v>0.22700000000000001</v>
      </c>
      <c r="M183" s="35">
        <v>0.19500000000000001</v>
      </c>
      <c r="N183" s="35">
        <v>0.123</v>
      </c>
      <c r="O183" s="35">
        <v>0.25800000000000001</v>
      </c>
      <c r="P183" s="35" t="s">
        <v>61</v>
      </c>
      <c r="Q183" s="35" t="s">
        <v>61</v>
      </c>
      <c r="R183" s="35" t="s">
        <v>61</v>
      </c>
    </row>
    <row r="184" spans="2:18" ht="15.75" thickBot="1" x14ac:dyDescent="0.3">
      <c r="B184" s="34" t="s">
        <v>55</v>
      </c>
      <c r="C184" s="43" t="s">
        <v>20</v>
      </c>
      <c r="D184" s="35">
        <v>2E-3</v>
      </c>
      <c r="E184" s="35">
        <v>-3.3000000000000002E-2</v>
      </c>
      <c r="F184" s="35">
        <v>-8.9999999999999993E-3</v>
      </c>
      <c r="G184" s="35">
        <v>-8.0000000000000002E-3</v>
      </c>
      <c r="H184" s="35">
        <v>8.9999999999999993E-3</v>
      </c>
      <c r="I184" s="35">
        <v>1.6E-2</v>
      </c>
      <c r="J184" s="35">
        <v>1.7999999999999999E-2</v>
      </c>
      <c r="K184" s="35">
        <v>5.1999999999999998E-2</v>
      </c>
      <c r="L184" s="35">
        <v>3.6999999999999998E-2</v>
      </c>
      <c r="M184" s="35">
        <v>4.5999999999999999E-2</v>
      </c>
      <c r="N184" s="35">
        <v>2.9000000000000001E-2</v>
      </c>
      <c r="O184" s="35">
        <v>3.2000000000000001E-2</v>
      </c>
      <c r="P184" s="35">
        <v>-6.2E-2</v>
      </c>
      <c r="Q184" s="35">
        <v>-0.29399999999999998</v>
      </c>
      <c r="R184" s="35">
        <v>-0.06</v>
      </c>
    </row>
    <row r="185" spans="2:18" ht="15.75" thickBot="1" x14ac:dyDescent="0.3">
      <c r="B185" s="31" t="s">
        <v>56</v>
      </c>
      <c r="C185" s="43" t="s">
        <v>20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  <row r="186" spans="2:18" ht="15.75" thickBot="1" x14ac:dyDescent="0.3">
      <c r="B186" s="34" t="s">
        <v>57</v>
      </c>
      <c r="C186" s="43" t="s">
        <v>20</v>
      </c>
      <c r="D186" s="36">
        <v>0.91</v>
      </c>
      <c r="E186" s="36">
        <v>0.75</v>
      </c>
      <c r="F186" s="36">
        <v>0.8</v>
      </c>
      <c r="G186" s="36">
        <v>0.79</v>
      </c>
      <c r="H186" s="36">
        <v>0.78</v>
      </c>
      <c r="I186" s="36">
        <v>0.83</v>
      </c>
      <c r="J186" s="36">
        <v>0.86</v>
      </c>
      <c r="K186" s="36">
        <v>0.91</v>
      </c>
      <c r="L186" s="36">
        <v>0.91</v>
      </c>
      <c r="M186" s="36">
        <v>0.77</v>
      </c>
      <c r="N186" s="36">
        <v>0.67</v>
      </c>
      <c r="O186" s="36">
        <v>0.67</v>
      </c>
      <c r="P186" s="36">
        <v>0.71</v>
      </c>
      <c r="Q186" s="36">
        <v>0.72</v>
      </c>
      <c r="R186" s="36">
        <v>0.71</v>
      </c>
    </row>
    <row r="187" spans="2:18" ht="15.75" thickBot="1" x14ac:dyDescent="0.3">
      <c r="B187" s="34" t="s">
        <v>58</v>
      </c>
      <c r="C187" s="43" t="s">
        <v>20</v>
      </c>
      <c r="D187" s="35">
        <v>2E-3</v>
      </c>
      <c r="E187" s="35">
        <v>-4.3999999999999997E-2</v>
      </c>
      <c r="F187" s="35">
        <v>0</v>
      </c>
      <c r="G187" s="35">
        <v>-0.01</v>
      </c>
      <c r="H187" s="35">
        <v>0.01</v>
      </c>
      <c r="I187" s="35">
        <v>2.3E-2</v>
      </c>
      <c r="J187" s="35">
        <v>2.5000000000000001E-2</v>
      </c>
      <c r="K187" s="35">
        <v>6.5000000000000002E-2</v>
      </c>
      <c r="L187" s="35">
        <v>4.7E-2</v>
      </c>
      <c r="M187" s="35">
        <v>5.7000000000000002E-2</v>
      </c>
      <c r="N187" s="35">
        <v>3.3000000000000002E-2</v>
      </c>
      <c r="O187" s="35">
        <v>4.2000000000000003E-2</v>
      </c>
      <c r="P187" s="35">
        <v>-3.6999999999999998E-2</v>
      </c>
      <c r="Q187" s="35">
        <v>-0.28499999999999998</v>
      </c>
      <c r="R187" s="35">
        <v>-4.9000000000000002E-2</v>
      </c>
    </row>
    <row r="188" spans="2:18" ht="15.75" thickBot="1" x14ac:dyDescent="0.3">
      <c r="B188" s="34" t="s">
        <v>59</v>
      </c>
      <c r="C188" s="43" t="s">
        <v>20</v>
      </c>
      <c r="D188" s="35">
        <v>2E-3</v>
      </c>
      <c r="E188" s="35">
        <v>-3.3000000000000002E-2</v>
      </c>
      <c r="F188" s="35">
        <v>0</v>
      </c>
      <c r="G188" s="35">
        <v>-8.0000000000000002E-3</v>
      </c>
      <c r="H188" s="35">
        <v>8.0000000000000002E-3</v>
      </c>
      <c r="I188" s="35">
        <v>1.9E-2</v>
      </c>
      <c r="J188" s="35">
        <v>2.1999999999999999E-2</v>
      </c>
      <c r="K188" s="35">
        <v>5.8999999999999997E-2</v>
      </c>
      <c r="L188" s="35">
        <v>4.2999999999999997E-2</v>
      </c>
      <c r="M188" s="35">
        <v>4.2999999999999997E-2</v>
      </c>
      <c r="N188" s="35">
        <v>2.1999999999999999E-2</v>
      </c>
      <c r="O188" s="35">
        <v>2.8000000000000001E-2</v>
      </c>
      <c r="P188" s="35">
        <v>-2.5999999999999999E-2</v>
      </c>
      <c r="Q188" s="35">
        <v>-0.20499999999999999</v>
      </c>
      <c r="R188" s="35">
        <v>-3.5000000000000003E-2</v>
      </c>
    </row>
    <row r="189" spans="2:18" ht="15.75" thickBot="1" x14ac:dyDescent="0.3">
      <c r="B189" s="34" t="s">
        <v>60</v>
      </c>
      <c r="C189" s="43" t="s">
        <v>20</v>
      </c>
      <c r="D189" s="36">
        <v>8.9700000000000006</v>
      </c>
      <c r="E189" s="36">
        <v>13.2</v>
      </c>
      <c r="F189" s="36">
        <v>9.42</v>
      </c>
      <c r="G189" s="36">
        <v>10.32</v>
      </c>
      <c r="H189" s="36">
        <v>8.41</v>
      </c>
      <c r="I189" s="36">
        <v>7.79</v>
      </c>
      <c r="J189" s="36">
        <v>7.98</v>
      </c>
      <c r="K189" s="36">
        <v>9.6999999999999993</v>
      </c>
      <c r="L189" s="36">
        <v>6.34</v>
      </c>
      <c r="M189" s="36">
        <v>81.73</v>
      </c>
      <c r="N189" s="36">
        <v>29.14</v>
      </c>
      <c r="O189" s="36">
        <v>14.12</v>
      </c>
      <c r="P189" s="36" t="s">
        <v>61</v>
      </c>
      <c r="Q189" s="36" t="s">
        <v>61</v>
      </c>
      <c r="R189" s="36" t="s">
        <v>61</v>
      </c>
    </row>
    <row r="190" spans="2:18" ht="15.75" thickBot="1" x14ac:dyDescent="0.3">
      <c r="B190" s="34" t="s">
        <v>62</v>
      </c>
      <c r="C190" s="43" t="s">
        <v>20</v>
      </c>
      <c r="D190" s="35">
        <v>1.4E-2</v>
      </c>
      <c r="E190" s="35">
        <v>-0.30399999999999999</v>
      </c>
      <c r="F190" s="35">
        <v>3.0000000000000001E-3</v>
      </c>
      <c r="G190" s="35">
        <v>-6.7000000000000004E-2</v>
      </c>
      <c r="H190" s="35">
        <v>6.4000000000000001E-2</v>
      </c>
      <c r="I190" s="35">
        <v>0.13</v>
      </c>
      <c r="J190" s="35">
        <v>0.15</v>
      </c>
      <c r="K190" s="35">
        <v>0.45600000000000002</v>
      </c>
      <c r="L190" s="35">
        <v>0.29299999999999998</v>
      </c>
      <c r="M190" s="35">
        <v>0.99399999999999999</v>
      </c>
      <c r="N190" s="35">
        <v>0.57899999999999996</v>
      </c>
      <c r="O190" s="35">
        <v>0.42399999999999999</v>
      </c>
      <c r="P190" s="35">
        <v>-0.6</v>
      </c>
      <c r="Q190" s="35" t="s">
        <v>61</v>
      </c>
      <c r="R190" s="35" t="s">
        <v>61</v>
      </c>
    </row>
    <row r="191" spans="2:18" ht="15.75" thickBot="1" x14ac:dyDescent="0.3">
      <c r="B191" s="34" t="s">
        <v>63</v>
      </c>
      <c r="C191" s="43" t="s">
        <v>20</v>
      </c>
      <c r="D191" s="36">
        <v>0.72</v>
      </c>
      <c r="E191" s="36" t="s">
        <v>61</v>
      </c>
      <c r="F191" s="36">
        <v>-8.9</v>
      </c>
      <c r="G191" s="36" t="s">
        <v>61</v>
      </c>
      <c r="H191" s="36">
        <v>1.66</v>
      </c>
      <c r="I191" s="36">
        <v>0.8</v>
      </c>
      <c r="J191" s="36">
        <v>0.72</v>
      </c>
      <c r="K191" s="36">
        <v>0.78</v>
      </c>
      <c r="L191" s="36">
        <v>0.76</v>
      </c>
      <c r="M191" s="36">
        <v>0.8</v>
      </c>
      <c r="N191" s="36">
        <v>0.86</v>
      </c>
      <c r="O191" s="36">
        <v>0.73</v>
      </c>
      <c r="P191" s="36" t="s">
        <v>61</v>
      </c>
      <c r="Q191" s="36" t="s">
        <v>61</v>
      </c>
      <c r="R191" s="36" t="s">
        <v>61</v>
      </c>
    </row>
    <row r="192" spans="2:18" ht="15.75" thickBot="1" x14ac:dyDescent="0.3">
      <c r="B192" s="34" t="s">
        <v>64</v>
      </c>
      <c r="C192" s="43" t="s">
        <v>20</v>
      </c>
      <c r="D192" s="35">
        <v>0.01</v>
      </c>
      <c r="E192" s="35">
        <v>-0.23200000000000001</v>
      </c>
      <c r="F192" s="35">
        <v>-6.6000000000000003E-2</v>
      </c>
      <c r="G192" s="35">
        <v>-5.0999999999999997E-2</v>
      </c>
      <c r="H192" s="35">
        <v>5.7000000000000002E-2</v>
      </c>
      <c r="I192" s="35">
        <v>9.4E-2</v>
      </c>
      <c r="J192" s="35">
        <v>0.108</v>
      </c>
      <c r="K192" s="35">
        <v>0.35599999999999998</v>
      </c>
      <c r="L192" s="35">
        <v>0.224</v>
      </c>
      <c r="M192" s="35">
        <v>0.8</v>
      </c>
      <c r="N192" s="35">
        <v>0.497</v>
      </c>
      <c r="O192" s="35">
        <v>0.31</v>
      </c>
      <c r="P192" s="35">
        <v>-1.0209999999999999</v>
      </c>
      <c r="Q192" s="35" t="s">
        <v>61</v>
      </c>
      <c r="R192" s="35" t="s">
        <v>61</v>
      </c>
    </row>
    <row r="193" spans="2:18" ht="15.75" thickBot="1" x14ac:dyDescent="0.3">
      <c r="B193" s="34" t="s">
        <v>65</v>
      </c>
      <c r="C193" s="43" t="s">
        <v>20</v>
      </c>
      <c r="D193" s="36">
        <v>-12.48</v>
      </c>
      <c r="E193" s="36" t="s">
        <v>61</v>
      </c>
      <c r="F193" s="36" t="s">
        <v>61</v>
      </c>
      <c r="G193" s="36" t="s">
        <v>61</v>
      </c>
      <c r="H193" s="36">
        <v>1</v>
      </c>
      <c r="I193" s="36">
        <v>1</v>
      </c>
      <c r="J193" s="36">
        <v>1</v>
      </c>
      <c r="K193" s="36">
        <v>0.88</v>
      </c>
      <c r="L193" s="36">
        <v>0.77</v>
      </c>
      <c r="M193" s="36">
        <v>0.78</v>
      </c>
      <c r="N193" s="36">
        <v>0.59</v>
      </c>
      <c r="O193" s="36">
        <v>0.67</v>
      </c>
      <c r="P193" s="36" t="s">
        <v>61</v>
      </c>
      <c r="Q193" s="36" t="s">
        <v>61</v>
      </c>
      <c r="R193" s="36" t="s">
        <v>61</v>
      </c>
    </row>
    <row r="194" spans="2:18" ht="15.75" thickBot="1" x14ac:dyDescent="0.3">
      <c r="B194" s="34" t="s">
        <v>66</v>
      </c>
      <c r="C194" s="43" t="s">
        <v>20</v>
      </c>
      <c r="D194" s="35">
        <v>-6.9000000000000006E-2</v>
      </c>
      <c r="E194" s="35">
        <v>-0.375</v>
      </c>
      <c r="F194" s="35">
        <v>-0.159</v>
      </c>
      <c r="G194" s="35">
        <v>-0.13400000000000001</v>
      </c>
      <c r="H194" s="35">
        <v>5.5E-2</v>
      </c>
      <c r="I194" s="35">
        <v>9.6000000000000002E-2</v>
      </c>
      <c r="J194" s="35">
        <v>0.111</v>
      </c>
      <c r="K194" s="35">
        <v>0.34699999999999998</v>
      </c>
      <c r="L194" s="35">
        <v>0.187</v>
      </c>
      <c r="M194" s="35">
        <v>0.90500000000000003</v>
      </c>
      <c r="N194" s="35">
        <v>0.439</v>
      </c>
      <c r="O194" s="35">
        <v>0.24399999999999999</v>
      </c>
      <c r="P194" s="35">
        <v>-1.631</v>
      </c>
      <c r="Q194" s="35" t="s">
        <v>61</v>
      </c>
      <c r="R194" s="35" t="s">
        <v>61</v>
      </c>
    </row>
    <row r="195" spans="2:18" ht="15.75" thickBot="1" x14ac:dyDescent="0.3">
      <c r="B195" s="31" t="s">
        <v>67</v>
      </c>
      <c r="C195" s="43" t="s">
        <v>20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</row>
    <row r="196" spans="2:18" ht="15.75" thickBot="1" x14ac:dyDescent="0.3">
      <c r="B196" s="34" t="s">
        <v>68</v>
      </c>
      <c r="C196" s="43" t="s">
        <v>20</v>
      </c>
      <c r="D196" s="36">
        <v>0.74</v>
      </c>
      <c r="E196" s="36">
        <v>0.76</v>
      </c>
      <c r="F196" s="36">
        <v>0.69</v>
      </c>
      <c r="G196" s="36">
        <v>0.59</v>
      </c>
      <c r="H196" s="36">
        <v>0.65</v>
      </c>
      <c r="I196" s="36">
        <v>0.56000000000000005</v>
      </c>
      <c r="J196" s="36">
        <v>0.49</v>
      </c>
      <c r="K196" s="36">
        <v>0.49</v>
      </c>
      <c r="L196" s="36">
        <v>0.5</v>
      </c>
      <c r="M196" s="36">
        <v>0.49</v>
      </c>
      <c r="N196" s="36">
        <v>0.42</v>
      </c>
      <c r="O196" s="36">
        <v>0.46</v>
      </c>
      <c r="P196" s="36">
        <v>0.38</v>
      </c>
      <c r="Q196" s="36">
        <v>0.43</v>
      </c>
      <c r="R196" s="36">
        <v>0.55000000000000004</v>
      </c>
    </row>
    <row r="197" spans="2:18" ht="15.75" thickBot="1" x14ac:dyDescent="0.3">
      <c r="B197" s="34" t="s">
        <v>69</v>
      </c>
      <c r="C197" s="43" t="s">
        <v>20</v>
      </c>
      <c r="D197" s="36">
        <v>1.17</v>
      </c>
      <c r="E197" s="36">
        <v>1.1100000000000001</v>
      </c>
      <c r="F197" s="36">
        <v>1.1399999999999999</v>
      </c>
      <c r="G197" s="36">
        <v>1.01</v>
      </c>
      <c r="H197" s="36">
        <v>1.05</v>
      </c>
      <c r="I197" s="36">
        <v>0.97</v>
      </c>
      <c r="J197" s="36">
        <v>0.87</v>
      </c>
      <c r="K197" s="36">
        <v>0.93</v>
      </c>
      <c r="L197" s="36">
        <v>0.95</v>
      </c>
      <c r="M197" s="36">
        <v>1.1100000000000001</v>
      </c>
      <c r="N197" s="36">
        <v>1.06</v>
      </c>
      <c r="O197" s="36">
        <v>1.06</v>
      </c>
      <c r="P197" s="36">
        <v>0.98</v>
      </c>
      <c r="Q197" s="36">
        <v>1.02</v>
      </c>
      <c r="R197" s="36">
        <v>1.1399999999999999</v>
      </c>
    </row>
    <row r="198" spans="2:18" ht="15.75" thickBot="1" x14ac:dyDescent="0.3">
      <c r="B198" s="34" t="s">
        <v>70</v>
      </c>
      <c r="C198" s="43" t="s">
        <v>20</v>
      </c>
      <c r="D198" s="37">
        <v>8.1999999999999993</v>
      </c>
      <c r="E198" s="37">
        <v>2.8</v>
      </c>
      <c r="F198" s="37">
        <v>2.9</v>
      </c>
      <c r="G198" s="37">
        <v>0.7</v>
      </c>
      <c r="H198" s="37">
        <v>1.2</v>
      </c>
      <c r="I198" s="37">
        <v>1.6</v>
      </c>
      <c r="J198" s="37">
        <v>1.7</v>
      </c>
      <c r="K198" s="37">
        <v>3.6</v>
      </c>
      <c r="L198" s="37">
        <v>3.9</v>
      </c>
      <c r="M198" s="37">
        <v>9.8000000000000007</v>
      </c>
      <c r="N198" s="37">
        <v>8.5</v>
      </c>
      <c r="O198" s="37">
        <v>9</v>
      </c>
      <c r="P198" s="37">
        <v>23.7</v>
      </c>
      <c r="Q198" s="37">
        <v>2.7</v>
      </c>
      <c r="R198" s="37">
        <v>0.8</v>
      </c>
    </row>
    <row r="199" spans="2:18" ht="15.75" thickBot="1" x14ac:dyDescent="0.3">
      <c r="B199" s="34" t="s">
        <v>71</v>
      </c>
      <c r="C199" s="43" t="s">
        <v>20</v>
      </c>
      <c r="D199" s="37">
        <v>231.6</v>
      </c>
      <c r="E199" s="37">
        <v>269.39999999999998</v>
      </c>
      <c r="F199" s="37">
        <v>238.6</v>
      </c>
      <c r="G199" s="37">
        <v>208.7</v>
      </c>
      <c r="H199" s="37">
        <v>192.6</v>
      </c>
      <c r="I199" s="37">
        <v>185.6</v>
      </c>
      <c r="J199" s="37">
        <v>120.5</v>
      </c>
      <c r="K199" s="37">
        <v>118.4</v>
      </c>
      <c r="L199" s="37">
        <v>115.5</v>
      </c>
      <c r="M199" s="37">
        <v>139.69999999999999</v>
      </c>
      <c r="N199" s="37">
        <v>165.7</v>
      </c>
      <c r="O199" s="37">
        <v>150</v>
      </c>
      <c r="P199" s="37">
        <v>134.1</v>
      </c>
      <c r="Q199" s="37">
        <v>133.1</v>
      </c>
      <c r="R199" s="37">
        <v>129.6</v>
      </c>
    </row>
    <row r="200" spans="2:18" ht="15.75" thickBot="1" x14ac:dyDescent="0.3">
      <c r="B200" s="31" t="s">
        <v>72</v>
      </c>
      <c r="C200" s="43" t="s">
        <v>20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</row>
    <row r="201" spans="2:18" ht="15.75" thickBot="1" x14ac:dyDescent="0.3">
      <c r="B201" s="34" t="s">
        <v>73</v>
      </c>
      <c r="C201" s="43" t="s">
        <v>20</v>
      </c>
      <c r="D201" s="36">
        <v>8.9700000000000006</v>
      </c>
      <c r="E201" s="36">
        <v>13.2</v>
      </c>
      <c r="F201" s="36">
        <v>9.42</v>
      </c>
      <c r="G201" s="36">
        <v>10.32</v>
      </c>
      <c r="H201" s="36">
        <v>8.41</v>
      </c>
      <c r="I201" s="36">
        <v>7.79</v>
      </c>
      <c r="J201" s="36">
        <v>7.98</v>
      </c>
      <c r="K201" s="36">
        <v>9.6999999999999993</v>
      </c>
      <c r="L201" s="36">
        <v>6.34</v>
      </c>
      <c r="M201" s="36">
        <v>81.73</v>
      </c>
      <c r="N201" s="36">
        <v>29.14</v>
      </c>
      <c r="O201" s="36">
        <v>14.12</v>
      </c>
      <c r="P201" s="36" t="s">
        <v>61</v>
      </c>
      <c r="Q201" s="36" t="s">
        <v>61</v>
      </c>
      <c r="R201" s="36" t="s">
        <v>61</v>
      </c>
    </row>
    <row r="202" spans="2:18" ht="15.75" thickBot="1" x14ac:dyDescent="0.3">
      <c r="B202" s="34" t="s">
        <v>74</v>
      </c>
      <c r="C202" s="43" t="s">
        <v>20</v>
      </c>
      <c r="D202" s="36">
        <v>3.59</v>
      </c>
      <c r="E202" s="36">
        <v>5.21</v>
      </c>
      <c r="F202" s="36">
        <v>3.09</v>
      </c>
      <c r="G202" s="36">
        <v>2.93</v>
      </c>
      <c r="H202" s="36">
        <v>2.2799999999999998</v>
      </c>
      <c r="I202" s="36">
        <v>2.13</v>
      </c>
      <c r="J202" s="36">
        <v>1.59</v>
      </c>
      <c r="K202" s="36">
        <v>1.8</v>
      </c>
      <c r="L202" s="36">
        <v>1.24</v>
      </c>
      <c r="M202" s="36">
        <v>17.48</v>
      </c>
      <c r="N202" s="36">
        <v>6.26</v>
      </c>
      <c r="O202" s="36">
        <v>3.46</v>
      </c>
      <c r="P202" s="36" t="s">
        <v>61</v>
      </c>
      <c r="Q202" s="36" t="s">
        <v>61</v>
      </c>
      <c r="R202" s="36" t="s">
        <v>61</v>
      </c>
    </row>
    <row r="203" spans="2:18" ht="15.75" thickBot="1" x14ac:dyDescent="0.3">
      <c r="B203" s="34" t="s">
        <v>75</v>
      </c>
      <c r="C203" s="43" t="s">
        <v>20</v>
      </c>
      <c r="D203" s="35">
        <v>0.55200000000000005</v>
      </c>
      <c r="E203" s="35">
        <v>0.627</v>
      </c>
      <c r="F203" s="35">
        <v>0.69399999999999995</v>
      </c>
      <c r="G203" s="35">
        <v>0.71299999999999997</v>
      </c>
      <c r="H203" s="35">
        <v>0.66200000000000003</v>
      </c>
      <c r="I203" s="35">
        <v>0.64600000000000002</v>
      </c>
      <c r="J203" s="35">
        <v>0.58499999999999996</v>
      </c>
      <c r="K203" s="35">
        <v>0.60199999999999998</v>
      </c>
      <c r="L203" s="35">
        <v>0.52500000000000002</v>
      </c>
      <c r="M203" s="35">
        <v>0.85</v>
      </c>
      <c r="N203" s="35">
        <v>0.80500000000000005</v>
      </c>
      <c r="O203" s="35">
        <v>0.72399999999999998</v>
      </c>
      <c r="P203" s="35">
        <v>0.98599999999999999</v>
      </c>
      <c r="Q203" s="35">
        <v>1.8089999999999999</v>
      </c>
      <c r="R203" s="35">
        <v>1.655</v>
      </c>
    </row>
    <row r="204" spans="2:18" ht="15.75" thickBot="1" x14ac:dyDescent="0.3">
      <c r="B204" s="34" t="s">
        <v>76</v>
      </c>
      <c r="C204" s="43" t="s">
        <v>20</v>
      </c>
      <c r="D204" s="36">
        <v>4.25</v>
      </c>
      <c r="E204" s="36">
        <v>7.51</v>
      </c>
      <c r="F204" s="36">
        <v>5.63</v>
      </c>
      <c r="G204" s="36">
        <v>5.4</v>
      </c>
      <c r="H204" s="36">
        <v>2.63</v>
      </c>
      <c r="I204" s="36">
        <v>1.92</v>
      </c>
      <c r="J204" s="36">
        <v>1.2</v>
      </c>
      <c r="K204" s="36">
        <v>0.33</v>
      </c>
      <c r="L204" s="36">
        <v>0.4</v>
      </c>
      <c r="M204" s="36">
        <v>0.39</v>
      </c>
      <c r="N204" s="36">
        <v>1.95</v>
      </c>
      <c r="O204" s="36">
        <v>2.4900000000000002</v>
      </c>
      <c r="P204" s="36">
        <v>3.16</v>
      </c>
      <c r="Q204" s="36">
        <v>6.46</v>
      </c>
      <c r="R204" s="36">
        <v>8.43</v>
      </c>
    </row>
    <row r="205" spans="2:18" ht="15.75" thickBot="1" x14ac:dyDescent="0.3">
      <c r="B205" s="31" t="s">
        <v>77</v>
      </c>
      <c r="C205" s="43" t="s">
        <v>20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</row>
    <row r="206" spans="2:18" ht="15.75" thickBot="1" x14ac:dyDescent="0.3">
      <c r="B206" s="34" t="s">
        <v>78</v>
      </c>
      <c r="C206" s="43" t="s">
        <v>20</v>
      </c>
      <c r="D206" s="37">
        <v>4.8</v>
      </c>
      <c r="E206" s="37">
        <v>2.4</v>
      </c>
      <c r="F206" s="37">
        <v>2.8</v>
      </c>
      <c r="G206" s="37">
        <v>3.8</v>
      </c>
      <c r="H206" s="37">
        <v>4.5999999999999996</v>
      </c>
      <c r="I206" s="37">
        <v>5</v>
      </c>
      <c r="J206" s="37">
        <v>6.4</v>
      </c>
      <c r="K206" s="37">
        <v>7.9</v>
      </c>
      <c r="L206" s="37">
        <v>8.1</v>
      </c>
      <c r="M206" s="37">
        <v>13.2</v>
      </c>
      <c r="N206" s="37">
        <v>12.1</v>
      </c>
      <c r="O206" s="37">
        <v>13</v>
      </c>
      <c r="P206" s="37">
        <v>13.3</v>
      </c>
      <c r="Q206" s="37">
        <v>12.1</v>
      </c>
      <c r="R206" s="37">
        <v>11.8</v>
      </c>
    </row>
    <row r="207" spans="2:18" ht="15.75" thickBot="1" x14ac:dyDescent="0.3">
      <c r="B207" s="34" t="s">
        <v>79</v>
      </c>
      <c r="C207" s="43" t="s">
        <v>20</v>
      </c>
      <c r="D207" s="37">
        <v>75.8</v>
      </c>
      <c r="E207" s="37">
        <v>153.1</v>
      </c>
      <c r="F207" s="37">
        <v>131</v>
      </c>
      <c r="G207" s="37">
        <v>97.4</v>
      </c>
      <c r="H207" s="37">
        <v>80.099999999999994</v>
      </c>
      <c r="I207" s="37">
        <v>73.400000000000006</v>
      </c>
      <c r="J207" s="37">
        <v>57</v>
      </c>
      <c r="K207" s="37">
        <v>46.6</v>
      </c>
      <c r="L207" s="37">
        <v>45.1</v>
      </c>
      <c r="M207" s="37">
        <v>25.5</v>
      </c>
      <c r="N207" s="37">
        <v>30.3</v>
      </c>
      <c r="O207" s="37">
        <v>28.3</v>
      </c>
      <c r="P207" s="37">
        <v>27.6</v>
      </c>
      <c r="Q207" s="37">
        <v>30.3</v>
      </c>
      <c r="R207" s="37">
        <v>31</v>
      </c>
    </row>
    <row r="208" spans="2:18" ht="15.75" thickBot="1" x14ac:dyDescent="0.3">
      <c r="B208" s="34" t="s">
        <v>80</v>
      </c>
      <c r="C208" s="43" t="s">
        <v>20</v>
      </c>
      <c r="D208" s="37">
        <v>2.2999999999999998</v>
      </c>
      <c r="E208" s="37">
        <v>3.1</v>
      </c>
      <c r="F208" s="37">
        <v>3.4</v>
      </c>
      <c r="G208" s="37">
        <v>3.3</v>
      </c>
      <c r="H208" s="37">
        <v>3.3</v>
      </c>
      <c r="I208" s="37">
        <v>3.3</v>
      </c>
      <c r="J208" s="37">
        <v>3.2</v>
      </c>
      <c r="K208" s="37">
        <v>3</v>
      </c>
      <c r="L208" s="37">
        <v>3</v>
      </c>
      <c r="M208" s="37">
        <v>2.1</v>
      </c>
      <c r="N208" s="37">
        <v>1.9</v>
      </c>
      <c r="O208" s="37">
        <v>2</v>
      </c>
      <c r="P208" s="37">
        <v>2.2000000000000002</v>
      </c>
      <c r="Q208" s="37">
        <v>2.2000000000000002</v>
      </c>
      <c r="R208" s="37">
        <v>2.2999999999999998</v>
      </c>
    </row>
    <row r="209" spans="2:18" ht="15.75" thickBot="1" x14ac:dyDescent="0.3">
      <c r="B209" s="34" t="s">
        <v>81</v>
      </c>
      <c r="C209" s="43" t="s">
        <v>20</v>
      </c>
      <c r="D209" s="37">
        <v>155.80000000000001</v>
      </c>
      <c r="E209" s="37">
        <v>116.4</v>
      </c>
      <c r="F209" s="37">
        <v>107.6</v>
      </c>
      <c r="G209" s="37">
        <v>111.2</v>
      </c>
      <c r="H209" s="37">
        <v>112.5</v>
      </c>
      <c r="I209" s="37">
        <v>112.2</v>
      </c>
      <c r="J209" s="37">
        <v>113.4</v>
      </c>
      <c r="K209" s="37">
        <v>121</v>
      </c>
      <c r="L209" s="37">
        <v>121.9</v>
      </c>
      <c r="M209" s="37">
        <v>159.69999999999999</v>
      </c>
      <c r="N209" s="37">
        <v>194.5</v>
      </c>
      <c r="O209" s="37">
        <v>184.4</v>
      </c>
      <c r="P209" s="37">
        <v>169.1</v>
      </c>
      <c r="Q209" s="37">
        <v>168.9</v>
      </c>
      <c r="R209" s="37">
        <v>160.5</v>
      </c>
    </row>
    <row r="210" spans="2:18" ht="15.75" thickBot="1" x14ac:dyDescent="0.3">
      <c r="B210" s="34" t="s">
        <v>82</v>
      </c>
      <c r="C210" s="43" t="s">
        <v>20</v>
      </c>
      <c r="D210" s="37" t="s">
        <v>61</v>
      </c>
      <c r="E210" s="37" t="s">
        <v>61</v>
      </c>
      <c r="F210" s="37" t="s">
        <v>61</v>
      </c>
      <c r="G210" s="37" t="s">
        <v>61</v>
      </c>
      <c r="H210" s="37" t="s">
        <v>61</v>
      </c>
      <c r="I210" s="37" t="s">
        <v>61</v>
      </c>
      <c r="J210" s="37">
        <v>49.9</v>
      </c>
      <c r="K210" s="37">
        <v>49.3</v>
      </c>
      <c r="L210" s="37">
        <v>51.4</v>
      </c>
      <c r="M210" s="37">
        <v>45.5</v>
      </c>
      <c r="N210" s="37">
        <v>59.1</v>
      </c>
      <c r="O210" s="37">
        <v>62.6</v>
      </c>
      <c r="P210" s="37">
        <v>62.6</v>
      </c>
      <c r="Q210" s="37">
        <v>66.099999999999994</v>
      </c>
      <c r="R210" s="37">
        <v>61.8</v>
      </c>
    </row>
    <row r="211" spans="2:18" ht="15.75" thickBot="1" x14ac:dyDescent="0.3">
      <c r="B211" s="34" t="s">
        <v>83</v>
      </c>
      <c r="C211" s="43" t="s">
        <v>20</v>
      </c>
      <c r="D211" s="36">
        <v>5.68</v>
      </c>
      <c r="E211" s="36">
        <v>3.82</v>
      </c>
      <c r="F211" s="36">
        <v>4.37</v>
      </c>
      <c r="G211" s="36">
        <v>4.4800000000000004</v>
      </c>
      <c r="H211" s="36">
        <v>4.53</v>
      </c>
      <c r="I211" s="36">
        <v>4.9400000000000004</v>
      </c>
      <c r="J211" s="36">
        <v>7.5</v>
      </c>
      <c r="K211" s="36">
        <v>11.95</v>
      </c>
      <c r="L211" s="36">
        <v>12.06</v>
      </c>
      <c r="M211" s="36">
        <v>9.81</v>
      </c>
      <c r="N211" s="36">
        <v>8.65</v>
      </c>
      <c r="O211" s="36">
        <v>9.08</v>
      </c>
      <c r="P211" s="36">
        <v>9.67</v>
      </c>
      <c r="Q211" s="36">
        <v>8.75</v>
      </c>
      <c r="R211" s="36">
        <v>8.15</v>
      </c>
    </row>
    <row r="212" spans="2:18" ht="15.75" thickBot="1" x14ac:dyDescent="0.3">
      <c r="B212" s="34" t="s">
        <v>84</v>
      </c>
      <c r="C212" s="43" t="s">
        <v>20</v>
      </c>
      <c r="D212" s="35">
        <v>-0.23300000000000001</v>
      </c>
      <c r="E212" s="35">
        <v>-0.16500000000000001</v>
      </c>
      <c r="F212" s="35">
        <v>-1.6E-2</v>
      </c>
      <c r="G212" s="35">
        <v>-3.3000000000000002E-2</v>
      </c>
      <c r="H212" s="35">
        <v>-2.8000000000000001E-2</v>
      </c>
      <c r="I212" s="35">
        <v>-1.0999999999999999E-2</v>
      </c>
      <c r="J212" s="35">
        <v>-6.4000000000000001E-2</v>
      </c>
      <c r="K212" s="35">
        <v>-0.01</v>
      </c>
      <c r="L212" s="35">
        <v>2.8000000000000001E-2</v>
      </c>
      <c r="M212" s="35">
        <v>5.0999999999999997E-2</v>
      </c>
      <c r="N212" s="35">
        <v>-1.4999999999999999E-2</v>
      </c>
      <c r="O212" s="35">
        <v>-1.7999999999999999E-2</v>
      </c>
      <c r="P212" s="35">
        <v>-0.03</v>
      </c>
      <c r="Q212" s="35">
        <v>-1.4E-2</v>
      </c>
      <c r="R212" s="35">
        <v>5.0999999999999997E-2</v>
      </c>
    </row>
    <row r="213" spans="2:18" ht="15.75" thickBot="1" x14ac:dyDescent="0.3">
      <c r="B213" s="34" t="s">
        <v>85</v>
      </c>
      <c r="C213" s="43" t="s">
        <v>20</v>
      </c>
      <c r="D213" s="35" t="s">
        <v>61</v>
      </c>
      <c r="E213" s="35" t="s">
        <v>61</v>
      </c>
      <c r="F213" s="35" t="s">
        <v>61</v>
      </c>
      <c r="G213" s="35" t="s">
        <v>61</v>
      </c>
      <c r="H213" s="35" t="s">
        <v>61</v>
      </c>
      <c r="I213" s="35">
        <v>2.8000000000000001E-2</v>
      </c>
      <c r="J213" s="35">
        <v>2.9000000000000001E-2</v>
      </c>
      <c r="K213" s="35">
        <v>2.9000000000000001E-2</v>
      </c>
      <c r="L213" s="35">
        <v>2.1999999999999999E-2</v>
      </c>
      <c r="M213" s="35">
        <v>0.03</v>
      </c>
      <c r="N213" s="35">
        <v>2.5999999999999999E-2</v>
      </c>
      <c r="O213" s="35">
        <v>2.9000000000000001E-2</v>
      </c>
      <c r="P213" s="35">
        <v>2.5000000000000001E-2</v>
      </c>
      <c r="Q213" s="35">
        <v>2.4E-2</v>
      </c>
      <c r="R213" s="35">
        <v>3.4000000000000002E-2</v>
      </c>
    </row>
    <row r="214" spans="2:18" ht="15.75" thickBot="1" x14ac:dyDescent="0.3">
      <c r="B214" s="34" t="s">
        <v>86</v>
      </c>
      <c r="C214" s="43" t="s">
        <v>20</v>
      </c>
      <c r="D214" s="35">
        <v>3.0000000000000001E-3</v>
      </c>
      <c r="E214" s="35">
        <v>-5.2999999999999999E-2</v>
      </c>
      <c r="F214" s="35">
        <v>-1.4999999999999999E-2</v>
      </c>
      <c r="G214" s="35">
        <v>-1.2E-2</v>
      </c>
      <c r="H214" s="35">
        <v>1.4E-2</v>
      </c>
      <c r="I214" s="35">
        <v>2.9000000000000001E-2</v>
      </c>
      <c r="J214" s="35">
        <v>3.5999999999999997E-2</v>
      </c>
      <c r="K214" s="35">
        <v>0.11700000000000001</v>
      </c>
      <c r="L214" s="35">
        <v>7.8E-2</v>
      </c>
      <c r="M214" s="35">
        <v>7.1999999999999995E-2</v>
      </c>
      <c r="N214" s="35">
        <v>3.6999999999999998E-2</v>
      </c>
      <c r="O214" s="35">
        <v>0.04</v>
      </c>
      <c r="P214" s="35">
        <v>-8.4000000000000005E-2</v>
      </c>
      <c r="Q214" s="35">
        <v>-0.42299999999999999</v>
      </c>
      <c r="R214" s="35">
        <v>-8.7999999999999995E-2</v>
      </c>
    </row>
    <row r="215" spans="2:18" ht="15.75" thickBot="1" x14ac:dyDescent="0.3">
      <c r="B215" s="34" t="s">
        <v>87</v>
      </c>
      <c r="C215" s="43" t="s">
        <v>20</v>
      </c>
      <c r="D215" s="38">
        <v>206091.9</v>
      </c>
      <c r="E215" s="38">
        <v>247392.5</v>
      </c>
      <c r="F215" s="38">
        <v>328713.59999999998</v>
      </c>
      <c r="G215" s="38">
        <v>323302.5</v>
      </c>
      <c r="H215" s="38">
        <v>506535.5</v>
      </c>
      <c r="I215" s="38">
        <v>554223.1</v>
      </c>
      <c r="J215" s="38">
        <v>636234.80000000005</v>
      </c>
      <c r="K215" s="38">
        <v>416186.6</v>
      </c>
      <c r="L215" s="38">
        <v>298512.5</v>
      </c>
      <c r="M215" s="38">
        <v>271064.5</v>
      </c>
      <c r="N215" s="38">
        <v>231672.5</v>
      </c>
      <c r="O215" s="38">
        <v>245118.2</v>
      </c>
      <c r="P215" s="38">
        <v>267433.5</v>
      </c>
      <c r="Q215" s="38">
        <v>250821.3</v>
      </c>
      <c r="R215" s="38">
        <v>238699.8</v>
      </c>
    </row>
    <row r="216" spans="2:18" ht="15.75" thickBot="1" x14ac:dyDescent="0.3"/>
    <row r="217" spans="2:18" ht="15.75" thickBot="1" x14ac:dyDescent="0.3">
      <c r="B217" s="24"/>
      <c r="C217" s="24"/>
      <c r="D217" s="25">
        <v>2002</v>
      </c>
      <c r="E217" s="25">
        <v>2003</v>
      </c>
      <c r="F217" s="25">
        <v>2004</v>
      </c>
      <c r="G217" s="25">
        <v>2005</v>
      </c>
      <c r="H217" s="25">
        <v>2006</v>
      </c>
      <c r="I217" s="25">
        <v>2007</v>
      </c>
      <c r="J217" s="25">
        <v>2008</v>
      </c>
      <c r="K217" s="25">
        <v>2009</v>
      </c>
      <c r="L217" s="25">
        <v>2010</v>
      </c>
      <c r="M217" s="25">
        <v>2011</v>
      </c>
      <c r="N217" s="25">
        <v>2012</v>
      </c>
      <c r="O217" s="25">
        <v>2013</v>
      </c>
      <c r="P217" s="25">
        <v>2014</v>
      </c>
      <c r="Q217" s="25">
        <v>2015</v>
      </c>
      <c r="R217" s="25">
        <v>2016</v>
      </c>
    </row>
    <row r="218" spans="2:18" ht="15.75" thickBot="1" x14ac:dyDescent="0.3">
      <c r="B218" s="26" t="s">
        <v>48</v>
      </c>
      <c r="C218" s="27"/>
      <c r="D218" s="28">
        <v>39</v>
      </c>
      <c r="E218" s="42" t="s">
        <v>89</v>
      </c>
      <c r="F218" s="42" t="s">
        <v>89</v>
      </c>
      <c r="G218" s="42" t="s">
        <v>89</v>
      </c>
      <c r="H218" s="42" t="s">
        <v>89</v>
      </c>
      <c r="I218" s="29">
        <v>79</v>
      </c>
      <c r="J218" s="28">
        <v>57</v>
      </c>
      <c r="K218" s="42" t="s">
        <v>89</v>
      </c>
      <c r="L218" s="42" t="s">
        <v>89</v>
      </c>
      <c r="M218" s="40">
        <v>23</v>
      </c>
      <c r="N218" s="29">
        <v>78</v>
      </c>
      <c r="O218" s="28">
        <v>47</v>
      </c>
      <c r="P218" s="40">
        <v>16</v>
      </c>
      <c r="Q218" s="28">
        <v>68</v>
      </c>
      <c r="R218" s="40">
        <v>27</v>
      </c>
    </row>
    <row r="219" spans="2:18" ht="15.75" thickBot="1" x14ac:dyDescent="0.3">
      <c r="B219" s="31" t="s">
        <v>49</v>
      </c>
      <c r="C219" s="32" t="s">
        <v>21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</row>
    <row r="220" spans="2:18" ht="15.75" thickBot="1" x14ac:dyDescent="0.3">
      <c r="B220" s="34" t="s">
        <v>50</v>
      </c>
      <c r="C220" s="32" t="s">
        <v>21</v>
      </c>
      <c r="D220" s="35">
        <v>0.44600000000000001</v>
      </c>
      <c r="E220" s="35">
        <v>0.35799999999999998</v>
      </c>
      <c r="F220" s="35">
        <v>0.33300000000000002</v>
      </c>
      <c r="G220" s="35">
        <v>0.23699999999999999</v>
      </c>
      <c r="H220" s="35">
        <v>0.216</v>
      </c>
      <c r="I220" s="35">
        <v>0.20499999999999999</v>
      </c>
      <c r="J220" s="35">
        <v>0.20499999999999999</v>
      </c>
      <c r="K220" s="35">
        <v>0.19400000000000001</v>
      </c>
      <c r="L220" s="35">
        <v>0.192</v>
      </c>
      <c r="M220" s="35">
        <v>0.22500000000000001</v>
      </c>
      <c r="N220" s="35">
        <v>0.24199999999999999</v>
      </c>
      <c r="O220" s="35">
        <v>0.22700000000000001</v>
      </c>
      <c r="P220" s="35">
        <v>0.19800000000000001</v>
      </c>
      <c r="Q220" s="35">
        <v>0.185</v>
      </c>
      <c r="R220" s="35">
        <v>0.19900000000000001</v>
      </c>
    </row>
    <row r="221" spans="2:18" ht="15.75" thickBot="1" x14ac:dyDescent="0.3">
      <c r="B221" s="34" t="s">
        <v>51</v>
      </c>
      <c r="C221" s="32" t="s">
        <v>21</v>
      </c>
      <c r="D221" s="35">
        <v>0.26100000000000001</v>
      </c>
      <c r="E221" s="35">
        <v>0.17699999999999999</v>
      </c>
      <c r="F221" s="35">
        <v>0.126</v>
      </c>
      <c r="G221" s="35">
        <v>7.6999999999999999E-2</v>
      </c>
      <c r="H221" s="35">
        <v>0.106</v>
      </c>
      <c r="I221" s="35">
        <v>0.15</v>
      </c>
      <c r="J221" s="35">
        <v>0.11799999999999999</v>
      </c>
      <c r="K221" s="35">
        <v>0.11799999999999999</v>
      </c>
      <c r="L221" s="35">
        <v>0.109</v>
      </c>
      <c r="M221" s="35">
        <v>9.4E-2</v>
      </c>
      <c r="N221" s="35">
        <v>0.14499999999999999</v>
      </c>
      <c r="O221" s="35">
        <v>0.16400000000000001</v>
      </c>
      <c r="P221" s="35">
        <v>0.13300000000000001</v>
      </c>
      <c r="Q221" s="35">
        <v>0.107</v>
      </c>
      <c r="R221" s="35">
        <v>0.105</v>
      </c>
    </row>
    <row r="222" spans="2:18" ht="15.75" thickBot="1" x14ac:dyDescent="0.3">
      <c r="B222" s="34" t="s">
        <v>52</v>
      </c>
      <c r="C222" s="32" t="s">
        <v>21</v>
      </c>
      <c r="D222" s="35">
        <v>0.16700000000000001</v>
      </c>
      <c r="E222" s="35">
        <v>0.105</v>
      </c>
      <c r="F222" s="35">
        <v>9.9000000000000005E-2</v>
      </c>
      <c r="G222" s="35">
        <v>0.05</v>
      </c>
      <c r="H222" s="35">
        <v>6.3E-2</v>
      </c>
      <c r="I222" s="35">
        <v>0.11899999999999999</v>
      </c>
      <c r="J222" s="35">
        <v>7.4999999999999997E-2</v>
      </c>
      <c r="K222" s="35">
        <v>7.0999999999999994E-2</v>
      </c>
      <c r="L222" s="35">
        <v>7.2999999999999995E-2</v>
      </c>
      <c r="M222" s="35">
        <v>5.2999999999999999E-2</v>
      </c>
      <c r="N222" s="35">
        <v>0.1</v>
      </c>
      <c r="O222" s="35">
        <v>0.11799999999999999</v>
      </c>
      <c r="P222" s="35">
        <v>8.6999999999999994E-2</v>
      </c>
      <c r="Q222" s="35">
        <v>5.3999999999999999E-2</v>
      </c>
      <c r="R222" s="35">
        <v>3.3000000000000002E-2</v>
      </c>
    </row>
    <row r="223" spans="2:18" ht="15.75" thickBot="1" x14ac:dyDescent="0.3">
      <c r="B223" s="34" t="s">
        <v>53</v>
      </c>
      <c r="C223" s="32" t="s">
        <v>21</v>
      </c>
      <c r="D223" s="35">
        <v>0.16600000000000001</v>
      </c>
      <c r="E223" s="35">
        <v>9.8000000000000004E-2</v>
      </c>
      <c r="F223" s="35">
        <v>9.9000000000000005E-2</v>
      </c>
      <c r="G223" s="35">
        <v>5.0999999999999997E-2</v>
      </c>
      <c r="H223" s="35">
        <v>6.0999999999999999E-2</v>
      </c>
      <c r="I223" s="35">
        <v>0.11899999999999999</v>
      </c>
      <c r="J223" s="35">
        <v>7.4999999999999997E-2</v>
      </c>
      <c r="K223" s="35">
        <v>0.06</v>
      </c>
      <c r="L223" s="35">
        <v>7.5999999999999998E-2</v>
      </c>
      <c r="M223" s="35">
        <v>3.9E-2</v>
      </c>
      <c r="N223" s="35">
        <v>0.1</v>
      </c>
      <c r="O223" s="35">
        <v>9.9000000000000005E-2</v>
      </c>
      <c r="P223" s="35">
        <v>0.08</v>
      </c>
      <c r="Q223" s="35">
        <v>5.3999999999999999E-2</v>
      </c>
      <c r="R223" s="35">
        <v>2.5999999999999999E-2</v>
      </c>
    </row>
    <row r="224" spans="2:18" ht="15.75" thickBot="1" x14ac:dyDescent="0.3">
      <c r="B224" s="34" t="s">
        <v>54</v>
      </c>
      <c r="C224" s="32" t="s">
        <v>21</v>
      </c>
      <c r="D224" s="35">
        <v>0.33400000000000002</v>
      </c>
      <c r="E224" s="35">
        <v>0.38800000000000001</v>
      </c>
      <c r="F224" s="35">
        <v>0.32900000000000001</v>
      </c>
      <c r="G224" s="35">
        <v>0.38400000000000001</v>
      </c>
      <c r="H224" s="35">
        <v>0.308</v>
      </c>
      <c r="I224" s="35">
        <v>-8.9999999999999993E-3</v>
      </c>
      <c r="J224" s="35">
        <v>0.49299999999999999</v>
      </c>
      <c r="K224" s="35">
        <v>-0.44800000000000001</v>
      </c>
      <c r="L224" s="35">
        <v>0.161</v>
      </c>
      <c r="M224" s="35">
        <v>0.55200000000000005</v>
      </c>
      <c r="N224" s="35">
        <v>0.42799999999999999</v>
      </c>
      <c r="O224" s="35">
        <v>0.41799999999999998</v>
      </c>
      <c r="P224" s="35">
        <v>0.312</v>
      </c>
      <c r="Q224" s="35">
        <v>0.74399999999999999</v>
      </c>
      <c r="R224" s="35">
        <v>-6.5000000000000002E-2</v>
      </c>
    </row>
    <row r="225" spans="2:18" ht="15.75" thickBot="1" x14ac:dyDescent="0.3">
      <c r="B225" s="34" t="s">
        <v>55</v>
      </c>
      <c r="C225" s="32" t="s">
        <v>21</v>
      </c>
      <c r="D225" s="35">
        <v>0.111</v>
      </c>
      <c r="E225" s="35">
        <v>0.06</v>
      </c>
      <c r="F225" s="35">
        <v>6.6000000000000003E-2</v>
      </c>
      <c r="G225" s="35">
        <v>3.2000000000000001E-2</v>
      </c>
      <c r="H225" s="35">
        <v>4.2000000000000003E-2</v>
      </c>
      <c r="I225" s="35">
        <v>0.12</v>
      </c>
      <c r="J225" s="35">
        <v>3.7999999999999999E-2</v>
      </c>
      <c r="K225" s="35">
        <v>8.5999999999999993E-2</v>
      </c>
      <c r="L225" s="35">
        <v>6.4000000000000001E-2</v>
      </c>
      <c r="M225" s="35">
        <v>1.7000000000000001E-2</v>
      </c>
      <c r="N225" s="35">
        <v>5.7000000000000002E-2</v>
      </c>
      <c r="O225" s="35">
        <v>5.8000000000000003E-2</v>
      </c>
      <c r="P225" s="35">
        <v>5.5E-2</v>
      </c>
      <c r="Q225" s="35">
        <v>1.4E-2</v>
      </c>
      <c r="R225" s="35">
        <v>2.8000000000000001E-2</v>
      </c>
    </row>
    <row r="226" spans="2:18" ht="15.75" thickBot="1" x14ac:dyDescent="0.3">
      <c r="B226" s="31" t="s">
        <v>56</v>
      </c>
      <c r="C226" s="32" t="s">
        <v>21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</row>
    <row r="227" spans="2:18" ht="15.75" thickBot="1" x14ac:dyDescent="0.3">
      <c r="B227" s="34" t="s">
        <v>57</v>
      </c>
      <c r="C227" s="32" t="s">
        <v>21</v>
      </c>
      <c r="D227" s="36">
        <v>0.82</v>
      </c>
      <c r="E227" s="36">
        <v>0.55000000000000004</v>
      </c>
      <c r="F227" s="36">
        <v>0.76</v>
      </c>
      <c r="G227" s="36">
        <v>0.59</v>
      </c>
      <c r="H227" s="36">
        <v>0.5</v>
      </c>
      <c r="I227" s="36">
        <v>0.63</v>
      </c>
      <c r="J227" s="36">
        <v>0.64</v>
      </c>
      <c r="K227" s="36">
        <v>0.59</v>
      </c>
      <c r="L227" s="36">
        <v>0.64</v>
      </c>
      <c r="M227" s="36">
        <v>0.64</v>
      </c>
      <c r="N227" s="36">
        <v>0.68</v>
      </c>
      <c r="O227" s="36">
        <v>0.63</v>
      </c>
      <c r="P227" s="36">
        <v>0.57999999999999996</v>
      </c>
      <c r="Q227" s="36">
        <v>0.55000000000000004</v>
      </c>
      <c r="R227" s="36">
        <v>0.51</v>
      </c>
    </row>
    <row r="228" spans="2:18" ht="15.75" thickBot="1" x14ac:dyDescent="0.3">
      <c r="B228" s="34" t="s">
        <v>58</v>
      </c>
      <c r="C228" s="32" t="s">
        <v>21</v>
      </c>
      <c r="D228" s="35">
        <v>0.16600000000000001</v>
      </c>
      <c r="E228" s="35">
        <v>9.8000000000000004E-2</v>
      </c>
      <c r="F228" s="35">
        <v>9.9000000000000005E-2</v>
      </c>
      <c r="G228" s="35">
        <v>5.0999999999999997E-2</v>
      </c>
      <c r="H228" s="35">
        <v>6.0999999999999999E-2</v>
      </c>
      <c r="I228" s="35">
        <v>0.11899999999999999</v>
      </c>
      <c r="J228" s="35">
        <v>7.4999999999999997E-2</v>
      </c>
      <c r="K228" s="35">
        <v>0.06</v>
      </c>
      <c r="L228" s="35">
        <v>7.5999999999999998E-2</v>
      </c>
      <c r="M228" s="35">
        <v>3.9E-2</v>
      </c>
      <c r="N228" s="35">
        <v>0.1</v>
      </c>
      <c r="O228" s="35">
        <v>9.9000000000000005E-2</v>
      </c>
      <c r="P228" s="35">
        <v>0.08</v>
      </c>
      <c r="Q228" s="35">
        <v>5.3999999999999999E-2</v>
      </c>
      <c r="R228" s="35">
        <v>2.5999999999999999E-2</v>
      </c>
    </row>
    <row r="229" spans="2:18" ht="15.75" thickBot="1" x14ac:dyDescent="0.3">
      <c r="B229" s="34" t="s">
        <v>59</v>
      </c>
      <c r="C229" s="32" t="s">
        <v>21</v>
      </c>
      <c r="D229" s="35">
        <v>0.13600000000000001</v>
      </c>
      <c r="E229" s="35">
        <v>5.2999999999999999E-2</v>
      </c>
      <c r="F229" s="35">
        <v>7.4999999999999997E-2</v>
      </c>
      <c r="G229" s="35">
        <v>0.03</v>
      </c>
      <c r="H229" s="35">
        <v>0.03</v>
      </c>
      <c r="I229" s="35">
        <v>7.4999999999999997E-2</v>
      </c>
      <c r="J229" s="35">
        <v>4.8000000000000001E-2</v>
      </c>
      <c r="K229" s="35">
        <v>3.5000000000000003E-2</v>
      </c>
      <c r="L229" s="35">
        <v>4.9000000000000002E-2</v>
      </c>
      <c r="M229" s="35">
        <v>2.5000000000000001E-2</v>
      </c>
      <c r="N229" s="35">
        <v>6.8000000000000005E-2</v>
      </c>
      <c r="O229" s="35">
        <v>6.3E-2</v>
      </c>
      <c r="P229" s="35">
        <v>4.7E-2</v>
      </c>
      <c r="Q229" s="35">
        <v>0.03</v>
      </c>
      <c r="R229" s="35">
        <v>1.2999999999999999E-2</v>
      </c>
    </row>
    <row r="230" spans="2:18" ht="15.75" thickBot="1" x14ac:dyDescent="0.3">
      <c r="B230" s="34" t="s">
        <v>60</v>
      </c>
      <c r="C230" s="32" t="s">
        <v>21</v>
      </c>
      <c r="D230" s="36">
        <v>3.38</v>
      </c>
      <c r="E230" s="36">
        <v>3.44</v>
      </c>
      <c r="F230" s="36">
        <v>3.21</v>
      </c>
      <c r="G230" s="36">
        <v>3.58</v>
      </c>
      <c r="H230" s="36">
        <v>3.23</v>
      </c>
      <c r="I230" s="36">
        <v>3.34</v>
      </c>
      <c r="J230" s="36">
        <v>3.6</v>
      </c>
      <c r="K230" s="36">
        <v>3.18</v>
      </c>
      <c r="L230" s="36">
        <v>2.77</v>
      </c>
      <c r="M230" s="36">
        <v>2.94</v>
      </c>
      <c r="N230" s="36">
        <v>2.91</v>
      </c>
      <c r="O230" s="36">
        <v>2.87</v>
      </c>
      <c r="P230" s="36">
        <v>2.77</v>
      </c>
      <c r="Q230" s="36">
        <v>3.12</v>
      </c>
      <c r="R230" s="36">
        <v>3.03</v>
      </c>
    </row>
    <row r="231" spans="2:18" ht="15.75" thickBot="1" x14ac:dyDescent="0.3">
      <c r="B231" s="34" t="s">
        <v>62</v>
      </c>
      <c r="C231" s="32" t="s">
        <v>21</v>
      </c>
      <c r="D231" s="35">
        <v>0.44500000000000001</v>
      </c>
      <c r="E231" s="35">
        <v>0.182</v>
      </c>
      <c r="F231" s="35">
        <v>0.248</v>
      </c>
      <c r="G231" s="35">
        <v>0.10199999999999999</v>
      </c>
      <c r="H231" s="35">
        <v>0.10299999999999999</v>
      </c>
      <c r="I231" s="35">
        <v>0.245</v>
      </c>
      <c r="J231" s="35">
        <v>0.16700000000000001</v>
      </c>
      <c r="K231" s="35">
        <v>0.11899999999999999</v>
      </c>
      <c r="L231" s="35">
        <v>0.14399999999999999</v>
      </c>
      <c r="M231" s="35">
        <v>7.1999999999999995E-2</v>
      </c>
      <c r="N231" s="35">
        <v>0.19900000000000001</v>
      </c>
      <c r="O231" s="35">
        <v>0.18099999999999999</v>
      </c>
      <c r="P231" s="35">
        <v>0.13100000000000001</v>
      </c>
      <c r="Q231" s="35">
        <v>0.09</v>
      </c>
      <c r="R231" s="35">
        <v>4.1000000000000002E-2</v>
      </c>
    </row>
    <row r="232" spans="2:18" ht="15.75" thickBot="1" x14ac:dyDescent="0.3">
      <c r="B232" s="34" t="s">
        <v>63</v>
      </c>
      <c r="C232" s="32" t="s">
        <v>21</v>
      </c>
      <c r="D232" s="36">
        <v>0.66</v>
      </c>
      <c r="E232" s="36">
        <v>0.61</v>
      </c>
      <c r="F232" s="36">
        <v>0.66</v>
      </c>
      <c r="G232" s="36">
        <v>0.56000000000000005</v>
      </c>
      <c r="H232" s="36">
        <v>0.65</v>
      </c>
      <c r="I232" s="36">
        <v>1</v>
      </c>
      <c r="J232" s="36">
        <v>0.49</v>
      </c>
      <c r="K232" s="36">
        <v>1.41</v>
      </c>
      <c r="L232" s="36">
        <v>0.8</v>
      </c>
      <c r="M232" s="36">
        <v>0.41</v>
      </c>
      <c r="N232" s="36">
        <v>0.56999999999999995</v>
      </c>
      <c r="O232" s="36">
        <v>0.57999999999999996</v>
      </c>
      <c r="P232" s="36">
        <v>0.66</v>
      </c>
      <c r="Q232" s="36">
        <v>0.22</v>
      </c>
      <c r="R232" s="36">
        <v>1.05</v>
      </c>
    </row>
    <row r="233" spans="2:18" ht="15.75" thickBot="1" x14ac:dyDescent="0.3">
      <c r="B233" s="34" t="s">
        <v>64</v>
      </c>
      <c r="C233" s="32" t="s">
        <v>21</v>
      </c>
      <c r="D233" s="35">
        <v>0.29399999999999998</v>
      </c>
      <c r="E233" s="35">
        <v>0.111</v>
      </c>
      <c r="F233" s="35">
        <v>0.16500000000000001</v>
      </c>
      <c r="G233" s="35">
        <v>5.8000000000000003E-2</v>
      </c>
      <c r="H233" s="35">
        <v>6.7000000000000004E-2</v>
      </c>
      <c r="I233" s="35">
        <v>0.245</v>
      </c>
      <c r="J233" s="35">
        <v>8.1000000000000003E-2</v>
      </c>
      <c r="K233" s="35">
        <v>0.16800000000000001</v>
      </c>
      <c r="L233" s="35">
        <v>0.11600000000000001</v>
      </c>
      <c r="M233" s="35">
        <v>2.9000000000000001E-2</v>
      </c>
      <c r="N233" s="35">
        <v>0.113</v>
      </c>
      <c r="O233" s="35">
        <v>0.104</v>
      </c>
      <c r="P233" s="35">
        <v>8.6999999999999994E-2</v>
      </c>
      <c r="Q233" s="35">
        <v>0.02</v>
      </c>
      <c r="R233" s="35">
        <v>4.2999999999999997E-2</v>
      </c>
    </row>
    <row r="234" spans="2:18" ht="15.75" thickBot="1" x14ac:dyDescent="0.3">
      <c r="B234" s="34" t="s">
        <v>65</v>
      </c>
      <c r="C234" s="32" t="s">
        <v>21</v>
      </c>
      <c r="D234" s="36">
        <v>0.75</v>
      </c>
      <c r="E234" s="36">
        <v>0.7</v>
      </c>
      <c r="F234" s="36">
        <v>0.53</v>
      </c>
      <c r="G234" s="36">
        <v>0.37</v>
      </c>
      <c r="H234" s="36">
        <v>0.47</v>
      </c>
      <c r="I234" s="36">
        <v>0.62</v>
      </c>
      <c r="J234" s="36">
        <v>0.48</v>
      </c>
      <c r="K234" s="36">
        <v>0.77</v>
      </c>
      <c r="L234" s="36">
        <v>0.65</v>
      </c>
      <c r="M234" s="36">
        <v>-0.16</v>
      </c>
      <c r="N234" s="36">
        <v>0.77</v>
      </c>
      <c r="O234" s="36">
        <v>0.76</v>
      </c>
      <c r="P234" s="36">
        <v>0.76</v>
      </c>
      <c r="Q234" s="36">
        <v>0.51</v>
      </c>
      <c r="R234" s="36">
        <v>0.87</v>
      </c>
    </row>
    <row r="235" spans="2:18" ht="15.75" thickBot="1" x14ac:dyDescent="0.3">
      <c r="B235" s="34" t="s">
        <v>66</v>
      </c>
      <c r="C235" s="32" t="s">
        <v>21</v>
      </c>
      <c r="D235" s="35">
        <v>0.307</v>
      </c>
      <c r="E235" s="35">
        <v>0.11700000000000001</v>
      </c>
      <c r="F235" s="35">
        <v>0.16500000000000001</v>
      </c>
      <c r="G235" s="35">
        <v>5.8000000000000003E-2</v>
      </c>
      <c r="H235" s="35">
        <v>0.06</v>
      </c>
      <c r="I235" s="35">
        <v>0.152</v>
      </c>
      <c r="J235" s="35">
        <v>3.9E-2</v>
      </c>
      <c r="K235" s="35">
        <v>0.13</v>
      </c>
      <c r="L235" s="35">
        <v>7.4999999999999997E-2</v>
      </c>
      <c r="M235" s="35">
        <v>-5.0000000000000001E-3</v>
      </c>
      <c r="N235" s="35">
        <v>8.6999999999999994E-2</v>
      </c>
      <c r="O235" s="35">
        <v>0.08</v>
      </c>
      <c r="P235" s="35">
        <v>6.6000000000000003E-2</v>
      </c>
      <c r="Q235" s="35">
        <v>0.01</v>
      </c>
      <c r="R235" s="35">
        <v>3.7999999999999999E-2</v>
      </c>
    </row>
    <row r="236" spans="2:18" ht="15.75" thickBot="1" x14ac:dyDescent="0.3">
      <c r="B236" s="31" t="s">
        <v>67</v>
      </c>
      <c r="C236" s="32" t="s">
        <v>21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</row>
    <row r="237" spans="2:18" ht="15.75" thickBot="1" x14ac:dyDescent="0.3">
      <c r="B237" s="34" t="s">
        <v>68</v>
      </c>
      <c r="C237" s="32" t="s">
        <v>21</v>
      </c>
      <c r="D237" s="36">
        <v>1.04</v>
      </c>
      <c r="E237" s="36">
        <v>0.99</v>
      </c>
      <c r="F237" s="36">
        <v>1.1599999999999999</v>
      </c>
      <c r="G237" s="36">
        <v>1.19</v>
      </c>
      <c r="H237" s="36">
        <v>0.9</v>
      </c>
      <c r="I237" s="36">
        <v>0.92</v>
      </c>
      <c r="J237" s="36">
        <v>0.88</v>
      </c>
      <c r="K237" s="36">
        <v>1.1599999999999999</v>
      </c>
      <c r="L237" s="36">
        <v>1.17</v>
      </c>
      <c r="M237" s="36">
        <v>1.01</v>
      </c>
      <c r="N237" s="36">
        <v>1.1499999999999999</v>
      </c>
      <c r="O237" s="36">
        <v>1.2</v>
      </c>
      <c r="P237" s="36">
        <v>1.33</v>
      </c>
      <c r="Q237" s="36">
        <v>1.33</v>
      </c>
      <c r="R237" s="36">
        <v>1.35</v>
      </c>
    </row>
    <row r="238" spans="2:18" ht="15.75" thickBot="1" x14ac:dyDescent="0.3">
      <c r="B238" s="34" t="s">
        <v>69</v>
      </c>
      <c r="C238" s="32" t="s">
        <v>21</v>
      </c>
      <c r="D238" s="36">
        <v>1.54</v>
      </c>
      <c r="E238" s="36">
        <v>1.53</v>
      </c>
      <c r="F238" s="36">
        <v>1.91</v>
      </c>
      <c r="G238" s="36">
        <v>1.81</v>
      </c>
      <c r="H238" s="36">
        <v>1.63</v>
      </c>
      <c r="I238" s="36">
        <v>1.66</v>
      </c>
      <c r="J238" s="36">
        <v>1.69</v>
      </c>
      <c r="K238" s="36">
        <v>2.0499999999999998</v>
      </c>
      <c r="L238" s="36">
        <v>2.09</v>
      </c>
      <c r="M238" s="36">
        <v>1.82</v>
      </c>
      <c r="N238" s="36">
        <v>1.92</v>
      </c>
      <c r="O238" s="36">
        <v>1.99</v>
      </c>
      <c r="P238" s="36">
        <v>2.2799999999999998</v>
      </c>
      <c r="Q238" s="36">
        <v>2.08</v>
      </c>
      <c r="R238" s="36">
        <v>2.13</v>
      </c>
    </row>
    <row r="239" spans="2:18" ht="15.75" thickBot="1" x14ac:dyDescent="0.3">
      <c r="B239" s="34" t="s">
        <v>70</v>
      </c>
      <c r="C239" s="32" t="s">
        <v>21</v>
      </c>
      <c r="D239" s="37" t="s">
        <v>61</v>
      </c>
      <c r="E239" s="37" t="s">
        <v>61</v>
      </c>
      <c r="F239" s="37" t="s">
        <v>61</v>
      </c>
      <c r="G239" s="37" t="s">
        <v>61</v>
      </c>
      <c r="H239" s="37" t="s">
        <v>61</v>
      </c>
      <c r="I239" s="37">
        <v>8.5</v>
      </c>
      <c r="J239" s="37">
        <v>4.9000000000000004</v>
      </c>
      <c r="K239" s="37">
        <v>3.9</v>
      </c>
      <c r="L239" s="37">
        <v>4.4000000000000004</v>
      </c>
      <c r="M239" s="37">
        <v>3.1</v>
      </c>
      <c r="N239" s="37">
        <v>5.5</v>
      </c>
      <c r="O239" s="37">
        <v>5.8</v>
      </c>
      <c r="P239" s="37">
        <v>4.2</v>
      </c>
      <c r="Q239" s="37">
        <v>2</v>
      </c>
      <c r="R239" s="37">
        <v>1.5</v>
      </c>
    </row>
    <row r="240" spans="2:18" ht="15.75" thickBot="1" x14ac:dyDescent="0.3">
      <c r="B240" s="34" t="s">
        <v>71</v>
      </c>
      <c r="C240" s="32" t="s">
        <v>21</v>
      </c>
      <c r="D240" s="37">
        <v>250.7</v>
      </c>
      <c r="E240" s="37">
        <v>280.60000000000002</v>
      </c>
      <c r="F240" s="37">
        <v>178.2</v>
      </c>
      <c r="G240" s="37">
        <v>192.1</v>
      </c>
      <c r="H240" s="37">
        <v>193.2</v>
      </c>
      <c r="I240" s="37">
        <v>164</v>
      </c>
      <c r="J240" s="37">
        <v>184.4</v>
      </c>
      <c r="K240" s="37">
        <v>201.8</v>
      </c>
      <c r="L240" s="37">
        <v>171.2</v>
      </c>
      <c r="M240" s="37">
        <v>162.4</v>
      </c>
      <c r="N240" s="37">
        <v>149.19999999999999</v>
      </c>
      <c r="O240" s="37">
        <v>142.9</v>
      </c>
      <c r="P240" s="37">
        <v>153.4</v>
      </c>
      <c r="Q240" s="37">
        <v>156.19999999999999</v>
      </c>
      <c r="R240" s="37">
        <v>170</v>
      </c>
    </row>
    <row r="241" spans="2:18" ht="15.75" thickBot="1" x14ac:dyDescent="0.3">
      <c r="B241" s="31" t="s">
        <v>72</v>
      </c>
      <c r="C241" s="32" t="s">
        <v>21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2:18" ht="15.75" thickBot="1" x14ac:dyDescent="0.3">
      <c r="B242" s="34" t="s">
        <v>73</v>
      </c>
      <c r="C242" s="32" t="s">
        <v>21</v>
      </c>
      <c r="D242" s="36">
        <v>3.38</v>
      </c>
      <c r="E242" s="36">
        <v>3.44</v>
      </c>
      <c r="F242" s="36">
        <v>3.21</v>
      </c>
      <c r="G242" s="36">
        <v>3.58</v>
      </c>
      <c r="H242" s="36">
        <v>3.23</v>
      </c>
      <c r="I242" s="36">
        <v>3.34</v>
      </c>
      <c r="J242" s="36">
        <v>3.6</v>
      </c>
      <c r="K242" s="36">
        <v>3.18</v>
      </c>
      <c r="L242" s="36">
        <v>2.77</v>
      </c>
      <c r="M242" s="36">
        <v>2.94</v>
      </c>
      <c r="N242" s="36">
        <v>2.91</v>
      </c>
      <c r="O242" s="36">
        <v>2.87</v>
      </c>
      <c r="P242" s="36">
        <v>2.77</v>
      </c>
      <c r="Q242" s="36">
        <v>3.12</v>
      </c>
      <c r="R242" s="36">
        <v>3.03</v>
      </c>
    </row>
    <row r="243" spans="2:18" ht="15.75" thickBot="1" x14ac:dyDescent="0.3">
      <c r="B243" s="34" t="s">
        <v>74</v>
      </c>
      <c r="C243" s="32" t="s">
        <v>21</v>
      </c>
      <c r="D243" s="36">
        <v>0.59</v>
      </c>
      <c r="E243" s="36">
        <v>0.81</v>
      </c>
      <c r="F243" s="36">
        <v>0.8</v>
      </c>
      <c r="G243" s="36">
        <v>0.77</v>
      </c>
      <c r="H243" s="36">
        <v>0.56999999999999995</v>
      </c>
      <c r="I243" s="36">
        <v>0.67</v>
      </c>
      <c r="J243" s="36">
        <v>0.72</v>
      </c>
      <c r="K243" s="36">
        <v>0.74</v>
      </c>
      <c r="L243" s="36">
        <v>0.47</v>
      </c>
      <c r="M243" s="36">
        <v>0.55000000000000004</v>
      </c>
      <c r="N243" s="36">
        <v>0.63</v>
      </c>
      <c r="O243" s="36">
        <v>0.62</v>
      </c>
      <c r="P243" s="36">
        <v>0.67</v>
      </c>
      <c r="Q243" s="36">
        <v>0.94</v>
      </c>
      <c r="R243" s="36">
        <v>0.98</v>
      </c>
    </row>
    <row r="244" spans="2:18" ht="15.75" thickBot="1" x14ac:dyDescent="0.3">
      <c r="B244" s="34" t="s">
        <v>75</v>
      </c>
      <c r="C244" s="32" t="s">
        <v>21</v>
      </c>
      <c r="D244" s="35">
        <v>0.20499999999999999</v>
      </c>
      <c r="E244" s="35">
        <v>0.224</v>
      </c>
      <c r="F244" s="35">
        <v>0.27300000000000002</v>
      </c>
      <c r="G244" s="35">
        <v>0.29899999999999999</v>
      </c>
      <c r="H244" s="35">
        <v>0.22500000000000001</v>
      </c>
      <c r="I244" s="35">
        <v>0.186</v>
      </c>
      <c r="J244" s="35">
        <v>0.29099999999999998</v>
      </c>
      <c r="K244" s="35">
        <v>0.29699999999999999</v>
      </c>
      <c r="L244" s="35">
        <v>0.29799999999999999</v>
      </c>
      <c r="M244" s="35">
        <v>0.29399999999999998</v>
      </c>
      <c r="N244" s="35">
        <v>0.31900000000000001</v>
      </c>
      <c r="O244" s="35">
        <v>0.36299999999999999</v>
      </c>
      <c r="P244" s="35">
        <v>0.379</v>
      </c>
      <c r="Q244" s="35">
        <v>0.44900000000000001</v>
      </c>
      <c r="R244" s="35">
        <v>0.42199999999999999</v>
      </c>
    </row>
    <row r="245" spans="2:18" ht="15.75" thickBot="1" x14ac:dyDescent="0.3">
      <c r="B245" s="34" t="s">
        <v>76</v>
      </c>
      <c r="C245" s="32" t="s">
        <v>21</v>
      </c>
      <c r="D245" s="36" t="s">
        <v>61</v>
      </c>
      <c r="E245" s="36" t="s">
        <v>61</v>
      </c>
      <c r="F245" s="36" t="s">
        <v>61</v>
      </c>
      <c r="G245" s="36" t="s">
        <v>61</v>
      </c>
      <c r="H245" s="36" t="s">
        <v>61</v>
      </c>
      <c r="I245" s="36" t="s">
        <v>61</v>
      </c>
      <c r="J245" s="36" t="s">
        <v>61</v>
      </c>
      <c r="K245" s="36" t="s">
        <v>61</v>
      </c>
      <c r="L245" s="36" t="s">
        <v>61</v>
      </c>
      <c r="M245" s="36" t="s">
        <v>61</v>
      </c>
      <c r="N245" s="36" t="s">
        <v>61</v>
      </c>
      <c r="O245" s="36" t="s">
        <v>61</v>
      </c>
      <c r="P245" s="36" t="s">
        <v>61</v>
      </c>
      <c r="Q245" s="36">
        <v>0.72</v>
      </c>
      <c r="R245" s="36">
        <v>1.18</v>
      </c>
    </row>
    <row r="246" spans="2:18" ht="15.75" thickBot="1" x14ac:dyDescent="0.3">
      <c r="B246" s="31" t="s">
        <v>77</v>
      </c>
      <c r="C246" s="32" t="s">
        <v>21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</row>
    <row r="247" spans="2:18" ht="15.75" thickBot="1" x14ac:dyDescent="0.3">
      <c r="B247" s="34" t="s">
        <v>78</v>
      </c>
      <c r="C247" s="32" t="s">
        <v>21</v>
      </c>
      <c r="D247" s="37">
        <v>3.4</v>
      </c>
      <c r="E247" s="37">
        <v>3.1</v>
      </c>
      <c r="F247" s="37">
        <v>6.9</v>
      </c>
      <c r="G247" s="37">
        <v>5.4</v>
      </c>
      <c r="H247" s="37">
        <v>6.5</v>
      </c>
      <c r="I247" s="37">
        <v>10.199999999999999</v>
      </c>
      <c r="J247" s="37">
        <v>8.4</v>
      </c>
      <c r="K247" s="37">
        <v>8.1999999999999993</v>
      </c>
      <c r="L247" s="37">
        <v>10.199999999999999</v>
      </c>
      <c r="M247" s="37">
        <v>9.3000000000000007</v>
      </c>
      <c r="N247" s="37">
        <v>9.5</v>
      </c>
      <c r="O247" s="37">
        <v>8.8000000000000007</v>
      </c>
      <c r="P247" s="37">
        <v>7.3</v>
      </c>
      <c r="Q247" s="37">
        <v>6.2</v>
      </c>
      <c r="R247" s="37">
        <v>5.8</v>
      </c>
    </row>
    <row r="248" spans="2:18" ht="15.75" thickBot="1" x14ac:dyDescent="0.3">
      <c r="B248" s="34" t="s">
        <v>79</v>
      </c>
      <c r="C248" s="32" t="s">
        <v>21</v>
      </c>
      <c r="D248" s="37">
        <v>107.4</v>
      </c>
      <c r="E248" s="37">
        <v>116.8</v>
      </c>
      <c r="F248" s="37">
        <v>52.8</v>
      </c>
      <c r="G248" s="37">
        <v>68</v>
      </c>
      <c r="H248" s="37">
        <v>56.2</v>
      </c>
      <c r="I248" s="37">
        <v>35.9</v>
      </c>
      <c r="J248" s="37">
        <v>43.3</v>
      </c>
      <c r="K248" s="37">
        <v>44.8</v>
      </c>
      <c r="L248" s="37">
        <v>35.700000000000003</v>
      </c>
      <c r="M248" s="37">
        <v>39.299999999999997</v>
      </c>
      <c r="N248" s="37">
        <v>38.6</v>
      </c>
      <c r="O248" s="37">
        <v>41.5</v>
      </c>
      <c r="P248" s="37">
        <v>50</v>
      </c>
      <c r="Q248" s="37">
        <v>59.1</v>
      </c>
      <c r="R248" s="37">
        <v>63.1</v>
      </c>
    </row>
    <row r="249" spans="2:18" ht="15.75" thickBot="1" x14ac:dyDescent="0.3">
      <c r="B249" s="34" t="s">
        <v>80</v>
      </c>
      <c r="C249" s="32" t="s">
        <v>21</v>
      </c>
      <c r="D249" s="37">
        <v>1.7</v>
      </c>
      <c r="E249" s="37">
        <v>1.4</v>
      </c>
      <c r="F249" s="37">
        <v>1.9</v>
      </c>
      <c r="G249" s="37">
        <v>1.8</v>
      </c>
      <c r="H249" s="37">
        <v>1.5</v>
      </c>
      <c r="I249" s="37">
        <v>1.7</v>
      </c>
      <c r="J249" s="37">
        <v>1.6</v>
      </c>
      <c r="K249" s="37">
        <v>1.6</v>
      </c>
      <c r="L249" s="37">
        <v>1.9</v>
      </c>
      <c r="M249" s="37">
        <v>1.9</v>
      </c>
      <c r="N249" s="37">
        <v>2.1</v>
      </c>
      <c r="O249" s="37">
        <v>2.2000000000000002</v>
      </c>
      <c r="P249" s="37">
        <v>2</v>
      </c>
      <c r="Q249" s="37">
        <v>2.1</v>
      </c>
      <c r="R249" s="37">
        <v>2</v>
      </c>
    </row>
    <row r="250" spans="2:18" ht="15.75" thickBot="1" x14ac:dyDescent="0.3">
      <c r="B250" s="34" t="s">
        <v>81</v>
      </c>
      <c r="C250" s="32" t="s">
        <v>21</v>
      </c>
      <c r="D250" s="37">
        <v>218.2</v>
      </c>
      <c r="E250" s="37">
        <v>264</v>
      </c>
      <c r="F250" s="37">
        <v>196.4</v>
      </c>
      <c r="G250" s="37">
        <v>207.7</v>
      </c>
      <c r="H250" s="37">
        <v>240.3</v>
      </c>
      <c r="I250" s="37">
        <v>210.3</v>
      </c>
      <c r="J250" s="37">
        <v>222.1</v>
      </c>
      <c r="K250" s="37">
        <v>231.3</v>
      </c>
      <c r="L250" s="37">
        <v>190.7</v>
      </c>
      <c r="M250" s="37">
        <v>190.5</v>
      </c>
      <c r="N250" s="37">
        <v>172.2</v>
      </c>
      <c r="O250" s="37">
        <v>169.6</v>
      </c>
      <c r="P250" s="37">
        <v>179.5</v>
      </c>
      <c r="Q250" s="37">
        <v>170.6</v>
      </c>
      <c r="R250" s="37">
        <v>183.1</v>
      </c>
    </row>
    <row r="251" spans="2:18" ht="15.75" thickBot="1" x14ac:dyDescent="0.3">
      <c r="B251" s="34" t="s">
        <v>82</v>
      </c>
      <c r="C251" s="32" t="s">
        <v>21</v>
      </c>
      <c r="D251" s="37">
        <v>74.900000000000006</v>
      </c>
      <c r="E251" s="37">
        <v>100.1</v>
      </c>
      <c r="F251" s="37">
        <v>70.900000000000006</v>
      </c>
      <c r="G251" s="37">
        <v>83.6</v>
      </c>
      <c r="H251" s="37">
        <v>103.3</v>
      </c>
      <c r="I251" s="37">
        <v>82.2</v>
      </c>
      <c r="J251" s="37">
        <v>81.099999999999994</v>
      </c>
      <c r="K251" s="37">
        <v>74.3</v>
      </c>
      <c r="L251" s="37">
        <v>55.2</v>
      </c>
      <c r="M251" s="37">
        <v>67.3</v>
      </c>
      <c r="N251" s="37">
        <v>61.5</v>
      </c>
      <c r="O251" s="37">
        <v>68.099999999999994</v>
      </c>
      <c r="P251" s="37">
        <v>76.099999999999994</v>
      </c>
      <c r="Q251" s="37">
        <v>73.5</v>
      </c>
      <c r="R251" s="37">
        <v>76.2</v>
      </c>
    </row>
    <row r="252" spans="2:18" ht="15.75" thickBot="1" x14ac:dyDescent="0.3">
      <c r="B252" s="34" t="s">
        <v>83</v>
      </c>
      <c r="C252" s="32" t="s">
        <v>21</v>
      </c>
      <c r="D252" s="36">
        <v>9.4</v>
      </c>
      <c r="E252" s="36">
        <v>6.24</v>
      </c>
      <c r="F252" s="36">
        <v>9</v>
      </c>
      <c r="G252" s="36">
        <v>8.2200000000000006</v>
      </c>
      <c r="H252" s="36">
        <v>6.63</v>
      </c>
      <c r="I252" s="36">
        <v>7.23</v>
      </c>
      <c r="J252" s="36">
        <v>6.35</v>
      </c>
      <c r="K252" s="36">
        <v>5.15</v>
      </c>
      <c r="L252" s="36">
        <v>4.79</v>
      </c>
      <c r="M252" s="36">
        <v>4.17</v>
      </c>
      <c r="N252" s="36">
        <v>3.88</v>
      </c>
      <c r="O252" s="36">
        <v>3.32</v>
      </c>
      <c r="P252" s="36">
        <v>2.97</v>
      </c>
      <c r="Q252" s="36">
        <v>3.05</v>
      </c>
      <c r="R252" s="36">
        <v>2.87</v>
      </c>
    </row>
    <row r="253" spans="2:18" ht="15.75" thickBot="1" x14ac:dyDescent="0.3">
      <c r="B253" s="34" t="s">
        <v>84</v>
      </c>
      <c r="C253" s="32" t="s">
        <v>21</v>
      </c>
      <c r="D253" s="35">
        <v>7.0999999999999994E-2</v>
      </c>
      <c r="E253" s="35">
        <v>0.153</v>
      </c>
      <c r="F253" s="35">
        <v>-7.5999999999999998E-2</v>
      </c>
      <c r="G253" s="35">
        <v>0.14699999999999999</v>
      </c>
      <c r="H253" s="35">
        <v>3.0000000000000001E-3</v>
      </c>
      <c r="I253" s="35">
        <v>-0.14499999999999999</v>
      </c>
      <c r="J253" s="35">
        <v>1.6E-2</v>
      </c>
      <c r="K253" s="35">
        <v>7.9000000000000001E-2</v>
      </c>
      <c r="L253" s="35">
        <v>1E-3</v>
      </c>
      <c r="M253" s="35">
        <v>-5.7000000000000002E-2</v>
      </c>
      <c r="N253" s="35">
        <v>-4.7E-2</v>
      </c>
      <c r="O253" s="35">
        <v>4.4999999999999998E-2</v>
      </c>
      <c r="P253" s="35">
        <v>7.5999999999999998E-2</v>
      </c>
      <c r="Q253" s="35">
        <v>1.7999999999999999E-2</v>
      </c>
      <c r="R253" s="35">
        <v>4.3999999999999997E-2</v>
      </c>
    </row>
    <row r="254" spans="2:18" ht="15.75" thickBot="1" x14ac:dyDescent="0.3">
      <c r="B254" s="34" t="s">
        <v>85</v>
      </c>
      <c r="C254" s="32" t="s">
        <v>21</v>
      </c>
      <c r="D254" s="35">
        <v>2.9000000000000001E-2</v>
      </c>
      <c r="E254" s="35">
        <v>5.8000000000000003E-2</v>
      </c>
      <c r="F254" s="35">
        <v>3.5999999999999997E-2</v>
      </c>
      <c r="G254" s="35">
        <v>6.7000000000000004E-2</v>
      </c>
      <c r="H254" s="35">
        <v>9.6000000000000002E-2</v>
      </c>
      <c r="I254" s="35">
        <v>6.3E-2</v>
      </c>
      <c r="J254" s="35">
        <v>4.8000000000000001E-2</v>
      </c>
      <c r="K254" s="35" t="s">
        <v>61</v>
      </c>
      <c r="L254" s="35" t="s">
        <v>61</v>
      </c>
      <c r="M254" s="35" t="s">
        <v>61</v>
      </c>
      <c r="N254" s="35" t="s">
        <v>61</v>
      </c>
      <c r="O254" s="35" t="s">
        <v>61</v>
      </c>
      <c r="P254" s="35" t="s">
        <v>61</v>
      </c>
      <c r="Q254" s="35" t="s">
        <v>61</v>
      </c>
      <c r="R254" s="35" t="s">
        <v>61</v>
      </c>
    </row>
    <row r="255" spans="2:18" ht="15.75" thickBot="1" x14ac:dyDescent="0.3">
      <c r="B255" s="34" t="s">
        <v>86</v>
      </c>
      <c r="C255" s="32" t="s">
        <v>21</v>
      </c>
      <c r="D255" s="35">
        <v>0.18099999999999999</v>
      </c>
      <c r="E255" s="35">
        <v>6.3E-2</v>
      </c>
      <c r="F255" s="35">
        <v>8.7999999999999995E-2</v>
      </c>
      <c r="G255" s="35">
        <v>0.03</v>
      </c>
      <c r="H255" s="35">
        <v>3.4000000000000002E-2</v>
      </c>
      <c r="I255" s="35">
        <v>0.127</v>
      </c>
      <c r="J255" s="35">
        <v>0.04</v>
      </c>
      <c r="K255" s="35">
        <v>0.08</v>
      </c>
      <c r="L255" s="35">
        <v>5.8999999999999997E-2</v>
      </c>
      <c r="M255" s="35">
        <v>1.6E-2</v>
      </c>
      <c r="N255" s="35">
        <v>5.7000000000000002E-2</v>
      </c>
      <c r="O255" s="35">
        <v>5.1999999999999998E-2</v>
      </c>
      <c r="P255" s="35">
        <v>4.3999999999999997E-2</v>
      </c>
      <c r="Q255" s="35">
        <v>0.01</v>
      </c>
      <c r="R255" s="35">
        <v>0.02</v>
      </c>
    </row>
    <row r="256" spans="2:18" x14ac:dyDescent="0.25">
      <c r="B256" s="34" t="s">
        <v>90</v>
      </c>
      <c r="C256" s="32" t="s">
        <v>21</v>
      </c>
      <c r="D256" s="37" t="s">
        <v>91</v>
      </c>
      <c r="E256" s="37" t="s">
        <v>92</v>
      </c>
      <c r="F256" s="37" t="s">
        <v>93</v>
      </c>
      <c r="G256" s="37" t="s">
        <v>94</v>
      </c>
      <c r="H256" s="37" t="s">
        <v>95</v>
      </c>
      <c r="I256" s="37" t="s">
        <v>96</v>
      </c>
      <c r="J256" s="37" t="s">
        <v>97</v>
      </c>
      <c r="K256" s="37" t="s">
        <v>98</v>
      </c>
      <c r="L256" s="37" t="s">
        <v>99</v>
      </c>
      <c r="M256" s="37" t="s">
        <v>100</v>
      </c>
      <c r="N256" s="37" t="s">
        <v>101</v>
      </c>
      <c r="O256" s="37" t="s">
        <v>102</v>
      </c>
      <c r="P256" s="37" t="s">
        <v>103</v>
      </c>
      <c r="Q256" s="37" t="s">
        <v>104</v>
      </c>
      <c r="R256" s="37" t="s">
        <v>105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opLeftCell="A41" workbookViewId="0">
      <selection activeCell="C41" sqref="C41"/>
    </sheetView>
  </sheetViews>
  <sheetFormatPr defaultRowHeight="15" x14ac:dyDescent="0.25"/>
  <cols>
    <col min="1" max="1" width="10.7109375" bestFit="1" customWidth="1"/>
    <col min="2" max="2" width="23" bestFit="1" customWidth="1"/>
    <col min="3" max="3" width="11.28515625" customWidth="1"/>
    <col min="4" max="4" width="7.140625" customWidth="1"/>
    <col min="5" max="5" width="8.28515625" customWidth="1"/>
    <col min="6" max="7" width="7.140625" customWidth="1"/>
    <col min="8" max="8" width="6.85546875" customWidth="1"/>
    <col min="9" max="9" width="7.140625" customWidth="1"/>
    <col min="10" max="10" width="6.85546875" customWidth="1"/>
    <col min="11" max="13" width="8" customWidth="1"/>
    <col min="14" max="15" width="6.85546875" customWidth="1"/>
    <col min="16" max="16" width="9.42578125" customWidth="1"/>
    <col min="17" max="17" width="8.28515625" customWidth="1"/>
    <col min="18" max="18" width="8" customWidth="1"/>
  </cols>
  <sheetData>
    <row r="1" spans="1:18" ht="16.5" customHeight="1" thickBot="1" x14ac:dyDescent="0.3">
      <c r="A1" s="88"/>
      <c r="B1" s="100"/>
      <c r="C1" s="107" t="s">
        <v>167</v>
      </c>
      <c r="D1" s="107">
        <v>2002</v>
      </c>
      <c r="E1" s="107">
        <v>2003</v>
      </c>
      <c r="F1" s="107">
        <v>2004</v>
      </c>
      <c r="G1" s="107">
        <v>2005</v>
      </c>
      <c r="H1" s="107">
        <v>2006</v>
      </c>
      <c r="I1" s="107">
        <v>2007</v>
      </c>
      <c r="J1" s="107">
        <v>2008</v>
      </c>
      <c r="K1" s="107">
        <v>2009</v>
      </c>
      <c r="L1" s="107">
        <v>2010</v>
      </c>
      <c r="M1" s="107">
        <v>2011</v>
      </c>
      <c r="N1" s="107">
        <v>2012</v>
      </c>
      <c r="O1" s="107">
        <v>2013</v>
      </c>
      <c r="P1" s="107">
        <v>2014</v>
      </c>
      <c r="Q1" s="107">
        <v>2015</v>
      </c>
      <c r="R1" s="107">
        <v>2016</v>
      </c>
    </row>
    <row r="2" spans="1:18" ht="16.5" customHeight="1" x14ac:dyDescent="0.25">
      <c r="A2" s="98"/>
      <c r="B2" s="99"/>
      <c r="C2" s="145" t="s">
        <v>150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18" ht="16.5" customHeight="1" thickBot="1" x14ac:dyDescent="0.3">
      <c r="A3" s="98"/>
      <c r="B3" s="99"/>
      <c r="C3" s="145" t="s">
        <v>68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7"/>
    </row>
    <row r="4" spans="1:18" ht="16.5" thickBot="1" x14ac:dyDescent="0.3">
      <c r="A4" s="89"/>
      <c r="B4" s="101"/>
      <c r="C4" s="102" t="s">
        <v>18</v>
      </c>
      <c r="D4" s="108">
        <v>0.54</v>
      </c>
      <c r="E4" s="108">
        <v>0.76</v>
      </c>
      <c r="F4" s="108">
        <v>0.47</v>
      </c>
      <c r="G4" s="108">
        <v>0.5</v>
      </c>
      <c r="H4" s="108">
        <v>0.5</v>
      </c>
      <c r="I4" s="108">
        <v>0.56000000000000005</v>
      </c>
      <c r="J4" s="108">
        <v>0.34</v>
      </c>
      <c r="K4" s="108">
        <v>0.56000000000000005</v>
      </c>
      <c r="L4" s="108">
        <v>0.46</v>
      </c>
      <c r="M4" s="108">
        <v>0.43</v>
      </c>
      <c r="N4" s="108">
        <v>0.43</v>
      </c>
      <c r="O4" s="108">
        <v>0.43</v>
      </c>
      <c r="P4" s="108">
        <v>0.44</v>
      </c>
      <c r="Q4" s="108">
        <v>0.42</v>
      </c>
      <c r="R4" s="108">
        <v>0.38</v>
      </c>
    </row>
    <row r="5" spans="1:18" ht="16.5" thickBot="1" x14ac:dyDescent="0.3">
      <c r="A5" s="91"/>
      <c r="B5" s="101"/>
      <c r="C5" s="102" t="s">
        <v>19</v>
      </c>
      <c r="D5" s="108">
        <v>0.94</v>
      </c>
      <c r="E5" s="108">
        <v>1.27</v>
      </c>
      <c r="F5" s="108">
        <v>0.68</v>
      </c>
      <c r="G5" s="108">
        <v>0.56999999999999995</v>
      </c>
      <c r="H5" s="108">
        <v>0.57999999999999996</v>
      </c>
      <c r="I5" s="108">
        <v>0.56999999999999995</v>
      </c>
      <c r="J5" s="108">
        <v>0.56000000000000005</v>
      </c>
      <c r="K5" s="108">
        <v>0.49</v>
      </c>
      <c r="L5" s="108">
        <v>0.48</v>
      </c>
      <c r="M5" s="108">
        <v>0.43</v>
      </c>
      <c r="N5" s="108">
        <v>0.45</v>
      </c>
      <c r="O5" s="108">
        <v>0.45</v>
      </c>
      <c r="P5" s="108">
        <v>0.45</v>
      </c>
      <c r="Q5" s="108">
        <v>0.41</v>
      </c>
      <c r="R5" s="108">
        <v>0.45</v>
      </c>
    </row>
    <row r="6" spans="1:18" ht="16.5" thickBot="1" x14ac:dyDescent="0.3">
      <c r="A6" s="91"/>
      <c r="B6" s="101"/>
      <c r="C6" s="102" t="s">
        <v>20</v>
      </c>
      <c r="D6" s="108">
        <v>0.74</v>
      </c>
      <c r="E6" s="108">
        <v>0.76</v>
      </c>
      <c r="F6" s="108">
        <v>0.69</v>
      </c>
      <c r="G6" s="108">
        <v>0.59</v>
      </c>
      <c r="H6" s="108">
        <v>0.65</v>
      </c>
      <c r="I6" s="108">
        <v>0.56000000000000005</v>
      </c>
      <c r="J6" s="108">
        <v>0.49</v>
      </c>
      <c r="K6" s="108">
        <v>0.49</v>
      </c>
      <c r="L6" s="108">
        <v>0.5</v>
      </c>
      <c r="M6" s="108">
        <v>0.49</v>
      </c>
      <c r="N6" s="108">
        <v>0.42</v>
      </c>
      <c r="O6" s="108">
        <v>0.46</v>
      </c>
      <c r="P6" s="108">
        <v>0.38</v>
      </c>
      <c r="Q6" s="108">
        <v>0.43</v>
      </c>
      <c r="R6" s="108">
        <v>0.55000000000000004</v>
      </c>
    </row>
    <row r="7" spans="1:18" ht="16.5" thickBot="1" x14ac:dyDescent="0.3">
      <c r="A7" s="91"/>
      <c r="B7" s="101"/>
      <c r="C7" s="102" t="s">
        <v>21</v>
      </c>
      <c r="D7" s="108">
        <v>1.04</v>
      </c>
      <c r="E7" s="108">
        <v>0.99</v>
      </c>
      <c r="F7" s="108">
        <v>1.1599999999999999</v>
      </c>
      <c r="G7" s="108">
        <v>1.19</v>
      </c>
      <c r="H7" s="108">
        <v>0.9</v>
      </c>
      <c r="I7" s="108">
        <v>0.92</v>
      </c>
      <c r="J7" s="108">
        <v>0.88</v>
      </c>
      <c r="K7" s="108">
        <v>1.1599999999999999</v>
      </c>
      <c r="L7" s="108">
        <v>1.17</v>
      </c>
      <c r="M7" s="108">
        <v>1.01</v>
      </c>
      <c r="N7" s="108">
        <v>1.1499999999999999</v>
      </c>
      <c r="O7" s="108">
        <v>1.2</v>
      </c>
      <c r="P7" s="108">
        <v>1.33</v>
      </c>
      <c r="Q7" s="108">
        <v>1.33</v>
      </c>
      <c r="R7" s="108">
        <v>1.35</v>
      </c>
    </row>
    <row r="8" spans="1:18" ht="16.5" thickBot="1" x14ac:dyDescent="0.3">
      <c r="A8" s="91"/>
      <c r="B8" s="101"/>
      <c r="C8" s="148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50"/>
    </row>
    <row r="9" spans="1:18" ht="16.5" thickBot="1" x14ac:dyDescent="0.3">
      <c r="A9" s="91"/>
      <c r="B9" s="101"/>
      <c r="C9" s="145" t="s">
        <v>69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7"/>
    </row>
    <row r="10" spans="1:18" ht="16.5" thickBot="1" x14ac:dyDescent="0.3">
      <c r="A10" s="91"/>
      <c r="B10" s="101"/>
      <c r="C10" s="102" t="s">
        <v>18</v>
      </c>
      <c r="D10" s="108">
        <v>0.85</v>
      </c>
      <c r="E10" s="108">
        <v>1.05</v>
      </c>
      <c r="F10" s="108">
        <v>0.75</v>
      </c>
      <c r="G10" s="108">
        <v>0.78</v>
      </c>
      <c r="H10" s="108">
        <v>0.77</v>
      </c>
      <c r="I10" s="108">
        <v>0.86</v>
      </c>
      <c r="J10" s="108">
        <v>0.84</v>
      </c>
      <c r="K10" s="108">
        <v>1.07</v>
      </c>
      <c r="L10" s="108">
        <v>1.1499999999999999</v>
      </c>
      <c r="M10" s="108">
        <v>1.21</v>
      </c>
      <c r="N10" s="108">
        <v>1.27</v>
      </c>
      <c r="O10" s="108">
        <v>1.26</v>
      </c>
      <c r="P10" s="108">
        <v>1.4</v>
      </c>
      <c r="Q10" s="108">
        <v>1.35</v>
      </c>
      <c r="R10" s="108">
        <v>1.25</v>
      </c>
    </row>
    <row r="11" spans="1:18" ht="16.5" thickBot="1" x14ac:dyDescent="0.3">
      <c r="A11" s="91"/>
      <c r="B11" s="101"/>
      <c r="C11" s="102" t="s">
        <v>19</v>
      </c>
      <c r="D11" s="108">
        <v>1.1100000000000001</v>
      </c>
      <c r="E11" s="108">
        <v>1.46</v>
      </c>
      <c r="F11" s="108">
        <v>1.1399999999999999</v>
      </c>
      <c r="G11" s="108">
        <v>1.06</v>
      </c>
      <c r="H11" s="108">
        <v>1.1200000000000001</v>
      </c>
      <c r="I11" s="108">
        <v>1.1299999999999999</v>
      </c>
      <c r="J11" s="108">
        <v>1.0900000000000001</v>
      </c>
      <c r="K11" s="108">
        <v>1</v>
      </c>
      <c r="L11" s="108">
        <v>0.96</v>
      </c>
      <c r="M11" s="108">
        <v>0.91</v>
      </c>
      <c r="N11" s="108">
        <v>0.93</v>
      </c>
      <c r="O11" s="108">
        <v>0.97</v>
      </c>
      <c r="P11" s="108">
        <v>0.99</v>
      </c>
      <c r="Q11" s="108">
        <v>0.96</v>
      </c>
      <c r="R11" s="108">
        <v>0.99</v>
      </c>
    </row>
    <row r="12" spans="1:18" ht="16.5" thickBot="1" x14ac:dyDescent="0.3">
      <c r="A12" s="91"/>
      <c r="B12" s="101"/>
      <c r="C12" s="102" t="s">
        <v>20</v>
      </c>
      <c r="D12" s="108">
        <v>1.17</v>
      </c>
      <c r="E12" s="108">
        <v>1.1100000000000001</v>
      </c>
      <c r="F12" s="108">
        <v>1.1399999999999999</v>
      </c>
      <c r="G12" s="108">
        <v>1.01</v>
      </c>
      <c r="H12" s="108">
        <v>1.05</v>
      </c>
      <c r="I12" s="108">
        <v>0.97</v>
      </c>
      <c r="J12" s="108">
        <v>0.87</v>
      </c>
      <c r="K12" s="108">
        <v>0.93</v>
      </c>
      <c r="L12" s="108">
        <v>0.95</v>
      </c>
      <c r="M12" s="108">
        <v>1.1100000000000001</v>
      </c>
      <c r="N12" s="108">
        <v>1.06</v>
      </c>
      <c r="O12" s="108">
        <v>1.06</v>
      </c>
      <c r="P12" s="108">
        <v>0.98</v>
      </c>
      <c r="Q12" s="108">
        <v>1.02</v>
      </c>
      <c r="R12" s="108">
        <v>1.1399999999999999</v>
      </c>
    </row>
    <row r="13" spans="1:18" ht="16.5" thickBot="1" x14ac:dyDescent="0.3">
      <c r="A13" s="91"/>
      <c r="B13" s="101"/>
      <c r="C13" s="102" t="s">
        <v>21</v>
      </c>
      <c r="D13" s="108">
        <v>1.54</v>
      </c>
      <c r="E13" s="108">
        <v>1.53</v>
      </c>
      <c r="F13" s="108">
        <v>1.91</v>
      </c>
      <c r="G13" s="108">
        <v>1.81</v>
      </c>
      <c r="H13" s="108">
        <v>1.63</v>
      </c>
      <c r="I13" s="108">
        <v>1.66</v>
      </c>
      <c r="J13" s="108">
        <v>1.69</v>
      </c>
      <c r="K13" s="108">
        <v>2.0499999999999998</v>
      </c>
      <c r="L13" s="108">
        <v>2.09</v>
      </c>
      <c r="M13" s="108">
        <v>1.82</v>
      </c>
      <c r="N13" s="108">
        <v>1.92</v>
      </c>
      <c r="O13" s="108">
        <v>1.99</v>
      </c>
      <c r="P13" s="108">
        <v>2.2799999999999998</v>
      </c>
      <c r="Q13" s="108">
        <v>2.08</v>
      </c>
      <c r="R13" s="108">
        <v>2.13</v>
      </c>
    </row>
    <row r="14" spans="1:18" ht="16.5" thickBot="1" x14ac:dyDescent="0.3">
      <c r="A14" s="91"/>
      <c r="B14" s="101"/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18" ht="16.5" thickBot="1" x14ac:dyDescent="0.3">
      <c r="A15" s="91"/>
      <c r="B15" s="101"/>
      <c r="C15" s="107" t="s">
        <v>163</v>
      </c>
      <c r="D15" s="107">
        <v>2002</v>
      </c>
      <c r="E15" s="107">
        <v>2003</v>
      </c>
      <c r="F15" s="107">
        <v>2004</v>
      </c>
      <c r="G15" s="107">
        <v>2005</v>
      </c>
      <c r="H15" s="107">
        <v>2006</v>
      </c>
      <c r="I15" s="107">
        <v>2007</v>
      </c>
      <c r="J15" s="107">
        <v>2008</v>
      </c>
      <c r="K15" s="107">
        <v>2009</v>
      </c>
      <c r="L15" s="107">
        <v>2010</v>
      </c>
      <c r="M15" s="107">
        <v>2011</v>
      </c>
      <c r="N15" s="107">
        <v>2012</v>
      </c>
      <c r="O15" s="107">
        <v>2013</v>
      </c>
      <c r="P15" s="107">
        <v>2014</v>
      </c>
      <c r="Q15" s="107">
        <v>2015</v>
      </c>
      <c r="R15" s="107">
        <v>2016</v>
      </c>
    </row>
    <row r="16" spans="1:18" ht="16.5" thickBot="1" x14ac:dyDescent="0.3">
      <c r="A16" s="91"/>
      <c r="B16" s="101"/>
      <c r="C16" s="145" t="s">
        <v>156</v>
      </c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7"/>
    </row>
    <row r="17" spans="1:18" ht="16.5" thickBot="1" x14ac:dyDescent="0.3">
      <c r="A17" s="91"/>
      <c r="B17" s="101"/>
      <c r="C17" s="142" t="s">
        <v>73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4"/>
    </row>
    <row r="18" spans="1:18" ht="16.5" thickBot="1" x14ac:dyDescent="0.3">
      <c r="A18" s="91"/>
      <c r="B18" s="101"/>
      <c r="C18" s="104" t="s">
        <v>18</v>
      </c>
      <c r="D18" s="109">
        <v>6.8</v>
      </c>
      <c r="E18" s="109">
        <v>6.51</v>
      </c>
      <c r="F18" s="109">
        <v>4.9800000000000004</v>
      </c>
      <c r="G18" s="109">
        <v>5.43</v>
      </c>
      <c r="H18" s="109">
        <v>10.93</v>
      </c>
      <c r="I18" s="109">
        <v>6.55</v>
      </c>
      <c r="J18" s="109" t="s">
        <v>61</v>
      </c>
      <c r="K18" s="109">
        <v>29.16</v>
      </c>
      <c r="L18" s="109">
        <v>24.79</v>
      </c>
      <c r="M18" s="109">
        <v>22.76</v>
      </c>
      <c r="N18" s="109">
        <v>15.15</v>
      </c>
      <c r="O18" s="109">
        <v>6.23</v>
      </c>
      <c r="P18" s="109">
        <v>10.72</v>
      </c>
      <c r="Q18" s="109">
        <v>14.9</v>
      </c>
      <c r="R18" s="109">
        <v>110.16</v>
      </c>
    </row>
    <row r="19" spans="1:18" ht="16.5" thickBot="1" x14ac:dyDescent="0.3">
      <c r="A19" s="91"/>
      <c r="B19" s="101"/>
      <c r="C19" s="104" t="s">
        <v>19</v>
      </c>
      <c r="D19" s="109">
        <v>3.62</v>
      </c>
      <c r="E19" s="109">
        <v>3.37</v>
      </c>
      <c r="F19" s="109">
        <v>4.2</v>
      </c>
      <c r="G19" s="109">
        <v>5.42</v>
      </c>
      <c r="H19" s="109">
        <v>5.54</v>
      </c>
      <c r="I19" s="109">
        <v>5.76</v>
      </c>
      <c r="J19" s="109">
        <v>6.91</v>
      </c>
      <c r="K19" s="109">
        <v>7.62</v>
      </c>
      <c r="L19" s="109">
        <v>9.41</v>
      </c>
      <c r="M19" s="109">
        <v>10</v>
      </c>
      <c r="N19" s="109">
        <v>8.86</v>
      </c>
      <c r="O19" s="109">
        <v>8.31</v>
      </c>
      <c r="P19" s="109">
        <v>13.61</v>
      </c>
      <c r="Q19" s="109">
        <v>17.73</v>
      </c>
      <c r="R19" s="109">
        <v>30.39</v>
      </c>
    </row>
    <row r="20" spans="1:18" ht="16.5" thickBot="1" x14ac:dyDescent="0.3">
      <c r="A20" s="91"/>
      <c r="B20" s="101"/>
      <c r="C20" s="104" t="s">
        <v>20</v>
      </c>
      <c r="D20" s="109">
        <v>8.9700000000000006</v>
      </c>
      <c r="E20" s="109">
        <v>13.2</v>
      </c>
      <c r="F20" s="109">
        <v>9.42</v>
      </c>
      <c r="G20" s="109">
        <v>10.32</v>
      </c>
      <c r="H20" s="109">
        <v>8.41</v>
      </c>
      <c r="I20" s="109">
        <v>7.79</v>
      </c>
      <c r="J20" s="109">
        <v>7.98</v>
      </c>
      <c r="K20" s="109">
        <v>9.6999999999999993</v>
      </c>
      <c r="L20" s="109">
        <v>6.34</v>
      </c>
      <c r="M20" s="109">
        <v>81.73</v>
      </c>
      <c r="N20" s="109">
        <v>29.14</v>
      </c>
      <c r="O20" s="109">
        <v>14.12</v>
      </c>
      <c r="P20" s="109" t="s">
        <v>61</v>
      </c>
      <c r="Q20" s="109" t="s">
        <v>61</v>
      </c>
      <c r="R20" s="109" t="s">
        <v>61</v>
      </c>
    </row>
    <row r="21" spans="1:18" ht="16.5" thickBot="1" x14ac:dyDescent="0.3">
      <c r="A21" s="91"/>
      <c r="B21" s="101"/>
      <c r="C21" s="104" t="s">
        <v>21</v>
      </c>
      <c r="D21" s="109">
        <v>3.38</v>
      </c>
      <c r="E21" s="109">
        <v>3.44</v>
      </c>
      <c r="F21" s="109">
        <v>3.21</v>
      </c>
      <c r="G21" s="109">
        <v>3.58</v>
      </c>
      <c r="H21" s="109">
        <v>3.23</v>
      </c>
      <c r="I21" s="109">
        <v>3.34</v>
      </c>
      <c r="J21" s="109">
        <v>3.6</v>
      </c>
      <c r="K21" s="109">
        <v>3.18</v>
      </c>
      <c r="L21" s="109">
        <v>2.77</v>
      </c>
      <c r="M21" s="109">
        <v>2.94</v>
      </c>
      <c r="N21" s="109">
        <v>2.91</v>
      </c>
      <c r="O21" s="109">
        <v>2.87</v>
      </c>
      <c r="P21" s="109">
        <v>2.77</v>
      </c>
      <c r="Q21" s="109">
        <v>3.12</v>
      </c>
      <c r="R21" s="109">
        <v>3.03</v>
      </c>
    </row>
    <row r="22" spans="1:18" ht="16.5" thickBot="1" x14ac:dyDescent="0.3">
      <c r="A22" s="91"/>
      <c r="B22" s="101"/>
      <c r="C22" s="151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3"/>
    </row>
    <row r="23" spans="1:18" ht="16.5" thickBot="1" x14ac:dyDescent="0.3">
      <c r="A23" s="91"/>
      <c r="B23" s="101"/>
      <c r="C23" s="142" t="s">
        <v>155</v>
      </c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4"/>
    </row>
    <row r="24" spans="1:18" ht="16.5" thickBot="1" x14ac:dyDescent="0.3">
      <c r="A24" s="91"/>
      <c r="B24" s="101"/>
      <c r="C24" s="104" t="s">
        <v>18</v>
      </c>
      <c r="D24" s="113">
        <v>0.56999999999999995</v>
      </c>
      <c r="E24" s="113">
        <v>0.58899999999999997</v>
      </c>
      <c r="F24" s="113">
        <v>0.46300000000000002</v>
      </c>
      <c r="G24" s="113">
        <v>0.438</v>
      </c>
      <c r="H24" s="113">
        <v>0.57099999999999995</v>
      </c>
      <c r="I24" s="113">
        <v>0.433</v>
      </c>
      <c r="J24" s="113">
        <v>1.091</v>
      </c>
      <c r="K24" s="113">
        <v>0.80600000000000005</v>
      </c>
      <c r="L24" s="113">
        <v>0.751</v>
      </c>
      <c r="M24" s="113">
        <v>0.627</v>
      </c>
      <c r="N24" s="113">
        <v>0.54800000000000004</v>
      </c>
      <c r="O24" s="113">
        <v>0.32800000000000001</v>
      </c>
      <c r="P24" s="113">
        <v>0.45600000000000002</v>
      </c>
      <c r="Q24" s="113">
        <v>0.53400000000000003</v>
      </c>
      <c r="R24" s="113">
        <v>0.88400000000000001</v>
      </c>
    </row>
    <row r="25" spans="1:18" ht="16.5" thickBot="1" x14ac:dyDescent="0.3">
      <c r="A25" s="91"/>
      <c r="B25" s="101"/>
      <c r="C25" s="104" t="s">
        <v>19</v>
      </c>
      <c r="D25" s="113">
        <v>0.14699999999999999</v>
      </c>
      <c r="E25" s="113">
        <v>0.16400000000000001</v>
      </c>
      <c r="F25" s="113">
        <v>0.20399999999999999</v>
      </c>
      <c r="G25" s="113">
        <v>0.22900000000000001</v>
      </c>
      <c r="H25" s="113">
        <v>0.188</v>
      </c>
      <c r="I25" s="113">
        <v>0.158</v>
      </c>
      <c r="J25" s="113">
        <v>0.17599999999999999</v>
      </c>
      <c r="K25" s="113">
        <v>0.16700000000000001</v>
      </c>
      <c r="L25" s="113">
        <v>0.19900000000000001</v>
      </c>
      <c r="M25" s="113">
        <v>0.46800000000000003</v>
      </c>
      <c r="N25" s="113">
        <v>0.439</v>
      </c>
      <c r="O25" s="113">
        <v>0.42599999999999999</v>
      </c>
      <c r="P25" s="113">
        <v>0.57899999999999996</v>
      </c>
      <c r="Q25" s="113">
        <v>0.58199999999999996</v>
      </c>
      <c r="R25" s="113">
        <v>0.70499999999999996</v>
      </c>
    </row>
    <row r="26" spans="1:18" ht="16.5" thickBot="1" x14ac:dyDescent="0.3">
      <c r="A26" s="91"/>
      <c r="B26" s="101"/>
      <c r="C26" s="104" t="s">
        <v>20</v>
      </c>
      <c r="D26" s="113">
        <v>0.55200000000000005</v>
      </c>
      <c r="E26" s="113">
        <v>0.627</v>
      </c>
      <c r="F26" s="113">
        <v>0.69399999999999995</v>
      </c>
      <c r="G26" s="113">
        <v>0.71299999999999997</v>
      </c>
      <c r="H26" s="113">
        <v>0.66200000000000003</v>
      </c>
      <c r="I26" s="113">
        <v>0.64600000000000002</v>
      </c>
      <c r="J26" s="113">
        <v>0.58499999999999996</v>
      </c>
      <c r="K26" s="113">
        <v>0.60199999999999998</v>
      </c>
      <c r="L26" s="113">
        <v>0.52500000000000002</v>
      </c>
      <c r="M26" s="113">
        <v>0.85</v>
      </c>
      <c r="N26" s="113">
        <v>0.80500000000000005</v>
      </c>
      <c r="O26" s="113">
        <v>0.72399999999999998</v>
      </c>
      <c r="P26" s="113">
        <v>0.98599999999999999</v>
      </c>
      <c r="Q26" s="113">
        <v>1.8089999999999999</v>
      </c>
      <c r="R26" s="113">
        <v>1.655</v>
      </c>
    </row>
    <row r="27" spans="1:18" ht="16.5" thickBot="1" x14ac:dyDescent="0.3">
      <c r="A27" s="91"/>
      <c r="B27" s="101"/>
      <c r="C27" s="104" t="s">
        <v>21</v>
      </c>
      <c r="D27" s="113">
        <v>0.20499999999999999</v>
      </c>
      <c r="E27" s="113">
        <v>0.224</v>
      </c>
      <c r="F27" s="113">
        <v>0.27300000000000002</v>
      </c>
      <c r="G27" s="113">
        <v>0.29899999999999999</v>
      </c>
      <c r="H27" s="113">
        <v>0.22500000000000001</v>
      </c>
      <c r="I27" s="113">
        <v>0.186</v>
      </c>
      <c r="J27" s="113">
        <v>0.29099999999999998</v>
      </c>
      <c r="K27" s="113">
        <v>0.29699999999999999</v>
      </c>
      <c r="L27" s="113">
        <v>0.29799999999999999</v>
      </c>
      <c r="M27" s="113">
        <v>0.29399999999999998</v>
      </c>
      <c r="N27" s="113">
        <v>0.31900000000000001</v>
      </c>
      <c r="O27" s="113">
        <v>0.36299999999999999</v>
      </c>
      <c r="P27" s="113">
        <v>0.379</v>
      </c>
      <c r="Q27" s="113">
        <v>0.44900000000000001</v>
      </c>
      <c r="R27" s="113">
        <v>0.42199999999999999</v>
      </c>
    </row>
    <row r="28" spans="1:18" ht="15.75" x14ac:dyDescent="0.25">
      <c r="A28" s="91"/>
      <c r="B28" s="101"/>
      <c r="C28" s="111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29" spans="1:18" ht="15.75" x14ac:dyDescent="0.25">
      <c r="A29" s="91"/>
      <c r="B29" s="9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18" ht="16.5" thickBot="1" x14ac:dyDescent="0.3">
      <c r="A30" s="91"/>
      <c r="C30" s="107" t="s">
        <v>164</v>
      </c>
      <c r="D30" s="107">
        <v>2002</v>
      </c>
      <c r="E30" s="107">
        <v>2003</v>
      </c>
      <c r="F30" s="107">
        <v>2004</v>
      </c>
      <c r="G30" s="107">
        <v>2005</v>
      </c>
      <c r="H30" s="107">
        <v>2006</v>
      </c>
      <c r="I30" s="107">
        <v>2007</v>
      </c>
      <c r="J30" s="107">
        <v>2008</v>
      </c>
      <c r="K30" s="107">
        <v>2009</v>
      </c>
      <c r="L30" s="107">
        <v>2010</v>
      </c>
      <c r="M30" s="107">
        <v>2011</v>
      </c>
      <c r="N30" s="107">
        <v>2012</v>
      </c>
      <c r="O30" s="107">
        <v>2013</v>
      </c>
      <c r="P30" s="107">
        <v>2014</v>
      </c>
      <c r="Q30" s="107">
        <v>2015</v>
      </c>
      <c r="R30" s="107">
        <v>2016</v>
      </c>
    </row>
    <row r="31" spans="1:18" ht="16.5" thickBot="1" x14ac:dyDescent="0.3">
      <c r="A31" s="91"/>
      <c r="B31" s="101"/>
      <c r="C31" s="145" t="s">
        <v>157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7"/>
    </row>
    <row r="32" spans="1:18" ht="16.5" thickBot="1" x14ac:dyDescent="0.3">
      <c r="A32" s="91"/>
      <c r="B32" s="101"/>
      <c r="C32" s="142" t="s">
        <v>79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4"/>
    </row>
    <row r="33" spans="1:18" ht="16.5" thickBot="1" x14ac:dyDescent="0.3">
      <c r="A33" s="96"/>
      <c r="C33" s="104" t="s">
        <v>18</v>
      </c>
      <c r="D33" s="115">
        <v>42.5</v>
      </c>
      <c r="E33" s="115">
        <v>43</v>
      </c>
      <c r="F33" s="115">
        <v>38.4</v>
      </c>
      <c r="G33" s="115">
        <v>37.1</v>
      </c>
      <c r="H33" s="115">
        <v>33.5</v>
      </c>
      <c r="I33" s="115">
        <v>32.299999999999997</v>
      </c>
      <c r="J33" s="115">
        <v>36.299999999999997</v>
      </c>
      <c r="K33" s="115">
        <v>32.6</v>
      </c>
      <c r="L33" s="115">
        <v>33.799999999999997</v>
      </c>
      <c r="M33" s="115">
        <v>31.9</v>
      </c>
      <c r="N33" s="115">
        <v>27.4</v>
      </c>
      <c r="O33" s="115">
        <v>27.2</v>
      </c>
      <c r="P33" s="115">
        <v>29.9</v>
      </c>
      <c r="Q33" s="115">
        <v>32.1</v>
      </c>
      <c r="R33" s="115">
        <v>35.200000000000003</v>
      </c>
    </row>
    <row r="34" spans="1:18" ht="16.5" thickBot="1" x14ac:dyDescent="0.3">
      <c r="A34" s="91"/>
      <c r="B34" s="101"/>
      <c r="C34" s="104" t="s">
        <v>19</v>
      </c>
      <c r="D34" s="115">
        <v>56.9</v>
      </c>
      <c r="E34" s="115">
        <v>49.3</v>
      </c>
      <c r="F34" s="115">
        <v>50.2</v>
      </c>
      <c r="G34" s="115">
        <v>52.2</v>
      </c>
      <c r="H34" s="115">
        <v>47.9</v>
      </c>
      <c r="I34" s="115">
        <v>48.2</v>
      </c>
      <c r="J34" s="115">
        <v>45.4</v>
      </c>
      <c r="K34" s="115">
        <v>49.5</v>
      </c>
      <c r="L34" s="115">
        <v>50.9</v>
      </c>
      <c r="M34" s="115">
        <v>58.4</v>
      </c>
      <c r="N34" s="115">
        <v>57.8</v>
      </c>
      <c r="O34" s="115">
        <v>57.1</v>
      </c>
      <c r="P34" s="115">
        <v>51</v>
      </c>
      <c r="Q34" s="115">
        <v>53.3</v>
      </c>
      <c r="R34" s="115">
        <v>60.8</v>
      </c>
    </row>
    <row r="35" spans="1:18" ht="16.5" thickBot="1" x14ac:dyDescent="0.3">
      <c r="A35" s="91"/>
      <c r="B35" s="101"/>
      <c r="C35" s="104" t="s">
        <v>20</v>
      </c>
      <c r="D35" s="115">
        <v>75.8</v>
      </c>
      <c r="E35" s="115">
        <v>153.1</v>
      </c>
      <c r="F35" s="115">
        <v>131</v>
      </c>
      <c r="G35" s="115">
        <v>97.4</v>
      </c>
      <c r="H35" s="115">
        <v>80.099999999999994</v>
      </c>
      <c r="I35" s="115">
        <v>73.400000000000006</v>
      </c>
      <c r="J35" s="115">
        <v>57</v>
      </c>
      <c r="K35" s="115">
        <v>46.6</v>
      </c>
      <c r="L35" s="115">
        <v>45.1</v>
      </c>
      <c r="M35" s="115">
        <v>25.5</v>
      </c>
      <c r="N35" s="115">
        <v>30.3</v>
      </c>
      <c r="O35" s="115">
        <v>28.3</v>
      </c>
      <c r="P35" s="115">
        <v>27.6</v>
      </c>
      <c r="Q35" s="115">
        <v>30.3</v>
      </c>
      <c r="R35" s="115">
        <v>31</v>
      </c>
    </row>
    <row r="36" spans="1:18" ht="16.5" thickBot="1" x14ac:dyDescent="0.3">
      <c r="A36" s="91"/>
      <c r="B36" s="101"/>
      <c r="C36" s="104" t="s">
        <v>21</v>
      </c>
      <c r="D36" s="115">
        <v>107.4</v>
      </c>
      <c r="E36" s="115">
        <v>116.8</v>
      </c>
      <c r="F36" s="115">
        <v>52.8</v>
      </c>
      <c r="G36" s="115">
        <v>68</v>
      </c>
      <c r="H36" s="115">
        <v>56.2</v>
      </c>
      <c r="I36" s="115">
        <v>35.9</v>
      </c>
      <c r="J36" s="115">
        <v>43.3</v>
      </c>
      <c r="K36" s="115">
        <v>44.8</v>
      </c>
      <c r="L36" s="115">
        <v>35.700000000000003</v>
      </c>
      <c r="M36" s="115">
        <v>39.299999999999997</v>
      </c>
      <c r="N36" s="115">
        <v>38.6</v>
      </c>
      <c r="O36" s="115">
        <v>41.5</v>
      </c>
      <c r="P36" s="115">
        <v>50</v>
      </c>
      <c r="Q36" s="115">
        <v>59.1</v>
      </c>
      <c r="R36" s="115">
        <v>63.1</v>
      </c>
    </row>
    <row r="37" spans="1:18" ht="16.5" thickBot="1" x14ac:dyDescent="0.3">
      <c r="A37" s="91"/>
      <c r="B37" s="101"/>
      <c r="C37" s="151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3"/>
    </row>
    <row r="38" spans="1:18" ht="16.5" thickBot="1" x14ac:dyDescent="0.3">
      <c r="A38" s="91"/>
      <c r="B38" s="101"/>
      <c r="C38" s="142" t="s">
        <v>158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4"/>
    </row>
    <row r="39" spans="1:18" ht="16.5" thickBot="1" x14ac:dyDescent="0.3">
      <c r="A39" s="91"/>
      <c r="B39" s="101"/>
      <c r="C39" s="104" t="s">
        <v>18</v>
      </c>
      <c r="D39" s="109">
        <v>6.7</v>
      </c>
      <c r="E39" s="109">
        <v>7.7</v>
      </c>
      <c r="F39" s="109">
        <v>7.4</v>
      </c>
      <c r="G39" s="109">
        <v>6.3</v>
      </c>
      <c r="H39" s="109">
        <v>6.3</v>
      </c>
      <c r="I39" s="109">
        <v>6</v>
      </c>
      <c r="J39" s="109">
        <v>4</v>
      </c>
      <c r="K39" s="109">
        <v>3.5</v>
      </c>
      <c r="L39" s="109">
        <v>2.5</v>
      </c>
      <c r="M39" s="109">
        <v>2</v>
      </c>
      <c r="N39" s="109">
        <v>2</v>
      </c>
      <c r="O39" s="109">
        <v>1.8</v>
      </c>
      <c r="P39" s="109">
        <v>1.7</v>
      </c>
      <c r="Q39" s="109">
        <v>1.7</v>
      </c>
      <c r="R39" s="109">
        <v>1.8</v>
      </c>
    </row>
    <row r="40" spans="1:18" ht="16.5" thickBot="1" x14ac:dyDescent="0.3">
      <c r="A40" s="91"/>
      <c r="B40" s="101"/>
      <c r="C40" s="104" t="s">
        <v>19</v>
      </c>
      <c r="D40" s="109">
        <v>9.5</v>
      </c>
      <c r="E40" s="109">
        <v>8.1999999999999993</v>
      </c>
      <c r="F40" s="109">
        <v>3.3</v>
      </c>
      <c r="G40" s="109">
        <v>2</v>
      </c>
      <c r="H40" s="109">
        <v>2.1</v>
      </c>
      <c r="I40" s="109">
        <v>1.9</v>
      </c>
      <c r="J40" s="109">
        <v>1.9</v>
      </c>
      <c r="K40" s="109">
        <v>1.9</v>
      </c>
      <c r="L40" s="109">
        <v>1.9</v>
      </c>
      <c r="M40" s="109">
        <v>1.9</v>
      </c>
      <c r="N40" s="109">
        <v>2.1</v>
      </c>
      <c r="O40" s="109">
        <v>2.1</v>
      </c>
      <c r="P40" s="109">
        <v>2.1</v>
      </c>
      <c r="Q40" s="109">
        <v>2</v>
      </c>
      <c r="R40" s="109">
        <v>2.1</v>
      </c>
    </row>
    <row r="41" spans="1:18" ht="16.5" thickBot="1" x14ac:dyDescent="0.3">
      <c r="A41" s="91"/>
      <c r="B41" s="101"/>
      <c r="C41" s="104" t="s">
        <v>20</v>
      </c>
      <c r="D41" s="109">
        <v>2.2999999999999998</v>
      </c>
      <c r="E41" s="109">
        <v>3.1</v>
      </c>
      <c r="F41" s="109">
        <v>3.4</v>
      </c>
      <c r="G41" s="109">
        <v>3.3</v>
      </c>
      <c r="H41" s="109">
        <v>3.3</v>
      </c>
      <c r="I41" s="109">
        <v>3.3</v>
      </c>
      <c r="J41" s="109">
        <v>3.2</v>
      </c>
      <c r="K41" s="109">
        <v>3</v>
      </c>
      <c r="L41" s="109">
        <v>3</v>
      </c>
      <c r="M41" s="109">
        <v>2.1</v>
      </c>
      <c r="N41" s="109">
        <v>1.9</v>
      </c>
      <c r="O41" s="109">
        <v>2</v>
      </c>
      <c r="P41" s="109">
        <v>2.2000000000000002</v>
      </c>
      <c r="Q41" s="109">
        <v>2.2000000000000002</v>
      </c>
      <c r="R41" s="109">
        <v>2.2999999999999998</v>
      </c>
    </row>
    <row r="42" spans="1:18" ht="16.5" thickBot="1" x14ac:dyDescent="0.3">
      <c r="A42" s="91"/>
      <c r="B42" s="101"/>
      <c r="C42" s="104" t="s">
        <v>21</v>
      </c>
      <c r="D42" s="109">
        <v>1.7</v>
      </c>
      <c r="E42" s="109">
        <v>1.4</v>
      </c>
      <c r="F42" s="109">
        <v>1.9</v>
      </c>
      <c r="G42" s="109">
        <v>1.8</v>
      </c>
      <c r="H42" s="109">
        <v>1.5</v>
      </c>
      <c r="I42" s="109">
        <v>1.7</v>
      </c>
      <c r="J42" s="109">
        <v>1.6</v>
      </c>
      <c r="K42" s="109">
        <v>1.6</v>
      </c>
      <c r="L42" s="109">
        <v>1.9</v>
      </c>
      <c r="M42" s="109">
        <v>1.9</v>
      </c>
      <c r="N42" s="109">
        <v>2.1</v>
      </c>
      <c r="O42" s="109">
        <v>2.2000000000000002</v>
      </c>
      <c r="P42" s="109">
        <v>2</v>
      </c>
      <c r="Q42" s="109">
        <v>2.1</v>
      </c>
      <c r="R42" s="109">
        <v>2</v>
      </c>
    </row>
    <row r="43" spans="1:18" ht="16.5" thickBot="1" x14ac:dyDescent="0.3">
      <c r="A43" s="91"/>
      <c r="B43" s="101"/>
      <c r="C43" s="151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3"/>
    </row>
    <row r="44" spans="1:18" ht="16.5" thickBot="1" x14ac:dyDescent="0.3">
      <c r="A44" s="91"/>
      <c r="B44" s="101"/>
      <c r="C44" s="142" t="s">
        <v>83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4"/>
    </row>
    <row r="45" spans="1:18" ht="16.5" thickBot="1" x14ac:dyDescent="0.3">
      <c r="A45" s="91"/>
      <c r="B45" s="101"/>
      <c r="C45" s="104" t="s">
        <v>18</v>
      </c>
      <c r="D45" s="109">
        <v>6.25</v>
      </c>
      <c r="E45" s="109">
        <v>5.79</v>
      </c>
      <c r="F45" s="109">
        <v>6.03</v>
      </c>
      <c r="G45" s="109">
        <v>6.36</v>
      </c>
      <c r="H45" s="109">
        <v>7.65</v>
      </c>
      <c r="I45" s="109">
        <v>8.33</v>
      </c>
      <c r="J45" s="109">
        <v>7.15</v>
      </c>
      <c r="K45" s="109">
        <v>7.78</v>
      </c>
      <c r="L45" s="109">
        <v>7.26</v>
      </c>
      <c r="M45" s="109">
        <v>7.54</v>
      </c>
      <c r="N45" s="109">
        <v>8.61</v>
      </c>
      <c r="O45" s="109">
        <v>8.7100000000000009</v>
      </c>
      <c r="P45" s="109">
        <v>8.5500000000000007</v>
      </c>
      <c r="Q45" s="109">
        <v>8.33</v>
      </c>
      <c r="R45" s="109">
        <v>7.6</v>
      </c>
    </row>
    <row r="46" spans="1:18" ht="16.5" thickBot="1" x14ac:dyDescent="0.3">
      <c r="A46" s="91"/>
      <c r="B46" s="101"/>
      <c r="C46" s="104" t="s">
        <v>19</v>
      </c>
      <c r="D46" s="109">
        <v>2.91</v>
      </c>
      <c r="E46" s="109">
        <v>2.74</v>
      </c>
      <c r="F46" s="109">
        <v>2.62</v>
      </c>
      <c r="G46" s="109">
        <v>2.57</v>
      </c>
      <c r="H46" s="109">
        <v>2.82</v>
      </c>
      <c r="I46" s="109">
        <v>2.84</v>
      </c>
      <c r="J46" s="109">
        <v>3.39</v>
      </c>
      <c r="K46" s="109">
        <v>3.47</v>
      </c>
      <c r="L46" s="109">
        <v>3.53</v>
      </c>
      <c r="M46" s="109">
        <v>3.56</v>
      </c>
      <c r="N46" s="109">
        <v>3.85</v>
      </c>
      <c r="O46" s="109">
        <v>3.74</v>
      </c>
      <c r="P46" s="109">
        <v>3.81</v>
      </c>
      <c r="Q46" s="109">
        <v>3.85</v>
      </c>
      <c r="R46" s="109">
        <v>3.91</v>
      </c>
    </row>
    <row r="47" spans="1:18" ht="16.5" thickBot="1" x14ac:dyDescent="0.3">
      <c r="A47" s="91"/>
      <c r="B47" s="101"/>
      <c r="C47" s="104" t="s">
        <v>20</v>
      </c>
      <c r="D47" s="109">
        <v>5.68</v>
      </c>
      <c r="E47" s="109">
        <v>3.82</v>
      </c>
      <c r="F47" s="109">
        <v>4.37</v>
      </c>
      <c r="G47" s="109">
        <v>4.4800000000000004</v>
      </c>
      <c r="H47" s="109">
        <v>4.53</v>
      </c>
      <c r="I47" s="109">
        <v>4.9400000000000004</v>
      </c>
      <c r="J47" s="109">
        <v>7.5</v>
      </c>
      <c r="K47" s="109">
        <v>11.95</v>
      </c>
      <c r="L47" s="109">
        <v>12.06</v>
      </c>
      <c r="M47" s="109">
        <v>9.81</v>
      </c>
      <c r="N47" s="109">
        <v>8.65</v>
      </c>
      <c r="O47" s="109">
        <v>9.08</v>
      </c>
      <c r="P47" s="109">
        <v>9.67</v>
      </c>
      <c r="Q47" s="109">
        <v>8.75</v>
      </c>
      <c r="R47" s="109">
        <v>8.15</v>
      </c>
    </row>
    <row r="48" spans="1:18" ht="16.5" thickBot="1" x14ac:dyDescent="0.3">
      <c r="A48" s="91"/>
      <c r="B48" s="101"/>
      <c r="C48" s="104" t="s">
        <v>21</v>
      </c>
      <c r="D48" s="109">
        <v>9.4</v>
      </c>
      <c r="E48" s="109">
        <v>6.24</v>
      </c>
      <c r="F48" s="109">
        <v>9</v>
      </c>
      <c r="G48" s="109">
        <v>8.2200000000000006</v>
      </c>
      <c r="H48" s="109">
        <v>6.63</v>
      </c>
      <c r="I48" s="109">
        <v>7.23</v>
      </c>
      <c r="J48" s="109">
        <v>6.35</v>
      </c>
      <c r="K48" s="109">
        <v>5.15</v>
      </c>
      <c r="L48" s="109">
        <v>4.79</v>
      </c>
      <c r="M48" s="109">
        <v>4.17</v>
      </c>
      <c r="N48" s="109">
        <v>3.88</v>
      </c>
      <c r="O48" s="109">
        <v>3.32</v>
      </c>
      <c r="P48" s="109">
        <v>2.97</v>
      </c>
      <c r="Q48" s="109">
        <v>3.05</v>
      </c>
      <c r="R48" s="109">
        <v>2.87</v>
      </c>
    </row>
    <row r="49" spans="1:18" ht="16.5" thickBot="1" x14ac:dyDescent="0.3">
      <c r="A49" s="91"/>
      <c r="B49" s="101"/>
      <c r="C49" s="151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3"/>
    </row>
    <row r="50" spans="1:18" ht="16.5" thickBot="1" x14ac:dyDescent="0.3">
      <c r="A50" s="91"/>
      <c r="B50" s="101"/>
      <c r="C50" s="142" t="s">
        <v>57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4"/>
    </row>
    <row r="51" spans="1:18" ht="16.5" thickBot="1" x14ac:dyDescent="0.3">
      <c r="A51" s="91"/>
      <c r="B51" s="101"/>
      <c r="C51" s="104" t="s">
        <v>18</v>
      </c>
      <c r="D51" s="109">
        <v>1.06</v>
      </c>
      <c r="E51" s="109">
        <v>0.95</v>
      </c>
      <c r="F51" s="109">
        <v>0.94</v>
      </c>
      <c r="G51" s="109">
        <v>0.92</v>
      </c>
      <c r="H51" s="109">
        <v>1.1000000000000001</v>
      </c>
      <c r="I51" s="109">
        <v>1.2</v>
      </c>
      <c r="J51" s="109">
        <v>1.08</v>
      </c>
      <c r="K51" s="109">
        <v>1.18</v>
      </c>
      <c r="L51" s="109">
        <v>0.98</v>
      </c>
      <c r="M51" s="109">
        <v>0.93</v>
      </c>
      <c r="N51" s="109">
        <v>0.97</v>
      </c>
      <c r="O51" s="109">
        <v>0.95</v>
      </c>
      <c r="P51" s="109">
        <v>0.98</v>
      </c>
      <c r="Q51" s="109">
        <v>1.03</v>
      </c>
      <c r="R51" s="109">
        <v>1.03</v>
      </c>
    </row>
    <row r="52" spans="1:18" ht="16.5" thickBot="1" x14ac:dyDescent="0.3">
      <c r="A52" s="91"/>
      <c r="B52" s="101"/>
      <c r="C52" s="104" t="s">
        <v>19</v>
      </c>
      <c r="D52" s="109">
        <v>0.63</v>
      </c>
      <c r="E52" s="109">
        <v>0.6</v>
      </c>
      <c r="F52" s="109">
        <v>0.52</v>
      </c>
      <c r="G52" s="109">
        <v>0.49</v>
      </c>
      <c r="H52" s="109">
        <v>0.55000000000000004</v>
      </c>
      <c r="I52" s="109">
        <v>0.53</v>
      </c>
      <c r="J52" s="109">
        <v>0.56999999999999995</v>
      </c>
      <c r="K52" s="109">
        <v>0.55000000000000004</v>
      </c>
      <c r="L52" s="109">
        <v>0.56000000000000005</v>
      </c>
      <c r="M52" s="109">
        <v>0.56999999999999995</v>
      </c>
      <c r="N52" s="109">
        <v>0.63</v>
      </c>
      <c r="O52" s="109">
        <v>0.63</v>
      </c>
      <c r="P52" s="109">
        <v>0.65</v>
      </c>
      <c r="Q52" s="109">
        <v>0.64</v>
      </c>
      <c r="R52" s="109">
        <v>0.61</v>
      </c>
    </row>
    <row r="53" spans="1:18" ht="16.5" thickBot="1" x14ac:dyDescent="0.3">
      <c r="A53" s="91"/>
      <c r="B53" s="101"/>
      <c r="C53" s="104" t="s">
        <v>20</v>
      </c>
      <c r="D53" s="109">
        <v>0.91</v>
      </c>
      <c r="E53" s="109">
        <v>0.75</v>
      </c>
      <c r="F53" s="109">
        <v>0.8</v>
      </c>
      <c r="G53" s="109">
        <v>0.79</v>
      </c>
      <c r="H53" s="109">
        <v>0.78</v>
      </c>
      <c r="I53" s="109">
        <v>0.83</v>
      </c>
      <c r="J53" s="109">
        <v>0.86</v>
      </c>
      <c r="K53" s="109">
        <v>0.91</v>
      </c>
      <c r="L53" s="109">
        <v>0.91</v>
      </c>
      <c r="M53" s="109">
        <v>0.77</v>
      </c>
      <c r="N53" s="109">
        <v>0.67</v>
      </c>
      <c r="O53" s="109">
        <v>0.67</v>
      </c>
      <c r="P53" s="109">
        <v>0.71</v>
      </c>
      <c r="Q53" s="109">
        <v>0.72</v>
      </c>
      <c r="R53" s="109">
        <v>0.71</v>
      </c>
    </row>
    <row r="54" spans="1:18" ht="16.5" thickBot="1" x14ac:dyDescent="0.3">
      <c r="A54" s="91"/>
      <c r="B54" s="101"/>
      <c r="C54" s="104" t="s">
        <v>21</v>
      </c>
      <c r="D54" s="109">
        <v>0.82</v>
      </c>
      <c r="E54" s="109">
        <v>0.55000000000000004</v>
      </c>
      <c r="F54" s="109">
        <v>0.76</v>
      </c>
      <c r="G54" s="109">
        <v>0.59</v>
      </c>
      <c r="H54" s="109">
        <v>0.5</v>
      </c>
      <c r="I54" s="109">
        <v>0.63</v>
      </c>
      <c r="J54" s="109">
        <v>0.64</v>
      </c>
      <c r="K54" s="109">
        <v>0.59</v>
      </c>
      <c r="L54" s="109">
        <v>0.64</v>
      </c>
      <c r="M54" s="109">
        <v>0.64</v>
      </c>
      <c r="N54" s="109">
        <v>0.68</v>
      </c>
      <c r="O54" s="109">
        <v>0.63</v>
      </c>
      <c r="P54" s="109">
        <v>0.57999999999999996</v>
      </c>
      <c r="Q54" s="109">
        <v>0.55000000000000004</v>
      </c>
      <c r="R54" s="109">
        <v>0.51</v>
      </c>
    </row>
    <row r="55" spans="1:18" ht="16.5" thickBot="1" x14ac:dyDescent="0.3">
      <c r="A55" s="91"/>
      <c r="B55" s="89"/>
      <c r="C55" s="116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</row>
    <row r="56" spans="1:18" ht="16.5" thickBot="1" x14ac:dyDescent="0.3">
      <c r="A56" s="91"/>
      <c r="B56" s="101"/>
      <c r="C56" s="107" t="s">
        <v>165</v>
      </c>
      <c r="D56" s="107">
        <v>2002</v>
      </c>
      <c r="E56" s="107">
        <v>2003</v>
      </c>
      <c r="F56" s="107">
        <v>2004</v>
      </c>
      <c r="G56" s="107">
        <v>2005</v>
      </c>
      <c r="H56" s="107">
        <v>2006</v>
      </c>
      <c r="I56" s="107">
        <v>2007</v>
      </c>
      <c r="J56" s="107">
        <v>2008</v>
      </c>
      <c r="K56" s="107">
        <v>2009</v>
      </c>
      <c r="L56" s="107">
        <v>2010</v>
      </c>
      <c r="M56" s="107">
        <v>2011</v>
      </c>
      <c r="N56" s="107">
        <v>2012</v>
      </c>
      <c r="O56" s="107">
        <v>2013</v>
      </c>
      <c r="P56" s="107">
        <v>2014</v>
      </c>
      <c r="Q56" s="107">
        <v>2015</v>
      </c>
      <c r="R56" s="107">
        <v>2016</v>
      </c>
    </row>
    <row r="57" spans="1:18" ht="16.5" thickBot="1" x14ac:dyDescent="0.3">
      <c r="A57" s="91"/>
      <c r="B57" s="101"/>
      <c r="C57" s="145" t="s">
        <v>159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7"/>
    </row>
    <row r="58" spans="1:18" ht="16.5" thickBot="1" x14ac:dyDescent="0.3">
      <c r="A58" s="91"/>
      <c r="B58" s="101"/>
      <c r="C58" s="142" t="s">
        <v>50</v>
      </c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4"/>
    </row>
    <row r="59" spans="1:18" ht="16.5" thickBot="1" x14ac:dyDescent="0.3">
      <c r="A59" s="89"/>
      <c r="C59" s="104" t="s">
        <v>18</v>
      </c>
      <c r="D59" s="110">
        <v>0.14899999999999999</v>
      </c>
      <c r="E59" s="110">
        <v>0.121</v>
      </c>
      <c r="F59" s="110">
        <v>0.14499999999999999</v>
      </c>
      <c r="G59" s="110">
        <v>0.161</v>
      </c>
      <c r="H59" s="110">
        <v>0.18</v>
      </c>
      <c r="I59" s="110">
        <v>0.19600000000000001</v>
      </c>
      <c r="J59" s="110">
        <v>0.17299999999999999</v>
      </c>
      <c r="K59" s="110">
        <v>0.17199999999999999</v>
      </c>
      <c r="L59" s="110">
        <v>0.19400000000000001</v>
      </c>
      <c r="M59" s="110">
        <v>0.187</v>
      </c>
      <c r="N59" s="110">
        <v>0.16</v>
      </c>
      <c r="O59" s="110">
        <v>0.154</v>
      </c>
      <c r="P59" s="110">
        <v>0.154</v>
      </c>
      <c r="Q59" s="110">
        <v>0.14599999999999999</v>
      </c>
      <c r="R59" s="110">
        <v>0.14599999999999999</v>
      </c>
    </row>
    <row r="60" spans="1:18" ht="16.5" thickBot="1" x14ac:dyDescent="0.3">
      <c r="A60" s="91"/>
      <c r="B60" s="101"/>
      <c r="C60" s="104" t="s">
        <v>19</v>
      </c>
      <c r="D60" s="110">
        <v>0.182</v>
      </c>
      <c r="E60" s="110">
        <v>0.184</v>
      </c>
      <c r="F60" s="110">
        <v>0.19600000000000001</v>
      </c>
      <c r="G60" s="110">
        <v>0.19500000000000001</v>
      </c>
      <c r="H60" s="110">
        <v>0.11899999999999999</v>
      </c>
      <c r="I60" s="110">
        <v>0.11</v>
      </c>
      <c r="J60" s="110">
        <v>0.17</v>
      </c>
      <c r="K60" s="110">
        <v>0.104</v>
      </c>
      <c r="L60" s="110">
        <v>0.13600000000000001</v>
      </c>
      <c r="M60" s="110">
        <v>0.13900000000000001</v>
      </c>
      <c r="N60" s="110">
        <v>0.14000000000000001</v>
      </c>
      <c r="O60" s="110">
        <v>0.13800000000000001</v>
      </c>
      <c r="P60" s="110">
        <v>0.14699999999999999</v>
      </c>
      <c r="Q60" s="110">
        <v>0.13700000000000001</v>
      </c>
      <c r="R60" s="110">
        <v>7.9000000000000001E-2</v>
      </c>
    </row>
    <row r="61" spans="1:18" ht="16.5" thickBot="1" x14ac:dyDescent="0.3">
      <c r="A61" s="91"/>
      <c r="B61" s="101"/>
      <c r="C61" s="104" t="s">
        <v>20</v>
      </c>
      <c r="D61" s="110">
        <v>8.7999999999999995E-2</v>
      </c>
      <c r="E61" s="110">
        <v>0.14599999999999999</v>
      </c>
      <c r="F61" s="110">
        <v>0.14199999999999999</v>
      </c>
      <c r="G61" s="110">
        <v>0.115</v>
      </c>
      <c r="H61" s="110">
        <v>0.13600000000000001</v>
      </c>
      <c r="I61" s="110">
        <v>0.14899999999999999</v>
      </c>
      <c r="J61" s="110">
        <v>0.16600000000000001</v>
      </c>
      <c r="K61" s="110">
        <v>0.186</v>
      </c>
      <c r="L61" s="110">
        <v>0.16300000000000001</v>
      </c>
      <c r="M61" s="110">
        <v>0.158</v>
      </c>
      <c r="N61" s="110">
        <v>0.14399999999999999</v>
      </c>
      <c r="O61" s="110">
        <v>0.13700000000000001</v>
      </c>
      <c r="P61" s="110">
        <v>0.128</v>
      </c>
      <c r="Q61" s="110">
        <v>0.109</v>
      </c>
      <c r="R61" s="110">
        <v>0.105</v>
      </c>
    </row>
    <row r="62" spans="1:18" ht="16.5" thickBot="1" x14ac:dyDescent="0.3">
      <c r="A62" s="91"/>
      <c r="B62" s="101"/>
      <c r="C62" s="104" t="s">
        <v>21</v>
      </c>
      <c r="D62" s="110">
        <v>0.44600000000000001</v>
      </c>
      <c r="E62" s="110">
        <v>0.35799999999999998</v>
      </c>
      <c r="F62" s="110">
        <v>0.33300000000000002</v>
      </c>
      <c r="G62" s="110">
        <v>0.23699999999999999</v>
      </c>
      <c r="H62" s="110">
        <v>0.216</v>
      </c>
      <c r="I62" s="110">
        <v>0.20499999999999999</v>
      </c>
      <c r="J62" s="110">
        <v>0.20499999999999999</v>
      </c>
      <c r="K62" s="110">
        <v>0.19400000000000001</v>
      </c>
      <c r="L62" s="110">
        <v>0.192</v>
      </c>
      <c r="M62" s="110">
        <v>0.22500000000000001</v>
      </c>
      <c r="N62" s="110">
        <v>0.24199999999999999</v>
      </c>
      <c r="O62" s="110">
        <v>0.22700000000000001</v>
      </c>
      <c r="P62" s="110">
        <v>0.19800000000000001</v>
      </c>
      <c r="Q62" s="110">
        <v>0.185</v>
      </c>
      <c r="R62" s="110">
        <v>0.19900000000000001</v>
      </c>
    </row>
    <row r="63" spans="1:18" ht="16.5" thickBot="1" x14ac:dyDescent="0.3">
      <c r="A63" s="91"/>
      <c r="B63" s="101"/>
      <c r="C63" s="151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3"/>
    </row>
    <row r="64" spans="1:18" ht="16.5" thickBot="1" x14ac:dyDescent="0.3">
      <c r="A64" s="91"/>
      <c r="B64" s="101"/>
      <c r="C64" s="142" t="s">
        <v>55</v>
      </c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4"/>
    </row>
    <row r="65" spans="1:18" ht="16.5" thickBot="1" x14ac:dyDescent="0.3">
      <c r="A65" s="91"/>
      <c r="B65" s="101"/>
      <c r="C65" s="104" t="s">
        <v>18</v>
      </c>
      <c r="D65" s="110">
        <v>4.2999999999999997E-2</v>
      </c>
      <c r="E65" s="110">
        <v>1.4E-2</v>
      </c>
      <c r="F65" s="110">
        <v>3.5000000000000003E-2</v>
      </c>
      <c r="G65" s="110">
        <v>4.8000000000000001E-2</v>
      </c>
      <c r="H65" s="110">
        <v>3.5999999999999997E-2</v>
      </c>
      <c r="I65" s="110">
        <v>6.0999999999999999E-2</v>
      </c>
      <c r="J65" s="110">
        <v>4.3999999999999997E-2</v>
      </c>
      <c r="K65" s="110">
        <v>0.02</v>
      </c>
      <c r="L65" s="110">
        <v>5.0999999999999997E-2</v>
      </c>
      <c r="M65" s="110">
        <v>5.8000000000000003E-2</v>
      </c>
      <c r="N65" s="110">
        <v>4.8000000000000001E-2</v>
      </c>
      <c r="O65" s="110">
        <v>5.2999999999999999E-2</v>
      </c>
      <c r="P65" s="110">
        <v>0.06</v>
      </c>
      <c r="Q65" s="110">
        <v>5.3999999999999999E-2</v>
      </c>
      <c r="R65" s="110">
        <v>5.1999999999999998E-2</v>
      </c>
    </row>
    <row r="66" spans="1:18" ht="16.5" thickBot="1" x14ac:dyDescent="0.3">
      <c r="A66" s="91"/>
      <c r="B66" s="101"/>
      <c r="C66" s="104" t="s">
        <v>19</v>
      </c>
      <c r="D66" s="110">
        <v>-8.9999999999999993E-3</v>
      </c>
      <c r="E66" s="110">
        <v>7.0000000000000001E-3</v>
      </c>
      <c r="F66" s="110">
        <v>3.7999999999999999E-2</v>
      </c>
      <c r="G66" s="110">
        <v>0.05</v>
      </c>
      <c r="H66" s="110">
        <v>3.0000000000000001E-3</v>
      </c>
      <c r="I66" s="110">
        <v>-1.0999999999999999E-2</v>
      </c>
      <c r="J66" s="110">
        <v>3.6999999999999998E-2</v>
      </c>
      <c r="K66" s="110">
        <v>-1.7999999999999999E-2</v>
      </c>
      <c r="L66" s="110">
        <v>1.2999999999999999E-2</v>
      </c>
      <c r="M66" s="110">
        <v>2.1000000000000001E-2</v>
      </c>
      <c r="N66" s="110">
        <v>2.1000000000000001E-2</v>
      </c>
      <c r="O66" s="110">
        <v>2.5999999999999999E-2</v>
      </c>
      <c r="P66" s="110">
        <v>3.9E-2</v>
      </c>
      <c r="Q66" s="110">
        <v>4.2000000000000003E-2</v>
      </c>
      <c r="R66" s="110">
        <v>1.4999999999999999E-2</v>
      </c>
    </row>
    <row r="67" spans="1:18" ht="16.5" thickBot="1" x14ac:dyDescent="0.3">
      <c r="A67" s="91"/>
      <c r="B67" s="101"/>
      <c r="C67" s="104" t="s">
        <v>20</v>
      </c>
      <c r="D67" s="110">
        <v>2E-3</v>
      </c>
      <c r="E67" s="110">
        <v>-3.3000000000000002E-2</v>
      </c>
      <c r="F67" s="110">
        <v>-8.9999999999999993E-3</v>
      </c>
      <c r="G67" s="110">
        <v>-8.0000000000000002E-3</v>
      </c>
      <c r="H67" s="110">
        <v>8.9999999999999993E-3</v>
      </c>
      <c r="I67" s="110">
        <v>1.6E-2</v>
      </c>
      <c r="J67" s="110">
        <v>1.7999999999999999E-2</v>
      </c>
      <c r="K67" s="110">
        <v>5.1999999999999998E-2</v>
      </c>
      <c r="L67" s="110">
        <v>3.6999999999999998E-2</v>
      </c>
      <c r="M67" s="110">
        <v>4.5999999999999999E-2</v>
      </c>
      <c r="N67" s="110">
        <v>2.9000000000000001E-2</v>
      </c>
      <c r="O67" s="110">
        <v>3.2000000000000001E-2</v>
      </c>
      <c r="P67" s="110">
        <v>-6.2E-2</v>
      </c>
      <c r="Q67" s="110">
        <v>-0.29399999999999998</v>
      </c>
      <c r="R67" s="110">
        <v>-0.06</v>
      </c>
    </row>
    <row r="68" spans="1:18" ht="16.5" thickBot="1" x14ac:dyDescent="0.3">
      <c r="A68" s="91"/>
      <c r="B68" s="101"/>
      <c r="C68" s="104" t="s">
        <v>21</v>
      </c>
      <c r="D68" s="110">
        <v>0.111</v>
      </c>
      <c r="E68" s="110">
        <v>0.06</v>
      </c>
      <c r="F68" s="110">
        <v>6.6000000000000003E-2</v>
      </c>
      <c r="G68" s="110">
        <v>3.2000000000000001E-2</v>
      </c>
      <c r="H68" s="110">
        <v>4.2000000000000003E-2</v>
      </c>
      <c r="I68" s="110">
        <v>0.12</v>
      </c>
      <c r="J68" s="110">
        <v>3.7999999999999999E-2</v>
      </c>
      <c r="K68" s="110">
        <v>8.5999999999999993E-2</v>
      </c>
      <c r="L68" s="110">
        <v>6.4000000000000001E-2</v>
      </c>
      <c r="M68" s="110">
        <v>1.7000000000000001E-2</v>
      </c>
      <c r="N68" s="110">
        <v>5.7000000000000002E-2</v>
      </c>
      <c r="O68" s="110">
        <v>5.8000000000000003E-2</v>
      </c>
      <c r="P68" s="110">
        <v>5.5E-2</v>
      </c>
      <c r="Q68" s="110">
        <v>1.4E-2</v>
      </c>
      <c r="R68" s="110">
        <v>2.8000000000000001E-2</v>
      </c>
    </row>
    <row r="69" spans="1:18" ht="16.5" thickBot="1" x14ac:dyDescent="0.3">
      <c r="A69" s="91"/>
      <c r="B69" s="101"/>
      <c r="C69" s="151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3"/>
    </row>
    <row r="70" spans="1:18" ht="16.5" thickBot="1" x14ac:dyDescent="0.3">
      <c r="A70" s="91"/>
      <c r="B70" s="101"/>
      <c r="C70" s="142" t="s">
        <v>160</v>
      </c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4"/>
    </row>
    <row r="71" spans="1:18" ht="16.5" thickBot="1" x14ac:dyDescent="0.3">
      <c r="A71" s="91"/>
      <c r="B71" s="101"/>
      <c r="C71" s="104" t="s">
        <v>18</v>
      </c>
      <c r="D71" s="110">
        <v>0.248</v>
      </c>
      <c r="E71" s="110">
        <v>8.6999999999999994E-2</v>
      </c>
      <c r="F71" s="110">
        <v>0.187</v>
      </c>
      <c r="G71" s="110">
        <v>0.22900000000000001</v>
      </c>
      <c r="H71" s="110">
        <v>0.27900000000000003</v>
      </c>
      <c r="I71" s="110">
        <v>0.59099999999999997</v>
      </c>
      <c r="J71" s="110">
        <v>0.68799999999999994</v>
      </c>
      <c r="K71" s="110">
        <v>3.2010000000000001</v>
      </c>
      <c r="L71" s="110">
        <v>1.353</v>
      </c>
      <c r="M71" s="110">
        <v>1.2769999999999999</v>
      </c>
      <c r="N71" s="110">
        <v>0.83199999999999996</v>
      </c>
      <c r="O71" s="110">
        <v>0.442</v>
      </c>
      <c r="P71" s="110">
        <v>0.46300000000000002</v>
      </c>
      <c r="Q71" s="110">
        <v>0.69</v>
      </c>
      <c r="R71" s="110">
        <v>1.369</v>
      </c>
    </row>
    <row r="72" spans="1:18" ht="16.5" thickBot="1" x14ac:dyDescent="0.3">
      <c r="A72" s="91"/>
      <c r="B72" s="101"/>
      <c r="C72" s="104" t="s">
        <v>19</v>
      </c>
      <c r="D72" s="110">
        <v>-2.5999999999999999E-2</v>
      </c>
      <c r="E72" s="110">
        <v>1.4E-2</v>
      </c>
      <c r="F72" s="110">
        <v>7.3999999999999996E-2</v>
      </c>
      <c r="G72" s="110">
        <v>0.115</v>
      </c>
      <c r="H72" s="110">
        <v>8.0000000000000002E-3</v>
      </c>
      <c r="I72" s="110">
        <v>-3.4000000000000002E-2</v>
      </c>
      <c r="J72" s="110">
        <v>0.13</v>
      </c>
      <c r="K72" s="110">
        <v>-7.0999999999999994E-2</v>
      </c>
      <c r="L72" s="110">
        <v>5.7000000000000002E-2</v>
      </c>
      <c r="M72" s="110">
        <v>0.11700000000000001</v>
      </c>
      <c r="N72" s="110">
        <v>0.124</v>
      </c>
      <c r="O72" s="110">
        <v>0.13900000000000001</v>
      </c>
      <c r="P72" s="110">
        <v>0.26100000000000001</v>
      </c>
      <c r="Q72" s="110">
        <v>0.41399999999999998</v>
      </c>
      <c r="R72" s="110">
        <v>0.20699999999999999</v>
      </c>
    </row>
    <row r="73" spans="1:18" ht="16.5" thickBot="1" x14ac:dyDescent="0.3">
      <c r="A73" s="91"/>
      <c r="B73" s="101"/>
      <c r="C73" s="104" t="s">
        <v>20</v>
      </c>
      <c r="D73" s="110">
        <v>0.01</v>
      </c>
      <c r="E73" s="110">
        <v>-0.23200000000000001</v>
      </c>
      <c r="F73" s="110">
        <v>-6.6000000000000003E-2</v>
      </c>
      <c r="G73" s="110">
        <v>-5.0999999999999997E-2</v>
      </c>
      <c r="H73" s="110">
        <v>5.7000000000000002E-2</v>
      </c>
      <c r="I73" s="110">
        <v>9.4E-2</v>
      </c>
      <c r="J73" s="110">
        <v>0.108</v>
      </c>
      <c r="K73" s="110">
        <v>0.35599999999999998</v>
      </c>
      <c r="L73" s="110">
        <v>0.224</v>
      </c>
      <c r="M73" s="110">
        <v>0.8</v>
      </c>
      <c r="N73" s="110">
        <v>0.497</v>
      </c>
      <c r="O73" s="110">
        <v>0.31</v>
      </c>
      <c r="P73" s="110">
        <v>-1.0209999999999999</v>
      </c>
      <c r="Q73" s="110" t="s">
        <v>61</v>
      </c>
      <c r="R73" s="110" t="s">
        <v>61</v>
      </c>
    </row>
    <row r="74" spans="1:18" ht="16.5" thickBot="1" x14ac:dyDescent="0.3">
      <c r="A74" s="91"/>
      <c r="B74" s="101"/>
      <c r="C74" s="104" t="s">
        <v>21</v>
      </c>
      <c r="D74" s="110">
        <v>0.29399999999999998</v>
      </c>
      <c r="E74" s="110">
        <v>0.111</v>
      </c>
      <c r="F74" s="110">
        <v>0.16500000000000001</v>
      </c>
      <c r="G74" s="110">
        <v>5.8000000000000003E-2</v>
      </c>
      <c r="H74" s="110">
        <v>6.7000000000000004E-2</v>
      </c>
      <c r="I74" s="110">
        <v>0.245</v>
      </c>
      <c r="J74" s="110">
        <v>8.1000000000000003E-2</v>
      </c>
      <c r="K74" s="110">
        <v>0.16800000000000001</v>
      </c>
      <c r="L74" s="110">
        <v>0.11600000000000001</v>
      </c>
      <c r="M74" s="110">
        <v>2.9000000000000001E-2</v>
      </c>
      <c r="N74" s="110">
        <v>0.113</v>
      </c>
      <c r="O74" s="110">
        <v>0.104</v>
      </c>
      <c r="P74" s="110">
        <v>8.6999999999999994E-2</v>
      </c>
      <c r="Q74" s="110">
        <v>0.02</v>
      </c>
      <c r="R74" s="110">
        <v>4.2999999999999997E-2</v>
      </c>
    </row>
    <row r="75" spans="1:18" ht="16.5" thickBot="1" x14ac:dyDescent="0.3">
      <c r="A75" s="91"/>
      <c r="B75" s="101"/>
      <c r="C75" s="151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3"/>
    </row>
    <row r="76" spans="1:18" ht="16.5" thickBot="1" x14ac:dyDescent="0.3">
      <c r="A76" s="91"/>
      <c r="B76" s="101"/>
      <c r="C76" s="142" t="s">
        <v>161</v>
      </c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4"/>
    </row>
    <row r="77" spans="1:18" ht="16.5" thickBot="1" x14ac:dyDescent="0.3">
      <c r="A77" s="91"/>
      <c r="B77" s="101"/>
      <c r="C77" s="104" t="s">
        <v>18</v>
      </c>
      <c r="D77" s="110">
        <v>7.4999999999999997E-2</v>
      </c>
      <c r="E77" s="110">
        <v>0.02</v>
      </c>
      <c r="F77" s="110">
        <v>5.3999999999999999E-2</v>
      </c>
      <c r="G77" s="110">
        <v>7.9000000000000001E-2</v>
      </c>
      <c r="H77" s="110">
        <v>8.2000000000000003E-2</v>
      </c>
      <c r="I77" s="110">
        <v>0.16400000000000001</v>
      </c>
      <c r="J77" s="110">
        <v>0.106</v>
      </c>
      <c r="K77" s="110">
        <v>5.0999999999999997E-2</v>
      </c>
      <c r="L77" s="110">
        <v>0.107</v>
      </c>
      <c r="M77" s="110">
        <v>0.112</v>
      </c>
      <c r="N77" s="110">
        <v>9.5000000000000001E-2</v>
      </c>
      <c r="O77" s="110">
        <v>0.108</v>
      </c>
      <c r="P77" s="110">
        <v>0.127</v>
      </c>
      <c r="Q77" s="110">
        <v>0.11700000000000001</v>
      </c>
      <c r="R77" s="110">
        <v>0.11700000000000001</v>
      </c>
    </row>
    <row r="78" spans="1:18" ht="16.5" thickBot="1" x14ac:dyDescent="0.3">
      <c r="A78" s="91"/>
      <c r="B78" s="101"/>
      <c r="C78" s="104" t="s">
        <v>19</v>
      </c>
      <c r="D78" s="110">
        <v>-8.9999999999999993E-3</v>
      </c>
      <c r="E78" s="110">
        <v>7.0000000000000001E-3</v>
      </c>
      <c r="F78" s="110">
        <v>3.2000000000000001E-2</v>
      </c>
      <c r="G78" s="110">
        <v>4.2999999999999997E-2</v>
      </c>
      <c r="H78" s="110">
        <v>3.0000000000000001E-3</v>
      </c>
      <c r="I78" s="110">
        <v>-1.0999999999999999E-2</v>
      </c>
      <c r="J78" s="110">
        <v>0.04</v>
      </c>
      <c r="K78" s="110">
        <v>-1.9E-2</v>
      </c>
      <c r="L78" s="110">
        <v>1.4999999999999999E-2</v>
      </c>
      <c r="M78" s="110">
        <v>2.5999999999999999E-2</v>
      </c>
      <c r="N78" s="110">
        <v>2.8000000000000001E-2</v>
      </c>
      <c r="O78" s="110">
        <v>3.4000000000000002E-2</v>
      </c>
      <c r="P78" s="110">
        <v>5.0999999999999997E-2</v>
      </c>
      <c r="Q78" s="110">
        <v>5.2999999999999999E-2</v>
      </c>
      <c r="R78" s="110">
        <v>1.7999999999999999E-2</v>
      </c>
    </row>
    <row r="79" spans="1:18" ht="16.5" thickBot="1" x14ac:dyDescent="0.3">
      <c r="A79" s="91"/>
      <c r="B79" s="101"/>
      <c r="C79" s="104" t="s">
        <v>20</v>
      </c>
      <c r="D79" s="110">
        <v>3.0000000000000001E-3</v>
      </c>
      <c r="E79" s="110">
        <v>-5.2999999999999999E-2</v>
      </c>
      <c r="F79" s="110">
        <v>-1.4999999999999999E-2</v>
      </c>
      <c r="G79" s="110">
        <v>-1.2E-2</v>
      </c>
      <c r="H79" s="110">
        <v>1.4E-2</v>
      </c>
      <c r="I79" s="110">
        <v>2.9000000000000001E-2</v>
      </c>
      <c r="J79" s="110">
        <v>3.5999999999999997E-2</v>
      </c>
      <c r="K79" s="110">
        <v>0.11700000000000001</v>
      </c>
      <c r="L79" s="110">
        <v>7.8E-2</v>
      </c>
      <c r="M79" s="110">
        <v>7.1999999999999995E-2</v>
      </c>
      <c r="N79" s="110">
        <v>3.6999999999999998E-2</v>
      </c>
      <c r="O79" s="110">
        <v>0.04</v>
      </c>
      <c r="P79" s="110">
        <v>-8.4000000000000005E-2</v>
      </c>
      <c r="Q79" s="110">
        <v>-0.42299999999999999</v>
      </c>
      <c r="R79" s="110">
        <v>-8.7999999999999995E-2</v>
      </c>
    </row>
    <row r="80" spans="1:18" ht="16.5" thickBot="1" x14ac:dyDescent="0.3">
      <c r="A80" s="91"/>
      <c r="B80" s="101"/>
      <c r="C80" s="104" t="s">
        <v>21</v>
      </c>
      <c r="D80" s="110">
        <v>0.18099999999999999</v>
      </c>
      <c r="E80" s="110">
        <v>6.3E-2</v>
      </c>
      <c r="F80" s="110">
        <v>8.7999999999999995E-2</v>
      </c>
      <c r="G80" s="110">
        <v>0.03</v>
      </c>
      <c r="H80" s="110">
        <v>3.4000000000000002E-2</v>
      </c>
      <c r="I80" s="110">
        <v>0.127</v>
      </c>
      <c r="J80" s="110">
        <v>0.04</v>
      </c>
      <c r="K80" s="110">
        <v>0.08</v>
      </c>
      <c r="L80" s="110">
        <v>5.8999999999999997E-2</v>
      </c>
      <c r="M80" s="110">
        <v>1.6E-2</v>
      </c>
      <c r="N80" s="110">
        <v>5.7000000000000002E-2</v>
      </c>
      <c r="O80" s="110">
        <v>5.1999999999999998E-2</v>
      </c>
      <c r="P80" s="110">
        <v>4.3999999999999997E-2</v>
      </c>
      <c r="Q80" s="110">
        <v>0.01</v>
      </c>
      <c r="R80" s="110">
        <v>0.02</v>
      </c>
    </row>
    <row r="81" spans="1:18" ht="16.5" thickBot="1" x14ac:dyDescent="0.3">
      <c r="A81" s="91"/>
      <c r="B81" s="89"/>
      <c r="C81" s="116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</row>
    <row r="82" spans="1:18" ht="16.5" thickBot="1" x14ac:dyDescent="0.3">
      <c r="A82" s="91"/>
      <c r="B82" s="89"/>
      <c r="C82" s="116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</row>
    <row r="83" spans="1:18" ht="16.5" thickBot="1" x14ac:dyDescent="0.3">
      <c r="A83" s="91"/>
      <c r="B83" s="101"/>
      <c r="C83" s="107" t="s">
        <v>166</v>
      </c>
      <c r="D83" s="107">
        <v>2002</v>
      </c>
      <c r="E83" s="107">
        <v>2003</v>
      </c>
      <c r="F83" s="107">
        <v>2004</v>
      </c>
      <c r="G83" s="107">
        <v>2005</v>
      </c>
      <c r="H83" s="107">
        <v>2006</v>
      </c>
      <c r="I83" s="107">
        <v>2007</v>
      </c>
      <c r="J83" s="107">
        <v>2008</v>
      </c>
      <c r="K83" s="107">
        <v>2009</v>
      </c>
      <c r="L83" s="107">
        <v>2010</v>
      </c>
      <c r="M83" s="107">
        <v>2011</v>
      </c>
      <c r="N83" s="107">
        <v>2012</v>
      </c>
      <c r="O83" s="107">
        <v>2013</v>
      </c>
      <c r="P83" s="107">
        <v>2014</v>
      </c>
      <c r="Q83" s="107">
        <v>2015</v>
      </c>
      <c r="R83" s="107">
        <v>2016</v>
      </c>
    </row>
    <row r="84" spans="1:18" ht="16.5" thickBot="1" x14ac:dyDescent="0.3">
      <c r="A84" s="91"/>
      <c r="B84" s="101"/>
      <c r="C84" s="145" t="s">
        <v>162</v>
      </c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7"/>
    </row>
    <row r="85" spans="1:18" ht="15.75" x14ac:dyDescent="0.25">
      <c r="A85" s="91"/>
      <c r="B85" s="101"/>
      <c r="C85" s="142" t="s">
        <v>70</v>
      </c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4"/>
    </row>
    <row r="86" spans="1:18" ht="16.5" thickBot="1" x14ac:dyDescent="0.3">
      <c r="A86" s="91"/>
      <c r="C86" s="104" t="s">
        <v>18</v>
      </c>
      <c r="D86" s="109">
        <v>10.7</v>
      </c>
      <c r="E86" s="109">
        <v>3.5</v>
      </c>
      <c r="F86" s="109">
        <v>5.7</v>
      </c>
      <c r="G86" s="109">
        <v>7.5</v>
      </c>
      <c r="H86" s="109">
        <v>15.3</v>
      </c>
      <c r="I86" s="109">
        <v>28.6</v>
      </c>
      <c r="J86" s="109">
        <v>18.3</v>
      </c>
      <c r="K86" s="109">
        <v>5.5</v>
      </c>
      <c r="L86" s="109">
        <v>9.1</v>
      </c>
      <c r="M86" s="109">
        <v>11.1</v>
      </c>
      <c r="N86" s="109">
        <v>13</v>
      </c>
      <c r="O86" s="109">
        <v>16.399999999999999</v>
      </c>
      <c r="P86" s="109">
        <v>21.6</v>
      </c>
      <c r="Q86" s="109">
        <v>26.1</v>
      </c>
      <c r="R86" s="109">
        <v>18.100000000000001</v>
      </c>
    </row>
    <row r="87" spans="1:18" ht="16.5" thickBot="1" x14ac:dyDescent="0.3">
      <c r="A87" s="91"/>
      <c r="B87" s="101"/>
      <c r="C87" s="104" t="s">
        <v>19</v>
      </c>
      <c r="D87" s="109">
        <v>2</v>
      </c>
      <c r="E87" s="109">
        <v>1</v>
      </c>
      <c r="F87" s="109">
        <v>3.4</v>
      </c>
      <c r="G87" s="109">
        <v>4.2</v>
      </c>
      <c r="H87" s="109">
        <v>0.1</v>
      </c>
      <c r="I87" s="109">
        <v>-0.5</v>
      </c>
      <c r="J87" s="109">
        <v>4.4000000000000004</v>
      </c>
      <c r="K87" s="109">
        <v>-1.1000000000000001</v>
      </c>
      <c r="L87" s="109">
        <v>2.4</v>
      </c>
      <c r="M87" s="109">
        <v>3.9</v>
      </c>
      <c r="N87" s="109">
        <v>3.5</v>
      </c>
      <c r="O87" s="109">
        <v>4.2</v>
      </c>
      <c r="P87" s="109">
        <v>6.6</v>
      </c>
      <c r="Q87" s="109">
        <v>5.0999999999999996</v>
      </c>
      <c r="R87" s="109">
        <v>-0.4</v>
      </c>
    </row>
    <row r="88" spans="1:18" ht="16.5" thickBot="1" x14ac:dyDescent="0.3">
      <c r="A88" s="91"/>
      <c r="B88" s="101"/>
      <c r="C88" s="104" t="s">
        <v>20</v>
      </c>
      <c r="D88" s="109">
        <v>8.1999999999999993</v>
      </c>
      <c r="E88" s="109">
        <v>2.8</v>
      </c>
      <c r="F88" s="109">
        <v>2.9</v>
      </c>
      <c r="G88" s="109">
        <v>0.7</v>
      </c>
      <c r="H88" s="109">
        <v>1.2</v>
      </c>
      <c r="I88" s="109">
        <v>1.6</v>
      </c>
      <c r="J88" s="109">
        <v>1.7</v>
      </c>
      <c r="K88" s="109">
        <v>3.6</v>
      </c>
      <c r="L88" s="109">
        <v>3.9</v>
      </c>
      <c r="M88" s="109">
        <v>9.8000000000000007</v>
      </c>
      <c r="N88" s="109">
        <v>8.5</v>
      </c>
      <c r="O88" s="109">
        <v>9</v>
      </c>
      <c r="P88" s="109">
        <v>23.7</v>
      </c>
      <c r="Q88" s="109">
        <v>2.7</v>
      </c>
      <c r="R88" s="109">
        <v>0.8</v>
      </c>
    </row>
    <row r="89" spans="1:18" ht="16.5" thickBot="1" x14ac:dyDescent="0.3">
      <c r="A89" s="91"/>
      <c r="B89" s="101"/>
      <c r="C89" s="104" t="s">
        <v>21</v>
      </c>
      <c r="D89" s="109" t="s">
        <v>61</v>
      </c>
      <c r="E89" s="109" t="s">
        <v>61</v>
      </c>
      <c r="F89" s="109" t="s">
        <v>61</v>
      </c>
      <c r="G89" s="109" t="s">
        <v>61</v>
      </c>
      <c r="H89" s="109" t="s">
        <v>61</v>
      </c>
      <c r="I89" s="109">
        <v>8.5</v>
      </c>
      <c r="J89" s="109">
        <v>4.9000000000000004</v>
      </c>
      <c r="K89" s="109">
        <v>3.9</v>
      </c>
      <c r="L89" s="109">
        <v>4.4000000000000004</v>
      </c>
      <c r="M89" s="109">
        <v>3.1</v>
      </c>
      <c r="N89" s="109">
        <v>5.5</v>
      </c>
      <c r="O89" s="109">
        <v>5.8</v>
      </c>
      <c r="P89" s="109">
        <v>4.2</v>
      </c>
      <c r="Q89" s="109">
        <v>2</v>
      </c>
      <c r="R89" s="109">
        <v>1.5</v>
      </c>
    </row>
    <row r="90" spans="1:18" ht="16.5" thickBot="1" x14ac:dyDescent="0.3">
      <c r="A90" s="91"/>
      <c r="B90" s="101"/>
      <c r="C90" s="154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6"/>
    </row>
    <row r="91" spans="1:18" ht="15.75" x14ac:dyDescent="0.25">
      <c r="A91" s="91"/>
      <c r="B91" s="101"/>
      <c r="C91" s="142" t="s">
        <v>106</v>
      </c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4"/>
    </row>
    <row r="92" spans="1:18" ht="16.5" thickBot="1" x14ac:dyDescent="0.3">
      <c r="A92" s="91"/>
      <c r="C92" s="104" t="s">
        <v>18</v>
      </c>
      <c r="D92" s="120">
        <v>1.9269528865540779</v>
      </c>
      <c r="E92" s="120">
        <v>2.1264018170387948</v>
      </c>
      <c r="F92" s="120">
        <v>2.0384824902723735</v>
      </c>
      <c r="G92" s="120">
        <v>2.9957852333973629</v>
      </c>
      <c r="H92" s="120">
        <v>3.5196977084349097</v>
      </c>
      <c r="I92" s="120">
        <v>4.4732251796285416</v>
      </c>
      <c r="J92" s="120">
        <v>5.3171124136006176</v>
      </c>
      <c r="K92" s="120">
        <v>4.3277046323281727</v>
      </c>
      <c r="L92" s="120">
        <v>4.7266973532796319</v>
      </c>
      <c r="M92" s="120">
        <v>4.9415436095148033</v>
      </c>
      <c r="N92" s="120">
        <v>4.557700310901124</v>
      </c>
      <c r="O92" s="120">
        <v>4.879316116966625</v>
      </c>
      <c r="P92" s="120">
        <v>5.3666953130164607</v>
      </c>
      <c r="Q92" s="120">
        <v>4.9586428616018479</v>
      </c>
      <c r="R92" s="120">
        <v>4.8458512651870027</v>
      </c>
    </row>
    <row r="93" spans="1:18" ht="16.5" thickBot="1" x14ac:dyDescent="0.3">
      <c r="A93" s="91"/>
      <c r="B93" s="101"/>
      <c r="C93" s="104" t="s">
        <v>19</v>
      </c>
      <c r="D93" s="120">
        <v>5.629878599377947</v>
      </c>
      <c r="E93" s="120">
        <v>5.9496233365413334</v>
      </c>
      <c r="F93" s="121">
        <v>5.8023361984824158</v>
      </c>
      <c r="G93" s="120">
        <v>7.4022101385721797</v>
      </c>
      <c r="H93" s="120">
        <v>6.6645534310493488</v>
      </c>
      <c r="I93" s="120">
        <v>8.6785778186744373</v>
      </c>
      <c r="J93" s="120">
        <v>9.2510805500982318</v>
      </c>
      <c r="K93" s="120">
        <v>9.0856802578114042</v>
      </c>
      <c r="L93" s="120">
        <v>9.8026971498513724</v>
      </c>
      <c r="M93" s="120">
        <v>11.011602344894968</v>
      </c>
      <c r="N93" s="120">
        <v>10.02997521246459</v>
      </c>
      <c r="O93" s="120">
        <v>11.589273660051303</v>
      </c>
      <c r="P93" s="120">
        <v>14.123828504603626</v>
      </c>
      <c r="Q93" s="120">
        <v>15.60744763382467</v>
      </c>
      <c r="R93" s="120">
        <v>15.92646550817801</v>
      </c>
    </row>
    <row r="94" spans="1:18" ht="16.5" thickBot="1" x14ac:dyDescent="0.3">
      <c r="A94" s="91"/>
      <c r="B94" s="101"/>
      <c r="C94" s="104" t="s">
        <v>20</v>
      </c>
      <c r="D94" s="120">
        <v>2.0209024734593592</v>
      </c>
      <c r="E94" s="120">
        <v>1.8781824558734668</v>
      </c>
      <c r="F94" s="121">
        <v>2.2311065256641736</v>
      </c>
      <c r="G94" s="120">
        <v>1.988761916787676</v>
      </c>
      <c r="H94" s="120">
        <v>2.1458644574222463</v>
      </c>
      <c r="I94" s="120">
        <v>2.7470302375809936</v>
      </c>
      <c r="J94" s="120">
        <v>3.0614576193740008</v>
      </c>
      <c r="K94" s="120">
        <v>2.4440951270219564</v>
      </c>
      <c r="L94" s="120">
        <v>2.2616957554476915</v>
      </c>
      <c r="M94" s="120">
        <v>3.0413691611707634</v>
      </c>
      <c r="N94" s="120">
        <v>3.9718511450381673</v>
      </c>
      <c r="O94" s="120">
        <v>3.8400088149413256</v>
      </c>
      <c r="P94" s="120">
        <v>3.4359305852518518</v>
      </c>
      <c r="Q94" s="120">
        <v>3.25775918996258</v>
      </c>
      <c r="R94" s="120">
        <v>3.4885855927535347</v>
      </c>
    </row>
    <row r="95" spans="1:18" ht="16.5" thickBot="1" x14ac:dyDescent="0.3">
      <c r="A95" s="91"/>
      <c r="B95" s="101"/>
      <c r="C95" s="104" t="s">
        <v>21</v>
      </c>
      <c r="D95" s="109">
        <v>3.5766885739171754</v>
      </c>
      <c r="E95" s="109">
        <v>4.9410765771229688</v>
      </c>
      <c r="F95" s="122">
        <v>3.0121416425524297</v>
      </c>
      <c r="G95" s="109">
        <v>2.7399393059770416</v>
      </c>
      <c r="H95" s="109">
        <v>3.9386039582889976</v>
      </c>
      <c r="I95" s="109">
        <v>3.5893769541676206</v>
      </c>
      <c r="J95" s="109">
        <v>3.2941528197381671</v>
      </c>
      <c r="K95" s="109">
        <v>3.025719378660555</v>
      </c>
      <c r="L95" s="109">
        <v>2.8976342722917177</v>
      </c>
      <c r="M95" s="109">
        <v>2.660899534723419</v>
      </c>
      <c r="N95" s="109">
        <v>2.0207880655099726</v>
      </c>
      <c r="O95" s="109">
        <v>2.9198877305533277</v>
      </c>
      <c r="P95" s="109">
        <v>3.3265805877114873</v>
      </c>
      <c r="Q95" s="109">
        <v>3.7888530895227812</v>
      </c>
      <c r="R95" s="109">
        <v>3.1560595094491357</v>
      </c>
    </row>
    <row r="96" spans="1:18" ht="16.5" thickBot="1" x14ac:dyDescent="0.3">
      <c r="A96" s="91"/>
      <c r="B96" s="89"/>
      <c r="C96" s="95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</row>
    <row r="97" spans="1:18" ht="16.5" thickBot="1" x14ac:dyDescent="0.3">
      <c r="A97" s="91"/>
      <c r="B97" s="89"/>
      <c r="C97" s="90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</row>
    <row r="98" spans="1:18" ht="16.5" thickBot="1" x14ac:dyDescent="0.3">
      <c r="A98" s="91"/>
      <c r="B98" s="89"/>
      <c r="C98" s="90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</row>
    <row r="99" spans="1:18" ht="16.5" thickBot="1" x14ac:dyDescent="0.3">
      <c r="A99" s="91"/>
      <c r="B99" s="89"/>
      <c r="C99" s="92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</row>
    <row r="100" spans="1:18" ht="15.75" x14ac:dyDescent="0.25">
      <c r="A100" s="91"/>
      <c r="B100" s="89"/>
      <c r="C100" s="90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</row>
    <row r="101" spans="1:18" ht="15.75" x14ac:dyDescent="0.25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</row>
    <row r="102" spans="1:18" x14ac:dyDescent="0.25"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</row>
    <row r="103" spans="1:18" x14ac:dyDescent="0.25"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</row>
    <row r="104" spans="1:18" x14ac:dyDescent="0.25"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</row>
    <row r="105" spans="1:18" x14ac:dyDescent="0.25"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</row>
    <row r="106" spans="1:18" x14ac:dyDescent="0.25"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</row>
    <row r="107" spans="1:18" x14ac:dyDescent="0.25"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</row>
    <row r="108" spans="1:18" x14ac:dyDescent="0.25"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</row>
    <row r="109" spans="1:18" x14ac:dyDescent="0.25"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</row>
    <row r="110" spans="1:18" x14ac:dyDescent="0.25"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</row>
    <row r="111" spans="1:18" x14ac:dyDescent="0.25"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</row>
    <row r="112" spans="1:18" x14ac:dyDescent="0.25"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</row>
    <row r="113" spans="3:18" x14ac:dyDescent="0.25"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</row>
    <row r="114" spans="3:18" x14ac:dyDescent="0.25"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</row>
    <row r="115" spans="3:18" x14ac:dyDescent="0.25"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</row>
    <row r="116" spans="3:18" x14ac:dyDescent="0.25"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</row>
    <row r="117" spans="3:18" x14ac:dyDescent="0.25"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</row>
    <row r="118" spans="3:18" x14ac:dyDescent="0.25"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</row>
  </sheetData>
  <mergeCells count="28">
    <mergeCell ref="C84:R84"/>
    <mergeCell ref="C85:R85"/>
    <mergeCell ref="C90:R90"/>
    <mergeCell ref="C91:R91"/>
    <mergeCell ref="C63:R63"/>
    <mergeCell ref="C64:R64"/>
    <mergeCell ref="C69:R69"/>
    <mergeCell ref="C70:R70"/>
    <mergeCell ref="C75:R75"/>
    <mergeCell ref="C76:R76"/>
    <mergeCell ref="C58:R58"/>
    <mergeCell ref="C22:R22"/>
    <mergeCell ref="C23:R23"/>
    <mergeCell ref="C31:R31"/>
    <mergeCell ref="C32:R32"/>
    <mergeCell ref="C37:R37"/>
    <mergeCell ref="C38:R38"/>
    <mergeCell ref="C43:R43"/>
    <mergeCell ref="C44:R44"/>
    <mergeCell ref="C49:R49"/>
    <mergeCell ref="C50:R50"/>
    <mergeCell ref="C57:R57"/>
    <mergeCell ref="C17:R17"/>
    <mergeCell ref="C2:R2"/>
    <mergeCell ref="C8:R8"/>
    <mergeCell ref="C9:R9"/>
    <mergeCell ref="C16:R16"/>
    <mergeCell ref="C3:R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opLeftCell="R1" workbookViewId="0">
      <pane ySplit="1" topLeftCell="A2" activePane="bottomLeft" state="frozen"/>
      <selection activeCell="B1" sqref="B1"/>
      <selection pane="bottomLeft" activeCell="AF10" sqref="AF10"/>
    </sheetView>
  </sheetViews>
  <sheetFormatPr defaultRowHeight="15" x14ac:dyDescent="0.25"/>
  <cols>
    <col min="1" max="1" width="39.42578125" bestFit="1" customWidth="1"/>
    <col min="2" max="2" width="3.7109375" customWidth="1"/>
    <col min="23" max="23" width="5" customWidth="1"/>
    <col min="24" max="28" width="11.7109375" customWidth="1"/>
    <col min="29" max="29" width="7" customWidth="1"/>
    <col min="30" max="30" width="23.140625" bestFit="1" customWidth="1"/>
    <col min="31" max="32" width="7" customWidth="1"/>
    <col min="33" max="33" width="9.7109375" bestFit="1" customWidth="1"/>
  </cols>
  <sheetData>
    <row r="1" spans="1:38" x14ac:dyDescent="0.25">
      <c r="C1">
        <v>2000</v>
      </c>
      <c r="D1">
        <v>2001</v>
      </c>
      <c r="G1">
        <v>2002</v>
      </c>
      <c r="H1">
        <v>2003</v>
      </c>
      <c r="I1">
        <v>2004</v>
      </c>
      <c r="J1">
        <v>2005</v>
      </c>
      <c r="K1">
        <v>2006</v>
      </c>
      <c r="L1">
        <v>2007</v>
      </c>
      <c r="M1">
        <v>2008</v>
      </c>
      <c r="N1">
        <v>2009</v>
      </c>
      <c r="O1">
        <v>2010</v>
      </c>
      <c r="P1">
        <v>2011</v>
      </c>
      <c r="Q1">
        <v>2012</v>
      </c>
      <c r="R1">
        <v>2013</v>
      </c>
      <c r="S1">
        <v>2014</v>
      </c>
      <c r="T1">
        <v>2015</v>
      </c>
      <c r="U1">
        <v>2016</v>
      </c>
      <c r="AD1" t="s">
        <v>174</v>
      </c>
      <c r="AE1" t="s">
        <v>173</v>
      </c>
      <c r="AG1" t="s">
        <v>175</v>
      </c>
      <c r="AI1" t="s">
        <v>112</v>
      </c>
    </row>
    <row r="2" spans="1:38" x14ac:dyDescent="0.25">
      <c r="A2" t="s">
        <v>149</v>
      </c>
      <c r="B2" t="s">
        <v>143</v>
      </c>
      <c r="C2">
        <v>51.320999999999998</v>
      </c>
      <c r="D2">
        <v>58.198</v>
      </c>
      <c r="G2">
        <v>54.061</v>
      </c>
      <c r="H2">
        <v>49.311</v>
      </c>
      <c r="I2">
        <v>51.4</v>
      </c>
      <c r="J2">
        <v>53.621000000000002</v>
      </c>
      <c r="K2">
        <v>61.53</v>
      </c>
      <c r="L2">
        <v>66.387</v>
      </c>
      <c r="M2">
        <v>60.908999999999999</v>
      </c>
      <c r="N2">
        <v>68.281000000000006</v>
      </c>
      <c r="O2">
        <v>64.305999999999997</v>
      </c>
      <c r="P2">
        <v>68.734999999999999</v>
      </c>
      <c r="Q2">
        <v>81.697999999999993</v>
      </c>
      <c r="R2">
        <v>86.623000000000005</v>
      </c>
      <c r="S2">
        <v>90.762</v>
      </c>
      <c r="T2">
        <v>96.114000000000004</v>
      </c>
      <c r="U2">
        <v>94.570999999999998</v>
      </c>
      <c r="X2" t="s">
        <v>113</v>
      </c>
      <c r="Z2" t="s">
        <v>148</v>
      </c>
      <c r="AE2">
        <v>2015</v>
      </c>
      <c r="AF2">
        <v>2016</v>
      </c>
      <c r="AG2">
        <v>2015</v>
      </c>
      <c r="AH2">
        <v>2016</v>
      </c>
      <c r="AI2">
        <v>2015</v>
      </c>
      <c r="AJ2">
        <v>2016</v>
      </c>
    </row>
    <row r="3" spans="1:38" x14ac:dyDescent="0.25">
      <c r="A3" t="s">
        <v>147</v>
      </c>
      <c r="B3" t="s">
        <v>143</v>
      </c>
      <c r="C3">
        <v>2.1280000000000001</v>
      </c>
      <c r="D3">
        <v>2.827</v>
      </c>
      <c r="G3">
        <v>0.49199999999999999</v>
      </c>
      <c r="H3">
        <v>0.71799999999999997</v>
      </c>
      <c r="I3">
        <v>1.8720000000000001</v>
      </c>
      <c r="J3">
        <v>2.5720000000000001</v>
      </c>
      <c r="K3">
        <v>2.2149999999999999</v>
      </c>
      <c r="L3">
        <v>4.0739999999999998</v>
      </c>
      <c r="M3">
        <v>2.6720000000000002</v>
      </c>
      <c r="N3">
        <v>1.3120000000000001</v>
      </c>
      <c r="O3">
        <v>3.3069999999999999</v>
      </c>
      <c r="P3">
        <v>4.0179999999999998</v>
      </c>
      <c r="Q3">
        <v>3.903</v>
      </c>
      <c r="R3">
        <v>4.585</v>
      </c>
      <c r="S3">
        <v>5.4459999999999997</v>
      </c>
      <c r="T3">
        <v>5.1760000000000002</v>
      </c>
      <c r="U3">
        <v>4.8949999999999996</v>
      </c>
      <c r="X3" t="s">
        <v>110</v>
      </c>
      <c r="AD3" t="s">
        <v>18</v>
      </c>
      <c r="AE3" s="123">
        <v>476.59500000000003</v>
      </c>
      <c r="AF3" s="123">
        <v>458.27699999999999</v>
      </c>
      <c r="AG3" s="123">
        <v>96.114000000000004</v>
      </c>
      <c r="AH3" s="123">
        <v>94.570999999999998</v>
      </c>
      <c r="AI3" s="46">
        <f t="shared" ref="AI3:AJ6" si="0">+AE3/AG3</f>
        <v>4.9586428616018479</v>
      </c>
      <c r="AJ3" s="46">
        <f t="shared" si="0"/>
        <v>4.8458512651870027</v>
      </c>
    </row>
    <row r="4" spans="1:38" x14ac:dyDescent="0.25">
      <c r="A4" t="s">
        <v>146</v>
      </c>
      <c r="B4" t="s">
        <v>143</v>
      </c>
      <c r="C4">
        <v>43.503999999999998</v>
      </c>
      <c r="D4">
        <v>48.978000000000002</v>
      </c>
      <c r="G4">
        <v>52.341999999999999</v>
      </c>
      <c r="H4">
        <v>55.170999999999999</v>
      </c>
      <c r="I4">
        <v>56.223999999999997</v>
      </c>
      <c r="J4">
        <v>59.996000000000002</v>
      </c>
      <c r="K4">
        <v>51.793999999999997</v>
      </c>
      <c r="L4">
        <v>58.985999999999997</v>
      </c>
      <c r="M4">
        <v>53.779000000000003</v>
      </c>
      <c r="N4">
        <v>62.052999999999997</v>
      </c>
      <c r="O4">
        <v>68.564999999999998</v>
      </c>
      <c r="P4">
        <v>79.986000000000004</v>
      </c>
      <c r="Q4">
        <v>84.528000000000006</v>
      </c>
      <c r="R4">
        <v>90.013999999999996</v>
      </c>
      <c r="S4">
        <v>92.921000000000006</v>
      </c>
      <c r="T4">
        <v>94.408000000000001</v>
      </c>
      <c r="U4">
        <v>89.997</v>
      </c>
      <c r="X4" t="s">
        <v>145</v>
      </c>
      <c r="AD4" t="s">
        <v>19</v>
      </c>
      <c r="AE4" s="123">
        <v>1005.9</v>
      </c>
      <c r="AF4" s="123">
        <v>1060.4000000000001</v>
      </c>
      <c r="AG4" s="123">
        <v>64.45</v>
      </c>
      <c r="AH4" s="123">
        <v>66.581000000000003</v>
      </c>
      <c r="AI4" s="46">
        <f t="shared" si="0"/>
        <v>15.60744763382467</v>
      </c>
      <c r="AJ4" s="46">
        <f t="shared" si="0"/>
        <v>15.92646550817801</v>
      </c>
    </row>
    <row r="5" spans="1:38" x14ac:dyDescent="0.25">
      <c r="A5" t="s">
        <v>144</v>
      </c>
      <c r="B5" t="s">
        <v>143</v>
      </c>
      <c r="C5">
        <v>120.6</v>
      </c>
      <c r="D5">
        <v>106.59099999999999</v>
      </c>
      <c r="G5">
        <v>104.173</v>
      </c>
      <c r="H5">
        <v>104.855</v>
      </c>
      <c r="I5">
        <v>104.77800000000001</v>
      </c>
      <c r="J5">
        <v>160.637</v>
      </c>
      <c r="K5">
        <v>216.56700000000001</v>
      </c>
      <c r="L5">
        <v>296.964</v>
      </c>
      <c r="M5">
        <v>323.86</v>
      </c>
      <c r="N5">
        <v>295.5</v>
      </c>
      <c r="O5">
        <v>303.95499999999998</v>
      </c>
      <c r="P5">
        <v>339.65699999999998</v>
      </c>
      <c r="Q5">
        <v>372.35500000000002</v>
      </c>
      <c r="R5">
        <v>422.661</v>
      </c>
      <c r="S5">
        <v>487.09199999999998</v>
      </c>
      <c r="T5">
        <v>476.59500000000003</v>
      </c>
      <c r="U5">
        <v>458.27699999999999</v>
      </c>
      <c r="X5" t="s">
        <v>142</v>
      </c>
      <c r="AD5" t="s">
        <v>20</v>
      </c>
      <c r="AE5" s="123">
        <v>59.2</v>
      </c>
      <c r="AF5" s="123">
        <v>57</v>
      </c>
      <c r="AG5" s="123">
        <v>18.172000000000001</v>
      </c>
      <c r="AH5" s="123">
        <v>16.338999999999999</v>
      </c>
      <c r="AI5" s="46">
        <f t="shared" si="0"/>
        <v>3.25775918996258</v>
      </c>
      <c r="AJ5" s="46">
        <f t="shared" si="0"/>
        <v>3.4885855927535347</v>
      </c>
    </row>
    <row r="6" spans="1:38" x14ac:dyDescent="0.25">
      <c r="A6" t="s">
        <v>114</v>
      </c>
      <c r="B6" t="s">
        <v>141</v>
      </c>
      <c r="C6">
        <v>198</v>
      </c>
      <c r="D6">
        <v>194.4</v>
      </c>
      <c r="G6">
        <v>167.3</v>
      </c>
      <c r="H6">
        <v>157.4</v>
      </c>
      <c r="I6">
        <v>159.4</v>
      </c>
      <c r="J6">
        <v>153.30000000000001</v>
      </c>
      <c r="K6">
        <v>154</v>
      </c>
      <c r="L6">
        <v>159.30000000000001</v>
      </c>
      <c r="M6">
        <v>162.19999999999999</v>
      </c>
      <c r="N6">
        <v>157.1</v>
      </c>
      <c r="O6">
        <v>160.5</v>
      </c>
      <c r="P6">
        <v>171.7</v>
      </c>
      <c r="Q6">
        <v>174.4</v>
      </c>
      <c r="R6">
        <v>168.4</v>
      </c>
      <c r="S6">
        <v>165.5</v>
      </c>
      <c r="T6">
        <v>161.4</v>
      </c>
      <c r="U6">
        <v>150.5</v>
      </c>
      <c r="X6" t="s">
        <v>140</v>
      </c>
      <c r="AD6" t="s">
        <v>21</v>
      </c>
      <c r="AE6" s="123">
        <v>22.460699999999999</v>
      </c>
      <c r="AF6" s="123">
        <v>19.622800000000002</v>
      </c>
      <c r="AG6" s="123">
        <v>5.9280999999999997</v>
      </c>
      <c r="AH6" s="123">
        <v>6.2175000000000002</v>
      </c>
      <c r="AI6" s="46">
        <f t="shared" si="0"/>
        <v>3.7888530895227812</v>
      </c>
      <c r="AJ6" s="46">
        <f t="shared" si="0"/>
        <v>3.1560595094491357</v>
      </c>
    </row>
    <row r="7" spans="1:38" x14ac:dyDescent="0.25">
      <c r="A7" t="s">
        <v>113</v>
      </c>
      <c r="C7" s="47">
        <f>+C3/C2</f>
        <v>4.1464507706396994E-2</v>
      </c>
      <c r="D7" s="47">
        <f>+D3/D2</f>
        <v>4.8575552424481937E-2</v>
      </c>
      <c r="E7" s="47"/>
      <c r="F7" s="47"/>
      <c r="G7" s="47">
        <f t="shared" ref="G7:U7" si="1">+G3/G2</f>
        <v>9.1008305432751894E-3</v>
      </c>
      <c r="H7" s="47">
        <f t="shared" si="1"/>
        <v>1.4560645697714505E-2</v>
      </c>
      <c r="I7" s="47">
        <f t="shared" si="1"/>
        <v>3.6420233463035023E-2</v>
      </c>
      <c r="J7" s="47">
        <f t="shared" si="1"/>
        <v>4.7966281867178905E-2</v>
      </c>
      <c r="K7" s="47">
        <f t="shared" si="1"/>
        <v>3.5998699821225416E-2</v>
      </c>
      <c r="L7" s="47">
        <f t="shared" si="1"/>
        <v>6.1367436395679875E-2</v>
      </c>
      <c r="M7" s="47">
        <f t="shared" si="1"/>
        <v>4.3868722192122678E-2</v>
      </c>
      <c r="N7" s="47">
        <f t="shared" si="1"/>
        <v>1.921471566028617E-2</v>
      </c>
      <c r="O7" s="47">
        <f t="shared" si="1"/>
        <v>5.142599446396915E-2</v>
      </c>
      <c r="P7" s="47">
        <f t="shared" si="1"/>
        <v>5.8456390485196769E-2</v>
      </c>
      <c r="Q7" s="47">
        <f t="shared" si="1"/>
        <v>4.7773507307400431E-2</v>
      </c>
      <c r="R7" s="47">
        <f t="shared" si="1"/>
        <v>5.2930514990245078E-2</v>
      </c>
      <c r="S7" s="47">
        <f t="shared" si="1"/>
        <v>6.000308499151627E-2</v>
      </c>
      <c r="T7" s="47">
        <f t="shared" si="1"/>
        <v>5.3852716565744842E-2</v>
      </c>
      <c r="U7" s="47">
        <f t="shared" si="1"/>
        <v>5.1760053293292869E-2</v>
      </c>
      <c r="V7" s="47"/>
      <c r="X7" t="s">
        <v>139</v>
      </c>
    </row>
    <row r="8" spans="1:38" x14ac:dyDescent="0.25">
      <c r="A8" t="s">
        <v>112</v>
      </c>
      <c r="B8" t="s">
        <v>138</v>
      </c>
      <c r="C8" s="46">
        <f>+C5/C2</f>
        <v>2.3499152393756941</v>
      </c>
      <c r="D8" s="46">
        <f>+D5/D2</f>
        <v>1.8315234200487989</v>
      </c>
      <c r="E8" s="46"/>
      <c r="F8" s="46"/>
      <c r="G8" s="46">
        <f t="shared" ref="G8:U8" si="2">+G5/G2</f>
        <v>1.9269528865540779</v>
      </c>
      <c r="H8" s="46">
        <f t="shared" si="2"/>
        <v>2.1264018170387948</v>
      </c>
      <c r="I8" s="46">
        <f t="shared" si="2"/>
        <v>2.0384824902723735</v>
      </c>
      <c r="J8" s="46">
        <f t="shared" si="2"/>
        <v>2.9957852333973629</v>
      </c>
      <c r="K8" s="46">
        <f t="shared" si="2"/>
        <v>3.5196977084349097</v>
      </c>
      <c r="L8" s="46">
        <f t="shared" si="2"/>
        <v>4.4732251796285416</v>
      </c>
      <c r="M8" s="46">
        <f t="shared" si="2"/>
        <v>5.3171124136006176</v>
      </c>
      <c r="N8" s="46">
        <f t="shared" si="2"/>
        <v>4.3277046323281727</v>
      </c>
      <c r="O8" s="46">
        <f t="shared" si="2"/>
        <v>4.7266973532796319</v>
      </c>
      <c r="P8" s="46">
        <f t="shared" si="2"/>
        <v>4.9415436095148033</v>
      </c>
      <c r="Q8" s="46">
        <f t="shared" si="2"/>
        <v>4.557700310901124</v>
      </c>
      <c r="R8" s="46">
        <f t="shared" si="2"/>
        <v>4.879316116966625</v>
      </c>
      <c r="S8" s="46">
        <f t="shared" si="2"/>
        <v>5.3666953130164607</v>
      </c>
      <c r="T8" s="46">
        <f t="shared" si="2"/>
        <v>4.9586428616018479</v>
      </c>
      <c r="U8" s="46">
        <f t="shared" si="2"/>
        <v>4.8458512651870027</v>
      </c>
      <c r="V8" s="46"/>
      <c r="AD8" t="s">
        <v>174</v>
      </c>
      <c r="AE8" t="s">
        <v>173</v>
      </c>
      <c r="AG8" t="s">
        <v>175</v>
      </c>
      <c r="AI8" t="s">
        <v>112</v>
      </c>
      <c r="AL8" t="s">
        <v>182</v>
      </c>
    </row>
    <row r="9" spans="1:38" x14ac:dyDescent="0.25">
      <c r="A9" t="s">
        <v>110</v>
      </c>
      <c r="C9" s="46">
        <f>+C2/C6</f>
        <v>0.2591969696969697</v>
      </c>
      <c r="D9" s="46">
        <f>+D2/D6</f>
        <v>0.29937242798353908</v>
      </c>
      <c r="E9" s="46"/>
      <c r="F9" s="46"/>
      <c r="G9" s="46">
        <f t="shared" ref="G9:U9" si="3">+G2/G6</f>
        <v>0.3231380753138075</v>
      </c>
      <c r="H9" s="46">
        <f t="shared" si="3"/>
        <v>0.31328462515883099</v>
      </c>
      <c r="I9" s="46">
        <f t="shared" si="3"/>
        <v>0.32245922208281053</v>
      </c>
      <c r="J9" s="46">
        <f t="shared" si="3"/>
        <v>0.34977821265492498</v>
      </c>
      <c r="K9" s="46">
        <f t="shared" si="3"/>
        <v>0.39954545454545454</v>
      </c>
      <c r="L9" s="46">
        <f t="shared" si="3"/>
        <v>0.41674199623352165</v>
      </c>
      <c r="M9" s="46">
        <f t="shared" si="3"/>
        <v>0.37551787916152901</v>
      </c>
      <c r="N9" s="46">
        <f t="shared" si="3"/>
        <v>0.43463399108847872</v>
      </c>
      <c r="O9" s="46">
        <f t="shared" si="3"/>
        <v>0.40066043613707164</v>
      </c>
      <c r="P9" s="46">
        <f t="shared" si="3"/>
        <v>0.40032032615026208</v>
      </c>
      <c r="Q9" s="46">
        <f t="shared" si="3"/>
        <v>0.46845183486238529</v>
      </c>
      <c r="R9" s="46">
        <f t="shared" si="3"/>
        <v>0.51438836104513064</v>
      </c>
      <c r="S9" s="46">
        <f t="shared" si="3"/>
        <v>0.54841087613293049</v>
      </c>
      <c r="T9" s="46">
        <f t="shared" si="3"/>
        <v>0.59550185873605943</v>
      </c>
      <c r="U9" s="46">
        <f t="shared" si="3"/>
        <v>0.62837873754152818</v>
      </c>
      <c r="V9" s="46"/>
      <c r="AE9">
        <v>2002</v>
      </c>
      <c r="AF9">
        <v>2016</v>
      </c>
      <c r="AG9">
        <v>2002</v>
      </c>
      <c r="AH9">
        <v>2016</v>
      </c>
      <c r="AI9">
        <v>2002</v>
      </c>
      <c r="AJ9">
        <v>2016</v>
      </c>
    </row>
    <row r="10" spans="1:38" x14ac:dyDescent="0.25">
      <c r="A10" s="67" t="s">
        <v>120</v>
      </c>
      <c r="C10" s="46">
        <v>4.9000000000000004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AD10" t="s">
        <v>18</v>
      </c>
      <c r="AE10" s="138">
        <v>104.173</v>
      </c>
      <c r="AF10" s="139">
        <v>458.27699999999999</v>
      </c>
      <c r="AG10" s="138">
        <v>54.061</v>
      </c>
      <c r="AH10" s="139">
        <v>94.570999999999998</v>
      </c>
      <c r="AI10" s="139">
        <f t="shared" ref="AI10:AI13" si="4">+AE10/AG10</f>
        <v>1.9269528865540779</v>
      </c>
      <c r="AJ10" s="139">
        <f t="shared" ref="AJ10:AJ13" si="5">+AF10/AH10</f>
        <v>4.8458512651870027</v>
      </c>
      <c r="AL10">
        <f>+AJ10/AI10</f>
        <v>2.5147741281068465</v>
      </c>
    </row>
    <row r="11" spans="1:38" x14ac:dyDescent="0.25">
      <c r="A11" t="s">
        <v>108</v>
      </c>
      <c r="C11" s="46">
        <v>31.085000000000001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AD11" t="s">
        <v>19</v>
      </c>
      <c r="AE11" s="138">
        <v>168.339</v>
      </c>
      <c r="AF11" s="139">
        <v>1060.4000000000001</v>
      </c>
      <c r="AG11" s="138">
        <v>29.901</v>
      </c>
      <c r="AH11" s="139">
        <v>66.581000000000003</v>
      </c>
      <c r="AI11" s="139">
        <f t="shared" si="4"/>
        <v>5.629878599377947</v>
      </c>
      <c r="AJ11" s="139">
        <f t="shared" si="5"/>
        <v>15.92646550817801</v>
      </c>
      <c r="AL11">
        <f>+AJ11/AI11</f>
        <v>2.8289181066777793</v>
      </c>
    </row>
    <row r="12" spans="1:38" x14ac:dyDescent="0.25">
      <c r="C12" t="s">
        <v>137</v>
      </c>
      <c r="AD12" t="s">
        <v>20</v>
      </c>
      <c r="AE12" s="138">
        <v>28.315478484264613</v>
      </c>
      <c r="AF12" s="139">
        <v>57</v>
      </c>
      <c r="AG12" s="139">
        <v>14.011303789338472</v>
      </c>
      <c r="AH12" s="139">
        <v>16.338999999999999</v>
      </c>
      <c r="AI12" s="139">
        <f t="shared" si="4"/>
        <v>2.0209024734593592</v>
      </c>
      <c r="AJ12" s="139">
        <f t="shared" si="5"/>
        <v>3.4885855927535347</v>
      </c>
      <c r="AL12">
        <f>+AJ12/AI12</f>
        <v>1.7262513350195525</v>
      </c>
    </row>
    <row r="13" spans="1:38" x14ac:dyDescent="0.25">
      <c r="A13" t="s">
        <v>136</v>
      </c>
      <c r="C13">
        <v>24.207999999999998</v>
      </c>
      <c r="D13">
        <v>30.797999999999998</v>
      </c>
      <c r="G13">
        <v>29.901</v>
      </c>
      <c r="H13">
        <v>30.132999999999999</v>
      </c>
      <c r="I13">
        <v>31.760999999999999</v>
      </c>
      <c r="J13">
        <v>34.206000000000003</v>
      </c>
      <c r="K13">
        <v>39.433999999999997</v>
      </c>
      <c r="L13">
        <v>39.122999999999998</v>
      </c>
      <c r="M13">
        <v>43.265000000000001</v>
      </c>
      <c r="N13">
        <v>42.822000000000003</v>
      </c>
      <c r="O13">
        <v>45.752000000000002</v>
      </c>
      <c r="P13">
        <v>49.128</v>
      </c>
      <c r="Q13">
        <v>56.48</v>
      </c>
      <c r="R13">
        <v>59.256</v>
      </c>
      <c r="S13">
        <v>60.713000000000001</v>
      </c>
      <c r="T13">
        <v>64.45</v>
      </c>
      <c r="U13">
        <v>66.581000000000003</v>
      </c>
      <c r="AD13" t="s">
        <v>21</v>
      </c>
      <c r="AE13" s="138">
        <v>9.0340000000000007</v>
      </c>
      <c r="AF13" s="139">
        <v>19.622800000000002</v>
      </c>
      <c r="AG13" s="138">
        <v>2.5257999999999998</v>
      </c>
      <c r="AH13" s="139">
        <v>6.2175000000000002</v>
      </c>
      <c r="AI13" s="139">
        <f t="shared" si="4"/>
        <v>3.5766885739171754</v>
      </c>
      <c r="AJ13" s="139">
        <f t="shared" si="5"/>
        <v>3.1560595094491357</v>
      </c>
      <c r="AL13">
        <f>+AJ13/AI13</f>
        <v>0.88239706762969061</v>
      </c>
    </row>
    <row r="14" spans="1:38" x14ac:dyDescent="0.25">
      <c r="A14" t="s">
        <v>135</v>
      </c>
      <c r="C14">
        <v>0.90900000000000003</v>
      </c>
      <c r="D14">
        <v>1.3720000000000001</v>
      </c>
      <c r="G14">
        <v>0.21199999999999999</v>
      </c>
      <c r="H14">
        <v>0.64400000000000002</v>
      </c>
      <c r="I14">
        <v>1.2210000000000001</v>
      </c>
      <c r="J14">
        <v>1.71</v>
      </c>
      <c r="K14">
        <v>9.9000000000000005E-2</v>
      </c>
      <c r="L14">
        <v>-0.44600000000000001</v>
      </c>
      <c r="M14">
        <v>1.5720000000000001</v>
      </c>
      <c r="N14">
        <v>-0.76300000000000001</v>
      </c>
      <c r="O14">
        <v>0.57199999999999995</v>
      </c>
      <c r="P14">
        <v>1.0369999999999999</v>
      </c>
      <c r="Q14">
        <v>1.2290000000000001</v>
      </c>
      <c r="R14">
        <v>1.4650000000000001</v>
      </c>
      <c r="S14">
        <v>2.343</v>
      </c>
      <c r="T14">
        <v>2.6960000000000002</v>
      </c>
      <c r="U14">
        <v>0.995</v>
      </c>
    </row>
    <row r="15" spans="1:38" x14ac:dyDescent="0.25">
      <c r="A15" t="s">
        <v>134</v>
      </c>
      <c r="C15">
        <v>41.444000000000003</v>
      </c>
      <c r="D15">
        <v>48.715000000000003</v>
      </c>
      <c r="G15">
        <v>47.4</v>
      </c>
      <c r="H15">
        <v>54.378</v>
      </c>
      <c r="I15">
        <v>58.267000000000003</v>
      </c>
      <c r="J15">
        <v>70.808000000000007</v>
      </c>
      <c r="K15">
        <v>72.137</v>
      </c>
      <c r="L15">
        <v>75.456000000000003</v>
      </c>
      <c r="M15">
        <v>76.153000000000006</v>
      </c>
      <c r="N15">
        <v>80.304000000000002</v>
      </c>
      <c r="O15">
        <v>83.186999999999998</v>
      </c>
      <c r="P15">
        <v>88.481999999999999</v>
      </c>
      <c r="Q15">
        <v>92.120999999999995</v>
      </c>
      <c r="R15">
        <v>90.274000000000001</v>
      </c>
      <c r="S15">
        <v>96.102000000000004</v>
      </c>
      <c r="T15">
        <v>105.782</v>
      </c>
      <c r="U15">
        <v>111.133</v>
      </c>
      <c r="Y15">
        <v>19.512</v>
      </c>
      <c r="Z15">
        <v>2.5257999999999998</v>
      </c>
      <c r="AA15">
        <v>11.3</v>
      </c>
    </row>
    <row r="16" spans="1:38" x14ac:dyDescent="0.25">
      <c r="A16" t="s">
        <v>133</v>
      </c>
      <c r="C16">
        <v>131.874</v>
      </c>
      <c r="D16">
        <v>183.256</v>
      </c>
      <c r="G16">
        <v>168.339</v>
      </c>
      <c r="H16">
        <v>179.28</v>
      </c>
      <c r="I16">
        <v>184.28800000000001</v>
      </c>
      <c r="J16">
        <v>253.2</v>
      </c>
      <c r="K16">
        <v>262.81</v>
      </c>
      <c r="L16">
        <v>339.53199999999998</v>
      </c>
      <c r="M16">
        <v>400.24799999999999</v>
      </c>
      <c r="N16">
        <v>389.06700000000001</v>
      </c>
      <c r="O16">
        <v>448.49299999999999</v>
      </c>
      <c r="P16">
        <v>540.97799999999995</v>
      </c>
      <c r="Q16">
        <v>566.49300000000005</v>
      </c>
      <c r="R16">
        <v>686.73400000000004</v>
      </c>
      <c r="S16">
        <v>857.5</v>
      </c>
      <c r="T16">
        <v>1005.9</v>
      </c>
      <c r="U16">
        <v>1060.4000000000001</v>
      </c>
      <c r="Y16">
        <f>+Y15*0.99</f>
        <v>19.316880000000001</v>
      </c>
      <c r="Z16">
        <f>1-0.0569</f>
        <v>0.94310000000000005</v>
      </c>
      <c r="AA16">
        <f>+AA15/1.557</f>
        <v>7.2575465639049463</v>
      </c>
    </row>
    <row r="17" spans="1:38" x14ac:dyDescent="0.25">
      <c r="A17" t="s">
        <v>114</v>
      </c>
      <c r="B17" t="s">
        <v>132</v>
      </c>
      <c r="C17">
        <v>88.9</v>
      </c>
      <c r="D17">
        <v>103</v>
      </c>
      <c r="G17">
        <v>104</v>
      </c>
      <c r="H17">
        <v>109.1</v>
      </c>
      <c r="I17">
        <v>110.7</v>
      </c>
      <c r="J17">
        <v>113.2</v>
      </c>
      <c r="K17">
        <v>116.8</v>
      </c>
      <c r="L17">
        <v>116.5</v>
      </c>
      <c r="M17">
        <v>118.3</v>
      </c>
      <c r="N17">
        <v>119.5</v>
      </c>
      <c r="O17">
        <v>121.7</v>
      </c>
      <c r="P17">
        <v>133.1</v>
      </c>
      <c r="Q17">
        <v>140.4</v>
      </c>
      <c r="R17">
        <v>144.1</v>
      </c>
      <c r="S17">
        <v>138.6</v>
      </c>
      <c r="T17">
        <v>136.6</v>
      </c>
      <c r="U17">
        <v>133.80000000000001</v>
      </c>
      <c r="Z17">
        <f>+Z15*Z16</f>
        <v>2.3820819800000002</v>
      </c>
    </row>
    <row r="18" spans="1:38" x14ac:dyDescent="0.25">
      <c r="A18" t="s">
        <v>113</v>
      </c>
      <c r="C18" s="47">
        <f>+C14/C13</f>
        <v>3.754957038995374E-2</v>
      </c>
      <c r="D18" s="47">
        <f>+D14/D13</f>
        <v>4.4548347295278921E-2</v>
      </c>
      <c r="E18" s="47"/>
      <c r="F18" s="47"/>
      <c r="G18" s="47">
        <f t="shared" ref="G18:U18" si="6">+G14/G13</f>
        <v>7.0900638774622918E-3</v>
      </c>
      <c r="H18" s="47">
        <f t="shared" si="6"/>
        <v>2.1371917830949459E-2</v>
      </c>
      <c r="I18" s="47">
        <f t="shared" si="6"/>
        <v>3.8443373949182964E-2</v>
      </c>
      <c r="J18" s="47">
        <f t="shared" si="6"/>
        <v>4.9991229608840546E-2</v>
      </c>
      <c r="K18" s="47">
        <f t="shared" si="6"/>
        <v>2.5105239133742458E-3</v>
      </c>
      <c r="L18" s="47">
        <f t="shared" si="6"/>
        <v>-1.1399943767093527E-2</v>
      </c>
      <c r="M18" s="47">
        <f t="shared" si="6"/>
        <v>3.6334219345891601E-2</v>
      </c>
      <c r="N18" s="47">
        <f t="shared" si="6"/>
        <v>-1.7817944047452242E-2</v>
      </c>
      <c r="O18" s="47">
        <f t="shared" si="6"/>
        <v>1.2502185696800137E-2</v>
      </c>
      <c r="P18" s="47">
        <f t="shared" si="6"/>
        <v>2.1108125712424684E-2</v>
      </c>
      <c r="Q18" s="47">
        <f t="shared" si="6"/>
        <v>2.175991501416431E-2</v>
      </c>
      <c r="R18" s="47">
        <f t="shared" si="6"/>
        <v>2.4723234777912786E-2</v>
      </c>
      <c r="S18" s="47">
        <f t="shared" si="6"/>
        <v>3.8591405465056905E-2</v>
      </c>
      <c r="T18" s="47">
        <f t="shared" si="6"/>
        <v>4.1830876648564781E-2</v>
      </c>
      <c r="U18" s="47">
        <f t="shared" si="6"/>
        <v>1.4944203301242095E-2</v>
      </c>
      <c r="V18" s="47"/>
    </row>
    <row r="19" spans="1:38" x14ac:dyDescent="0.25">
      <c r="A19" t="s">
        <v>112</v>
      </c>
      <c r="C19" s="46">
        <f>+C16/C13</f>
        <v>5.4475380039656311</v>
      </c>
      <c r="D19" s="46">
        <f>+D16/D13</f>
        <v>5.9502565101629976</v>
      </c>
      <c r="E19" s="46"/>
      <c r="F19" s="46"/>
      <c r="G19" s="46">
        <f t="shared" ref="G19:U19" si="7">+G16/G13</f>
        <v>5.629878599377947</v>
      </c>
      <c r="H19" s="46">
        <f t="shared" si="7"/>
        <v>5.9496233365413334</v>
      </c>
      <c r="I19" s="46">
        <f t="shared" si="7"/>
        <v>5.8023361984824158</v>
      </c>
      <c r="J19" s="46">
        <f t="shared" si="7"/>
        <v>7.4022101385721797</v>
      </c>
      <c r="K19" s="46">
        <f t="shared" si="7"/>
        <v>6.6645534310493488</v>
      </c>
      <c r="L19" s="46">
        <f t="shared" si="7"/>
        <v>8.6785778186744373</v>
      </c>
      <c r="M19" s="46">
        <f t="shared" si="7"/>
        <v>9.2510805500982318</v>
      </c>
      <c r="N19" s="46">
        <f t="shared" si="7"/>
        <v>9.0856802578114042</v>
      </c>
      <c r="O19" s="46">
        <f t="shared" si="7"/>
        <v>9.8026971498513724</v>
      </c>
      <c r="P19" s="46">
        <f t="shared" si="7"/>
        <v>11.011602344894968</v>
      </c>
      <c r="Q19" s="46">
        <f t="shared" si="7"/>
        <v>10.02997521246459</v>
      </c>
      <c r="R19" s="46">
        <f t="shared" si="7"/>
        <v>11.589273660051303</v>
      </c>
      <c r="S19" s="46">
        <f t="shared" si="7"/>
        <v>14.123828504603626</v>
      </c>
      <c r="T19" s="46">
        <f t="shared" si="7"/>
        <v>15.60744763382467</v>
      </c>
      <c r="U19" s="46">
        <f t="shared" si="7"/>
        <v>15.92646550817801</v>
      </c>
      <c r="V19" s="46"/>
      <c r="X19" t="s">
        <v>131</v>
      </c>
    </row>
    <row r="20" spans="1:38" x14ac:dyDescent="0.25">
      <c r="A20" t="s">
        <v>110</v>
      </c>
      <c r="C20" s="46">
        <f>+C13/C17</f>
        <v>0.27230596175478061</v>
      </c>
      <c r="D20" s="46">
        <f>+D13/D17</f>
        <v>0.29900970873786409</v>
      </c>
      <c r="E20" s="46"/>
      <c r="F20" s="46"/>
      <c r="G20" s="46">
        <f t="shared" ref="G20:U20" si="8">+G13/G17</f>
        <v>0.28750961538461539</v>
      </c>
      <c r="H20" s="46">
        <f t="shared" si="8"/>
        <v>0.27619615032080663</v>
      </c>
      <c r="I20" s="46">
        <f t="shared" si="8"/>
        <v>0.28691056910569102</v>
      </c>
      <c r="J20" s="46">
        <f t="shared" si="8"/>
        <v>0.30217314487632513</v>
      </c>
      <c r="K20" s="46">
        <f t="shared" si="8"/>
        <v>0.33761986301369862</v>
      </c>
      <c r="L20" s="46">
        <f t="shared" si="8"/>
        <v>0.33581974248927038</v>
      </c>
      <c r="M20" s="46">
        <f t="shared" si="8"/>
        <v>0.36572273879966188</v>
      </c>
      <c r="N20" s="46">
        <f t="shared" si="8"/>
        <v>0.35834309623430965</v>
      </c>
      <c r="O20" s="46">
        <f t="shared" si="8"/>
        <v>0.37594083812654067</v>
      </c>
      <c r="P20" s="46">
        <f t="shared" si="8"/>
        <v>0.36910593538692715</v>
      </c>
      <c r="Q20" s="46">
        <f t="shared" si="8"/>
        <v>0.40227920227920222</v>
      </c>
      <c r="R20" s="46">
        <f t="shared" si="8"/>
        <v>0.41121443442054129</v>
      </c>
      <c r="S20" s="46">
        <f t="shared" si="8"/>
        <v>0.43804473304473307</v>
      </c>
      <c r="T20" s="46">
        <f t="shared" si="8"/>
        <v>0.47181551976573943</v>
      </c>
      <c r="U20" s="46">
        <f t="shared" si="8"/>
        <v>0.49761584454409563</v>
      </c>
      <c r="V20" s="46"/>
      <c r="W20" s="57">
        <v>2000</v>
      </c>
      <c r="X20" s="66">
        <v>31.170999999999999</v>
      </c>
      <c r="Y20" s="66">
        <v>14.282999999999999</v>
      </c>
      <c r="Z20" s="66">
        <v>7.0880000000000001</v>
      </c>
      <c r="AA20" s="66">
        <v>2.65</v>
      </c>
      <c r="AB20" s="66">
        <f>SUM(X20:AA20)</f>
        <v>55.192</v>
      </c>
      <c r="AC20" s="61"/>
    </row>
    <row r="21" spans="1:38" x14ac:dyDescent="0.25">
      <c r="A21" t="s">
        <v>120</v>
      </c>
      <c r="C21" s="46">
        <v>1.5309999999999999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57"/>
      <c r="X21" s="65">
        <f>+X20/$AB20</f>
        <v>0.5647738802725033</v>
      </c>
      <c r="Y21" s="65">
        <f>+Y20/$AB20</f>
        <v>0.25878750543557039</v>
      </c>
      <c r="Z21" s="65">
        <f>+Z20/$AB20</f>
        <v>0.12842440933468618</v>
      </c>
      <c r="AA21" s="65">
        <f>+AA20/$AB20</f>
        <v>4.8014204957240181E-2</v>
      </c>
      <c r="AB21" s="59"/>
      <c r="AC21" s="64">
        <f>(+X21*100)*(X21*100)+(Y21*100)*(Y21*100)+(Z21*100)*(Z21*100)+(AA21*100)*(AA21*100)</f>
        <v>4047.3870159826415</v>
      </c>
    </row>
    <row r="22" spans="1:38" ht="15.75" thickBot="1" x14ac:dyDescent="0.3">
      <c r="A22" t="s">
        <v>108</v>
      </c>
      <c r="C22" s="46">
        <f>0.59*C13</f>
        <v>14.282719999999998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38" x14ac:dyDescent="0.25">
      <c r="C23" t="s">
        <v>130</v>
      </c>
      <c r="D23" t="s">
        <v>129</v>
      </c>
      <c r="E23" s="63">
        <v>1.5569999999999999</v>
      </c>
      <c r="F23" s="63">
        <v>1.5660000000000001</v>
      </c>
      <c r="G23" t="s">
        <v>128</v>
      </c>
      <c r="H23" t="s">
        <v>128</v>
      </c>
      <c r="I23" t="s">
        <v>128</v>
      </c>
      <c r="J23" t="s">
        <v>128</v>
      </c>
      <c r="W23" s="157" t="s">
        <v>127</v>
      </c>
      <c r="X23" s="158"/>
      <c r="Y23" s="158"/>
      <c r="Z23" s="158"/>
      <c r="AA23" s="158"/>
      <c r="AB23" s="158"/>
      <c r="AC23" s="159"/>
    </row>
    <row r="24" spans="1:38" x14ac:dyDescent="0.25">
      <c r="A24" t="s">
        <v>126</v>
      </c>
      <c r="C24">
        <v>13.618499999999999</v>
      </c>
      <c r="D24">
        <v>16.1006</v>
      </c>
      <c r="E24">
        <v>21.8156</v>
      </c>
      <c r="F24">
        <v>23.664899999999999</v>
      </c>
      <c r="G24">
        <f t="shared" ref="G24:H27" si="9">+E24/E$23</f>
        <v>14.011303789338472</v>
      </c>
      <c r="H24">
        <f>+F24/F$23</f>
        <v>15.111685823754788</v>
      </c>
      <c r="I24">
        <v>15.507999999999999</v>
      </c>
      <c r="J24">
        <v>15.839</v>
      </c>
      <c r="K24">
        <v>14.726000000000001</v>
      </c>
      <c r="L24">
        <v>14.816000000000001</v>
      </c>
      <c r="M24">
        <v>17.507999999999999</v>
      </c>
      <c r="N24">
        <v>19.721</v>
      </c>
      <c r="O24">
        <v>19.366</v>
      </c>
      <c r="P24">
        <v>18.347000000000001</v>
      </c>
      <c r="Q24">
        <v>16.768000000000001</v>
      </c>
      <c r="R24">
        <v>18.151</v>
      </c>
      <c r="S24">
        <v>20.111000000000001</v>
      </c>
      <c r="T24">
        <v>18.172000000000001</v>
      </c>
      <c r="U24">
        <v>16.338999999999999</v>
      </c>
      <c r="W24" s="57"/>
      <c r="X24" s="59" t="s">
        <v>18</v>
      </c>
      <c r="Y24" s="60" t="s">
        <v>19</v>
      </c>
      <c r="Z24" s="59" t="s">
        <v>20</v>
      </c>
      <c r="AA24" s="59" t="s">
        <v>21</v>
      </c>
      <c r="AB24" s="59" t="s">
        <v>33</v>
      </c>
      <c r="AC24" s="61" t="s">
        <v>125</v>
      </c>
    </row>
    <row r="25" spans="1:38" x14ac:dyDescent="0.25">
      <c r="A25" t="s">
        <v>124</v>
      </c>
      <c r="C25">
        <v>0.71879999999999999</v>
      </c>
      <c r="D25">
        <v>0.97540000000000004</v>
      </c>
      <c r="E25">
        <v>3.5999999999999997E-2</v>
      </c>
      <c r="F25">
        <v>-0.61519999999999997</v>
      </c>
      <c r="G25">
        <f t="shared" si="9"/>
        <v>2.3121387283236993E-2</v>
      </c>
      <c r="H25">
        <f t="shared" si="9"/>
        <v>-0.39284802043422729</v>
      </c>
      <c r="I25">
        <v>-8.5000000000000006E-2</v>
      </c>
      <c r="J25">
        <v>-8.5000000000000006E-2</v>
      </c>
      <c r="K25">
        <v>0.249</v>
      </c>
      <c r="L25">
        <v>0.26800000000000002</v>
      </c>
      <c r="M25">
        <v>0.317</v>
      </c>
      <c r="N25">
        <v>1.026</v>
      </c>
      <c r="O25">
        <v>0.70699999999999996</v>
      </c>
      <c r="P25">
        <v>0.83699999999999997</v>
      </c>
      <c r="Q25">
        <v>0.59799999999999998</v>
      </c>
      <c r="R25">
        <v>0.57199999999999995</v>
      </c>
      <c r="S25">
        <v>-1.246</v>
      </c>
      <c r="T25">
        <v>-5.34</v>
      </c>
      <c r="U25">
        <v>-0.98099999999999998</v>
      </c>
      <c r="W25" s="57">
        <v>2002</v>
      </c>
      <c r="X25" s="62">
        <v>28.387</v>
      </c>
      <c r="Y25" s="62">
        <v>19.316880000000001</v>
      </c>
      <c r="Z25" s="62">
        <v>7.2575000000000003</v>
      </c>
      <c r="AA25" s="62">
        <v>2.3820000000000001</v>
      </c>
      <c r="AB25" s="56">
        <f>SUM(X25:AA25)</f>
        <v>57.343379999999996</v>
      </c>
      <c r="AC25" s="61"/>
    </row>
    <row r="26" spans="1:38" x14ac:dyDescent="0.25">
      <c r="A26" t="s">
        <v>123</v>
      </c>
      <c r="C26">
        <v>17.034099999999999</v>
      </c>
      <c r="D26">
        <v>20.404299999999999</v>
      </c>
      <c r="E26">
        <v>27.242699999999999</v>
      </c>
      <c r="F26">
        <v>29.009399999999999</v>
      </c>
      <c r="G26">
        <f t="shared" si="9"/>
        <v>17.496917148362236</v>
      </c>
      <c r="H26">
        <f t="shared" si="9"/>
        <v>18.524521072796933</v>
      </c>
      <c r="I26">
        <v>15.4</v>
      </c>
      <c r="J26">
        <v>15.9</v>
      </c>
      <c r="K26">
        <v>17.481999999999999</v>
      </c>
      <c r="L26">
        <v>18.577000000000002</v>
      </c>
      <c r="M26">
        <v>22.12</v>
      </c>
      <c r="N26">
        <v>21.306000000000001</v>
      </c>
      <c r="O26">
        <v>21.273</v>
      </c>
      <c r="P26">
        <v>23.864000000000001</v>
      </c>
      <c r="Q26">
        <v>25.79</v>
      </c>
      <c r="R26">
        <v>29.363</v>
      </c>
      <c r="S26">
        <v>27.614000000000001</v>
      </c>
      <c r="T26">
        <v>22.9</v>
      </c>
      <c r="U26">
        <v>22.826000000000001</v>
      </c>
      <c r="W26" s="57"/>
      <c r="X26" s="60">
        <f>+X25/$AB25</f>
        <v>0.4950353467130818</v>
      </c>
      <c r="Y26" s="60">
        <f>+Y25/$AB25</f>
        <v>0.33686329616426519</v>
      </c>
      <c r="Z26" s="60">
        <f>+Z25/$AB25</f>
        <v>0.12656212452073806</v>
      </c>
      <c r="AA26" s="60">
        <f>+AA25/$AB25</f>
        <v>4.1539232601914992E-2</v>
      </c>
      <c r="AB26" s="59"/>
      <c r="AC26" s="58">
        <f>(+X26*100)*(X26*100)+(Y26*100)*(Y26*100)+(Z26*100)*(Z26*100)+(AA26*100)*(AA26*100)</f>
        <v>3762.8035400635335</v>
      </c>
      <c r="AE26" s="49">
        <f>+X26+Y26</f>
        <v>0.83189864287734694</v>
      </c>
      <c r="AF26" s="49">
        <f>+Z26+AA26</f>
        <v>0.16810135712265306</v>
      </c>
      <c r="AH26">
        <f>+X26*100</f>
        <v>49.503534671308181</v>
      </c>
      <c r="AI26">
        <f>+Y26*100</f>
        <v>33.686329616426519</v>
      </c>
      <c r="AJ26">
        <f>+Z26*100</f>
        <v>12.656212452073806</v>
      </c>
      <c r="AK26">
        <f>+AA26*100</f>
        <v>4.1539232601914993</v>
      </c>
    </row>
    <row r="27" spans="1:38" x14ac:dyDescent="0.25">
      <c r="A27" t="s">
        <v>122</v>
      </c>
      <c r="C27">
        <v>27.247599999999998</v>
      </c>
      <c r="D27">
        <v>31.707899999999999</v>
      </c>
      <c r="E27">
        <v>44.087200000000003</v>
      </c>
      <c r="F27">
        <v>44.447000000000003</v>
      </c>
      <c r="G27">
        <f t="shared" si="9"/>
        <v>28.315478484264613</v>
      </c>
      <c r="H27">
        <f t="shared" si="9"/>
        <v>28.38250319284802</v>
      </c>
      <c r="I27">
        <v>34.6</v>
      </c>
      <c r="J27">
        <v>31.5</v>
      </c>
      <c r="K27">
        <v>31.6</v>
      </c>
      <c r="L27">
        <v>40.700000000000003</v>
      </c>
      <c r="M27">
        <v>53.6</v>
      </c>
      <c r="N27">
        <v>48.2</v>
      </c>
      <c r="O27">
        <v>43.8</v>
      </c>
      <c r="P27">
        <v>55.8</v>
      </c>
      <c r="Q27">
        <v>66.599999999999994</v>
      </c>
      <c r="R27">
        <v>69.7</v>
      </c>
      <c r="S27">
        <v>69.099999999999994</v>
      </c>
      <c r="T27">
        <v>59.2</v>
      </c>
      <c r="U27">
        <v>57</v>
      </c>
      <c r="W27" s="57">
        <v>2016</v>
      </c>
      <c r="X27" s="56">
        <v>65.069000000000003</v>
      </c>
      <c r="Y27" s="56">
        <v>49.23</v>
      </c>
      <c r="Z27" s="56">
        <v>9.907</v>
      </c>
      <c r="AA27" s="56">
        <v>5.2575000000000003</v>
      </c>
      <c r="AB27" s="56">
        <f>SUM(X27:AA27)</f>
        <v>129.46350000000001</v>
      </c>
      <c r="AC27" s="55"/>
      <c r="AE27" s="49"/>
      <c r="AH27">
        <f>+AH26*AH26</f>
        <v>2450.5999449534111</v>
      </c>
      <c r="AI27">
        <f>+AI26*AI26</f>
        <v>1134.7688030265344</v>
      </c>
      <c r="AJ27">
        <f>+AJ26*AJ26</f>
        <v>160.17971363202807</v>
      </c>
      <c r="AK27">
        <f>+AK26*AK26</f>
        <v>17.255078451559974</v>
      </c>
      <c r="AL27">
        <f>SUM(AH27:AK27)</f>
        <v>3762.8035400635335</v>
      </c>
    </row>
    <row r="28" spans="1:38" ht="15.75" thickBot="1" x14ac:dyDescent="0.3">
      <c r="A28" t="s">
        <v>114</v>
      </c>
      <c r="B28" t="s">
        <v>121</v>
      </c>
      <c r="C28">
        <v>55.9</v>
      </c>
      <c r="D28">
        <v>57.9</v>
      </c>
      <c r="E28">
        <v>74.900000000000006</v>
      </c>
      <c r="F28">
        <v>70.400000000000006</v>
      </c>
      <c r="G28">
        <f>+E28</f>
        <v>74.900000000000006</v>
      </c>
      <c r="H28">
        <f>+F28</f>
        <v>70.400000000000006</v>
      </c>
      <c r="I28">
        <v>63.2</v>
      </c>
      <c r="J28">
        <v>59.6</v>
      </c>
      <c r="K28">
        <v>55.9</v>
      </c>
      <c r="L28">
        <v>56.4</v>
      </c>
      <c r="M28">
        <v>59.8</v>
      </c>
      <c r="N28">
        <v>66.900000000000006</v>
      </c>
      <c r="O28" s="54">
        <v>62.9</v>
      </c>
      <c r="P28">
        <v>65.400000000000006</v>
      </c>
      <c r="Q28">
        <v>71.7</v>
      </c>
      <c r="R28">
        <v>76.400000000000006</v>
      </c>
      <c r="S28">
        <v>74</v>
      </c>
      <c r="T28">
        <v>70.900000000000006</v>
      </c>
      <c r="U28">
        <v>66</v>
      </c>
      <c r="W28" s="53"/>
      <c r="X28" s="52">
        <f>+X27/$AB27</f>
        <v>0.50260498132678322</v>
      </c>
      <c r="Y28" s="52">
        <f>+Y27/$AB27</f>
        <v>0.38026161813947557</v>
      </c>
      <c r="Z28" s="52">
        <f>+Z27/$AB27</f>
        <v>7.6523498901234707E-2</v>
      </c>
      <c r="AA28" s="52">
        <f>+AA27/$AB27</f>
        <v>4.0609901632506461E-2</v>
      </c>
      <c r="AB28" s="51"/>
      <c r="AC28" s="50">
        <f>(+X28*100)*(X28*100)+(Y28*100)*(Y28*100)+(Z28*100)*(Z28*100)+(AA28*100)*(AA28*100)</f>
        <v>4047.1567547923751</v>
      </c>
      <c r="AE28" s="49">
        <f>+X28+Y28</f>
        <v>0.88286659946625878</v>
      </c>
      <c r="AF28" s="49">
        <f>+Z28+AA28</f>
        <v>0.11713340053374116</v>
      </c>
      <c r="AH28">
        <f>+X28*100</f>
        <v>50.260498132678322</v>
      </c>
      <c r="AI28">
        <f>+Y28*100</f>
        <v>38.026161813947553</v>
      </c>
      <c r="AJ28">
        <f>+Z28*100</f>
        <v>7.652349890123471</v>
      </c>
      <c r="AK28">
        <f>+AA28*100</f>
        <v>4.0609901632506462</v>
      </c>
    </row>
    <row r="29" spans="1:38" x14ac:dyDescent="0.25">
      <c r="A29" t="s">
        <v>113</v>
      </c>
      <c r="C29" s="47">
        <f t="shared" ref="C29:U29" si="10">+C25/C24</f>
        <v>5.2781143297720018E-2</v>
      </c>
      <c r="D29" s="47">
        <f t="shared" si="10"/>
        <v>6.0581593232550343E-2</v>
      </c>
      <c r="E29" s="47">
        <f t="shared" si="10"/>
        <v>1.6501952731073175E-3</v>
      </c>
      <c r="F29" s="47">
        <f t="shared" si="10"/>
        <v>-2.5996306766561447E-2</v>
      </c>
      <c r="G29" s="47">
        <f t="shared" si="10"/>
        <v>1.6501952731073175E-3</v>
      </c>
      <c r="H29" s="47">
        <f t="shared" si="10"/>
        <v>-2.5996306766561447E-2</v>
      </c>
      <c r="I29" s="47">
        <f t="shared" si="10"/>
        <v>-5.4810420428166116E-3</v>
      </c>
      <c r="J29" s="47">
        <f t="shared" si="10"/>
        <v>-5.3665004103794437E-3</v>
      </c>
      <c r="K29" s="47">
        <f t="shared" si="10"/>
        <v>1.6908868667662637E-2</v>
      </c>
      <c r="L29" s="47">
        <f t="shared" si="10"/>
        <v>1.8088552915766738E-2</v>
      </c>
      <c r="M29" s="47">
        <f t="shared" si="10"/>
        <v>1.810600868174549E-2</v>
      </c>
      <c r="N29" s="47">
        <f t="shared" si="10"/>
        <v>5.2025759342832517E-2</v>
      </c>
      <c r="O29" s="47">
        <f t="shared" si="10"/>
        <v>3.6507280801404522E-2</v>
      </c>
      <c r="P29" s="47">
        <f t="shared" si="10"/>
        <v>4.5620537417561446E-2</v>
      </c>
      <c r="Q29" s="47">
        <f t="shared" si="10"/>
        <v>3.5663167938931296E-2</v>
      </c>
      <c r="R29" s="47">
        <f t="shared" si="10"/>
        <v>3.1513415238829813E-2</v>
      </c>
      <c r="S29" s="47">
        <f t="shared" si="10"/>
        <v>-6.1956143404107204E-2</v>
      </c>
      <c r="T29" s="47">
        <f t="shared" si="10"/>
        <v>-0.29385868368919216</v>
      </c>
      <c r="U29" s="47">
        <f t="shared" si="10"/>
        <v>-6.004039414896873E-2</v>
      </c>
      <c r="V29" s="47"/>
      <c r="AC29" s="48"/>
      <c r="AH29">
        <f>+AH28*AH28</f>
        <v>2526.1176725449609</v>
      </c>
      <c r="AI29">
        <f>+AI28*AI28</f>
        <v>1445.988982300523</v>
      </c>
      <c r="AJ29">
        <f>+AJ28*AJ28</f>
        <v>58.558458840872696</v>
      </c>
      <c r="AK29">
        <f>+AK28*AK28</f>
        <v>16.491641106018509</v>
      </c>
      <c r="AL29">
        <f>SUM(AH29:AK29)</f>
        <v>4047.1567547923751</v>
      </c>
    </row>
    <row r="30" spans="1:38" x14ac:dyDescent="0.25">
      <c r="A30" t="s">
        <v>112</v>
      </c>
      <c r="C30" s="46">
        <f t="shared" ref="C30:U30" si="11">+C27/C24</f>
        <v>2.0007783529757317</v>
      </c>
      <c r="D30" s="46">
        <f t="shared" si="11"/>
        <v>1.9693613902587481</v>
      </c>
      <c r="E30" s="46">
        <f t="shared" si="11"/>
        <v>2.0209024734593597</v>
      </c>
      <c r="F30" s="46">
        <f t="shared" si="11"/>
        <v>1.8781824558734668</v>
      </c>
      <c r="G30" s="46">
        <f t="shared" si="11"/>
        <v>2.0209024734593592</v>
      </c>
      <c r="H30" s="46">
        <f t="shared" si="11"/>
        <v>1.8781824558734668</v>
      </c>
      <c r="I30" s="46">
        <f t="shared" si="11"/>
        <v>2.2311065256641736</v>
      </c>
      <c r="J30" s="46">
        <f t="shared" si="11"/>
        <v>1.988761916787676</v>
      </c>
      <c r="K30" s="46">
        <f t="shared" si="11"/>
        <v>2.1458644574222463</v>
      </c>
      <c r="L30" s="46">
        <f t="shared" si="11"/>
        <v>2.7470302375809936</v>
      </c>
      <c r="M30" s="46">
        <f t="shared" si="11"/>
        <v>3.0614576193740008</v>
      </c>
      <c r="N30" s="46">
        <f t="shared" si="11"/>
        <v>2.4440951270219564</v>
      </c>
      <c r="O30" s="46">
        <f t="shared" si="11"/>
        <v>2.2616957554476915</v>
      </c>
      <c r="P30" s="46">
        <f t="shared" si="11"/>
        <v>3.0413691611707634</v>
      </c>
      <c r="Q30" s="46">
        <f t="shared" si="11"/>
        <v>3.9718511450381673</v>
      </c>
      <c r="R30" s="46">
        <f t="shared" si="11"/>
        <v>3.8400088149413256</v>
      </c>
      <c r="S30" s="46">
        <f t="shared" si="11"/>
        <v>3.4359305852518518</v>
      </c>
      <c r="T30" s="46">
        <f t="shared" si="11"/>
        <v>3.25775918996258</v>
      </c>
      <c r="U30" s="46">
        <f t="shared" si="11"/>
        <v>3.4885855927535347</v>
      </c>
      <c r="V30" s="46"/>
    </row>
    <row r="31" spans="1:38" x14ac:dyDescent="0.25">
      <c r="A31" t="s">
        <v>110</v>
      </c>
      <c r="C31" s="46">
        <f t="shared" ref="C31:U31" si="12">+C24/C28</f>
        <v>0.24362254025044722</v>
      </c>
      <c r="D31" s="46">
        <f t="shared" si="12"/>
        <v>0.27807599309153713</v>
      </c>
      <c r="E31" s="46">
        <f t="shared" si="12"/>
        <v>0.29126301735647525</v>
      </c>
      <c r="F31" s="46">
        <f t="shared" si="12"/>
        <v>0.33614914772727267</v>
      </c>
      <c r="G31" s="46">
        <f t="shared" si="12"/>
        <v>0.1870668062662012</v>
      </c>
      <c r="H31" s="46">
        <f t="shared" si="12"/>
        <v>0.21465462817833506</v>
      </c>
      <c r="I31" s="46">
        <f t="shared" si="12"/>
        <v>0.245379746835443</v>
      </c>
      <c r="J31" s="46">
        <f t="shared" si="12"/>
        <v>0.26575503355704699</v>
      </c>
      <c r="K31" s="46">
        <f t="shared" si="12"/>
        <v>0.26343470483005371</v>
      </c>
      <c r="L31" s="46">
        <f t="shared" si="12"/>
        <v>0.26269503546099293</v>
      </c>
      <c r="M31" s="46">
        <f t="shared" si="12"/>
        <v>0.29277591973244149</v>
      </c>
      <c r="N31" s="46">
        <f t="shared" si="12"/>
        <v>0.29478325859491777</v>
      </c>
      <c r="O31" s="46">
        <f t="shared" si="12"/>
        <v>0.30788553259141493</v>
      </c>
      <c r="P31" s="46">
        <f t="shared" si="12"/>
        <v>0.28053516819571866</v>
      </c>
      <c r="Q31" s="46">
        <f t="shared" si="12"/>
        <v>0.23386331938633195</v>
      </c>
      <c r="R31" s="46">
        <f t="shared" si="12"/>
        <v>0.2375785340314136</v>
      </c>
      <c r="S31" s="46">
        <f t="shared" si="12"/>
        <v>0.27177027027027029</v>
      </c>
      <c r="T31" s="46">
        <f t="shared" si="12"/>
        <v>0.25630465444287726</v>
      </c>
      <c r="U31" s="46">
        <f t="shared" si="12"/>
        <v>0.24756060606060604</v>
      </c>
      <c r="V31" s="46"/>
    </row>
    <row r="32" spans="1:38" x14ac:dyDescent="0.25">
      <c r="A32" t="s">
        <v>120</v>
      </c>
      <c r="C32" s="46">
        <v>0.88100000000000001</v>
      </c>
      <c r="D32" s="46">
        <v>0.9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22" x14ac:dyDescent="0.25">
      <c r="A33" t="s">
        <v>108</v>
      </c>
      <c r="C33" s="46">
        <v>10.5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22" x14ac:dyDescent="0.25">
      <c r="G34" t="s">
        <v>119</v>
      </c>
    </row>
    <row r="35" spans="1:22" x14ac:dyDescent="0.25">
      <c r="A35" t="s">
        <v>118</v>
      </c>
      <c r="C35">
        <v>2.762162</v>
      </c>
      <c r="D35">
        <v>2.9269949999999998</v>
      </c>
      <c r="G35">
        <v>2.5257999999999998</v>
      </c>
      <c r="H35">
        <v>2.1434600000000001</v>
      </c>
      <c r="I35">
        <v>3.3521000000000001</v>
      </c>
      <c r="J35">
        <v>3.7894999999999999</v>
      </c>
      <c r="K35">
        <v>3.7591999999999999</v>
      </c>
      <c r="L35">
        <v>5.2451999999999996</v>
      </c>
      <c r="M35">
        <v>6.3552</v>
      </c>
      <c r="N35">
        <v>5.4977999999999998</v>
      </c>
      <c r="O35">
        <v>5.3640999999999996</v>
      </c>
      <c r="P35">
        <v>5.8029999999999999</v>
      </c>
      <c r="Q35">
        <v>6.1669999999999998</v>
      </c>
      <c r="R35">
        <v>6.2350000000000003</v>
      </c>
      <c r="S35">
        <v>6.2888000000000002</v>
      </c>
      <c r="T35">
        <v>5.9280999999999997</v>
      </c>
      <c r="U35">
        <v>6.2175000000000002</v>
      </c>
    </row>
    <row r="36" spans="1:22" x14ac:dyDescent="0.25">
      <c r="A36" t="s">
        <v>117</v>
      </c>
      <c r="C36">
        <v>0.32072800000000001</v>
      </c>
      <c r="D36">
        <v>0.32844000000000001</v>
      </c>
      <c r="G36">
        <v>0.22259200000000001</v>
      </c>
      <c r="H36">
        <v>0.136044</v>
      </c>
      <c r="I36">
        <v>0.38019999999999998</v>
      </c>
      <c r="J36">
        <v>0.44569999999999999</v>
      </c>
      <c r="K36">
        <v>0.3901</v>
      </c>
      <c r="L36">
        <v>0.48930000000000001</v>
      </c>
      <c r="M36">
        <v>0.38869999999999999</v>
      </c>
      <c r="N36">
        <v>0.47889999999999999</v>
      </c>
      <c r="O36">
        <v>0.34539999999999998</v>
      </c>
      <c r="P36">
        <v>0.12039999999999999</v>
      </c>
      <c r="Q36">
        <v>0.34860000000000002</v>
      </c>
      <c r="R36">
        <v>0.34599999999999997</v>
      </c>
      <c r="S36">
        <v>0.34770000000000001</v>
      </c>
      <c r="T36">
        <v>8.0799999999999997E-2</v>
      </c>
      <c r="U36">
        <v>0.1678</v>
      </c>
    </row>
    <row r="37" spans="1:22" x14ac:dyDescent="0.25">
      <c r="A37" t="s">
        <v>116</v>
      </c>
      <c r="C37">
        <v>2.8934160000000002</v>
      </c>
      <c r="D37">
        <v>3.5607869999999999</v>
      </c>
      <c r="G37">
        <v>4.2854640000000002</v>
      </c>
      <c r="H37">
        <v>6.0805350000000002</v>
      </c>
      <c r="I37">
        <v>6.0823999999999998</v>
      </c>
      <c r="J37">
        <v>6.9324000000000003</v>
      </c>
      <c r="K37">
        <v>7.0976999999999997</v>
      </c>
      <c r="L37">
        <v>8.0658999999999992</v>
      </c>
      <c r="M37">
        <v>8.6439000000000004</v>
      </c>
      <c r="N37">
        <v>8.8895</v>
      </c>
      <c r="O37">
        <v>8.391</v>
      </c>
      <c r="P37">
        <v>8.8582999999999998</v>
      </c>
      <c r="Q37">
        <v>9.4809000000000001</v>
      </c>
      <c r="R37">
        <v>10.1425</v>
      </c>
      <c r="S37">
        <v>10.411</v>
      </c>
      <c r="T37">
        <v>11.669499999999999</v>
      </c>
      <c r="U37">
        <v>11.6646</v>
      </c>
    </row>
    <row r="38" spans="1:22" x14ac:dyDescent="0.25">
      <c r="A38" t="s">
        <v>115</v>
      </c>
      <c r="C38">
        <v>11.420999999999999</v>
      </c>
      <c r="D38">
        <v>10.693</v>
      </c>
      <c r="G38">
        <v>9.0340000000000007</v>
      </c>
      <c r="H38">
        <v>10.590999999999999</v>
      </c>
      <c r="I38">
        <v>10.097</v>
      </c>
      <c r="J38">
        <v>10.382999999999999</v>
      </c>
      <c r="K38">
        <v>14.805999999999999</v>
      </c>
      <c r="L38">
        <v>18.827000000000002</v>
      </c>
      <c r="M38">
        <v>20.934999999999999</v>
      </c>
      <c r="N38">
        <v>16.634799999999998</v>
      </c>
      <c r="O38">
        <v>15.543200000000001</v>
      </c>
      <c r="P38">
        <v>15.4412</v>
      </c>
      <c r="Q38">
        <v>12.462199999999999</v>
      </c>
      <c r="R38">
        <v>18.205500000000001</v>
      </c>
      <c r="S38">
        <v>20.920200000000001</v>
      </c>
      <c r="T38">
        <v>22.460699999999999</v>
      </c>
      <c r="U38">
        <v>19.622800000000002</v>
      </c>
    </row>
    <row r="39" spans="1:22" x14ac:dyDescent="0.25">
      <c r="A39" t="s">
        <v>114</v>
      </c>
      <c r="C39">
        <v>10.3</v>
      </c>
      <c r="D39">
        <v>11</v>
      </c>
      <c r="G39">
        <v>12.2</v>
      </c>
      <c r="H39">
        <v>12.9</v>
      </c>
      <c r="I39">
        <v>14.7</v>
      </c>
      <c r="J39">
        <v>17</v>
      </c>
      <c r="K39">
        <v>19.3</v>
      </c>
      <c r="L39">
        <v>23.7</v>
      </c>
      <c r="M39">
        <v>23.5</v>
      </c>
      <c r="N39">
        <v>18.600000000000001</v>
      </c>
      <c r="O39">
        <v>18.899999999999999</v>
      </c>
      <c r="P39">
        <v>19.3</v>
      </c>
      <c r="Q39">
        <v>20.2</v>
      </c>
      <c r="R39">
        <v>21.6</v>
      </c>
      <c r="S39">
        <v>22.3</v>
      </c>
      <c r="T39">
        <v>23.1</v>
      </c>
      <c r="U39">
        <v>20.3</v>
      </c>
    </row>
    <row r="40" spans="1:22" x14ac:dyDescent="0.25">
      <c r="A40" t="s">
        <v>113</v>
      </c>
      <c r="C40" s="47">
        <f>+C36/C35</f>
        <v>0.11611484047640942</v>
      </c>
      <c r="D40" s="47">
        <f>+D36/D35</f>
        <v>0.11221064607216617</v>
      </c>
      <c r="E40" s="47"/>
      <c r="F40" s="47"/>
      <c r="G40" s="47">
        <f t="shared" ref="G40:U40" si="13">+G36/G35</f>
        <v>8.8127325995724134E-2</v>
      </c>
      <c r="H40" s="47">
        <f t="shared" si="13"/>
        <v>6.346934395789984E-2</v>
      </c>
      <c r="I40" s="47">
        <f t="shared" si="13"/>
        <v>0.1134214373079562</v>
      </c>
      <c r="J40" s="47">
        <f t="shared" si="13"/>
        <v>0.11761446101068743</v>
      </c>
      <c r="K40" s="47">
        <f t="shared" si="13"/>
        <v>0.10377207916577996</v>
      </c>
      <c r="L40" s="47">
        <f t="shared" si="13"/>
        <v>9.3285289407458255E-2</v>
      </c>
      <c r="M40" s="47">
        <f t="shared" si="13"/>
        <v>6.1162512588116814E-2</v>
      </c>
      <c r="N40" s="47">
        <f t="shared" si="13"/>
        <v>8.710757030084762E-2</v>
      </c>
      <c r="O40" s="47">
        <f t="shared" si="13"/>
        <v>6.4391044163979047E-2</v>
      </c>
      <c r="P40" s="47">
        <f t="shared" si="13"/>
        <v>2.0747889022919179E-2</v>
      </c>
      <c r="Q40" s="47">
        <f t="shared" si="13"/>
        <v>5.6526674233825201E-2</v>
      </c>
      <c r="R40" s="47">
        <f t="shared" si="13"/>
        <v>5.5493183640737763E-2</v>
      </c>
      <c r="S40" s="47">
        <f t="shared" si="13"/>
        <v>5.5288767332400457E-2</v>
      </c>
      <c r="T40" s="47">
        <f t="shared" si="13"/>
        <v>1.3629999493935662E-2</v>
      </c>
      <c r="U40" s="47">
        <f t="shared" si="13"/>
        <v>2.6988339364696422E-2</v>
      </c>
      <c r="V40" s="47"/>
    </row>
    <row r="41" spans="1:22" x14ac:dyDescent="0.25">
      <c r="A41" t="s">
        <v>112</v>
      </c>
      <c r="B41" t="s">
        <v>111</v>
      </c>
      <c r="C41" s="46">
        <f>+C38/C35</f>
        <v>4.1348045480315783</v>
      </c>
      <c r="D41" s="46">
        <f>+D38/D35</f>
        <v>3.6532348022459895</v>
      </c>
      <c r="E41" s="46"/>
      <c r="F41" s="46"/>
      <c r="G41" s="46">
        <f t="shared" ref="G41:U41" si="14">+G38/G35</f>
        <v>3.5766885739171754</v>
      </c>
      <c r="H41" s="46">
        <f t="shared" si="14"/>
        <v>4.9410765771229688</v>
      </c>
      <c r="I41" s="46">
        <f t="shared" si="14"/>
        <v>3.0121416425524297</v>
      </c>
      <c r="J41" s="46">
        <f t="shared" si="14"/>
        <v>2.7399393059770416</v>
      </c>
      <c r="K41" s="46">
        <f t="shared" si="14"/>
        <v>3.9386039582889976</v>
      </c>
      <c r="L41" s="46">
        <f t="shared" si="14"/>
        <v>3.5893769541676206</v>
      </c>
      <c r="M41" s="46">
        <f t="shared" si="14"/>
        <v>3.2941528197381671</v>
      </c>
      <c r="N41" s="46">
        <f t="shared" si="14"/>
        <v>3.025719378660555</v>
      </c>
      <c r="O41" s="46">
        <f t="shared" si="14"/>
        <v>2.8976342722917177</v>
      </c>
      <c r="P41" s="46">
        <f t="shared" si="14"/>
        <v>2.660899534723419</v>
      </c>
      <c r="Q41" s="46">
        <f t="shared" si="14"/>
        <v>2.0207880655099726</v>
      </c>
      <c r="R41" s="46">
        <f t="shared" si="14"/>
        <v>2.9198877305533277</v>
      </c>
      <c r="S41" s="46">
        <f t="shared" si="14"/>
        <v>3.3265805877114873</v>
      </c>
      <c r="T41" s="46">
        <f t="shared" si="14"/>
        <v>3.7888530895227812</v>
      </c>
      <c r="U41" s="46">
        <f t="shared" si="14"/>
        <v>3.1560595094491357</v>
      </c>
      <c r="V41" s="46"/>
    </row>
    <row r="42" spans="1:22" x14ac:dyDescent="0.25">
      <c r="A42" t="s">
        <v>110</v>
      </c>
      <c r="C42" s="46">
        <f>+C35/C39</f>
        <v>0.26817106796116502</v>
      </c>
      <c r="D42" s="46">
        <f>+D35/D39</f>
        <v>0.26609045454545455</v>
      </c>
      <c r="E42" s="46"/>
      <c r="F42" s="46"/>
      <c r="G42" s="46">
        <f t="shared" ref="G42:U42" si="15">+G35/G39</f>
        <v>0.2070327868852459</v>
      </c>
      <c r="H42" s="46">
        <f t="shared" si="15"/>
        <v>0.16615968992248062</v>
      </c>
      <c r="I42" s="46">
        <f t="shared" si="15"/>
        <v>0.2280340136054422</v>
      </c>
      <c r="J42" s="46">
        <f t="shared" si="15"/>
        <v>0.22291176470588234</v>
      </c>
      <c r="K42" s="46">
        <f t="shared" si="15"/>
        <v>0.19477720207253885</v>
      </c>
      <c r="L42" s="46">
        <f t="shared" si="15"/>
        <v>0.22131645569620254</v>
      </c>
      <c r="M42" s="46">
        <f t="shared" si="15"/>
        <v>0.27043404255319148</v>
      </c>
      <c r="N42" s="46">
        <f t="shared" si="15"/>
        <v>0.29558064516129029</v>
      </c>
      <c r="O42" s="46">
        <f t="shared" si="15"/>
        <v>0.2838148148148148</v>
      </c>
      <c r="P42" s="46">
        <f t="shared" si="15"/>
        <v>0.30067357512953369</v>
      </c>
      <c r="Q42" s="46">
        <f t="shared" si="15"/>
        <v>0.30529702970297029</v>
      </c>
      <c r="R42" s="46">
        <f t="shared" si="15"/>
        <v>0.28865740740740742</v>
      </c>
      <c r="S42" s="46">
        <f t="shared" si="15"/>
        <v>0.28200896860986546</v>
      </c>
      <c r="T42" s="46">
        <f t="shared" si="15"/>
        <v>0.25662770562770559</v>
      </c>
      <c r="U42" s="46">
        <f t="shared" si="15"/>
        <v>0.30628078817733989</v>
      </c>
      <c r="V42" s="46"/>
    </row>
    <row r="43" spans="1:22" x14ac:dyDescent="0.25">
      <c r="A43" t="s">
        <v>109</v>
      </c>
      <c r="C43">
        <v>2.282</v>
      </c>
    </row>
    <row r="44" spans="1:22" x14ac:dyDescent="0.25">
      <c r="A44" t="s">
        <v>108</v>
      </c>
      <c r="C44">
        <f>0.97*C35</f>
        <v>2.6792971400000001</v>
      </c>
    </row>
    <row r="46" spans="1:22" x14ac:dyDescent="0.25">
      <c r="A46" t="s">
        <v>107</v>
      </c>
      <c r="C46" s="45">
        <f>+C11+C22+C33+C44</f>
        <v>58.547017140000001</v>
      </c>
    </row>
    <row r="47" spans="1:22" x14ac:dyDescent="0.25">
      <c r="C47" s="45">
        <f>+C11/C46</f>
        <v>0.53094079798580152</v>
      </c>
      <c r="D47">
        <f>+C47*100</f>
        <v>53.094079798580154</v>
      </c>
      <c r="G47">
        <f>+D47*D47</f>
        <v>2818.9813096579974</v>
      </c>
    </row>
    <row r="48" spans="1:22" x14ac:dyDescent="0.25">
      <c r="C48" s="45">
        <f>+C22/C46</f>
        <v>0.24395299193204972</v>
      </c>
      <c r="D48">
        <f>+C48*100</f>
        <v>24.395299193204973</v>
      </c>
      <c r="G48">
        <f>+D48*D48</f>
        <v>595.13062272598722</v>
      </c>
    </row>
    <row r="49" spans="3:7" x14ac:dyDescent="0.25">
      <c r="C49" s="45">
        <f>+C33/C46</f>
        <v>0.17934303937110876</v>
      </c>
      <c r="D49">
        <f>+C49*100</f>
        <v>17.934303937110876</v>
      </c>
      <c r="G49">
        <f>+D49*D49</f>
        <v>321.63925770867064</v>
      </c>
    </row>
    <row r="50" spans="3:7" x14ac:dyDescent="0.25">
      <c r="C50" s="45">
        <f>+C44/C46</f>
        <v>4.576317071103992E-2</v>
      </c>
      <c r="D50">
        <f>+C50*100</f>
        <v>4.5763170711039924</v>
      </c>
      <c r="G50">
        <f>+D50*D50</f>
        <v>20.942677935277825</v>
      </c>
    </row>
    <row r="51" spans="3:7" x14ac:dyDescent="0.25">
      <c r="G51">
        <f>SUM(G47:G50)</f>
        <v>3756.6938680279336</v>
      </c>
    </row>
  </sheetData>
  <mergeCells count="1">
    <mergeCell ref="W23:A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cols>
    <col min="2" max="4" width="9.28515625" bestFit="1" customWidth="1"/>
    <col min="5" max="5" width="9.5703125" bestFit="1" customWidth="1"/>
    <col min="6" max="9" width="9.28515625" bestFit="1" customWidth="1"/>
  </cols>
  <sheetData>
    <row r="1" spans="1:9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 ht="15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3" t="s">
        <v>24</v>
      </c>
      <c r="B3" s="23"/>
      <c r="C3" s="20"/>
      <c r="D3" s="20" t="s">
        <v>185</v>
      </c>
      <c r="E3" s="20"/>
      <c r="F3" s="20"/>
      <c r="G3" s="20"/>
      <c r="H3" s="20"/>
      <c r="I3" s="20"/>
    </row>
    <row r="4" spans="1:9" x14ac:dyDescent="0.25">
      <c r="A4" s="19" t="s">
        <v>25</v>
      </c>
      <c r="B4" s="19">
        <v>0.9403695156867049</v>
      </c>
      <c r="C4" s="20"/>
      <c r="D4" s="20"/>
      <c r="E4" s="20"/>
      <c r="F4" s="20"/>
      <c r="G4" s="20"/>
      <c r="H4" s="20"/>
      <c r="I4" s="20"/>
    </row>
    <row r="5" spans="1:9" x14ac:dyDescent="0.25">
      <c r="A5" s="19" t="s">
        <v>26</v>
      </c>
      <c r="B5" s="19">
        <v>0.88429482603284792</v>
      </c>
      <c r="C5" s="20"/>
      <c r="D5" s="20"/>
      <c r="E5" s="20"/>
      <c r="F5" s="20"/>
      <c r="G5" s="20"/>
      <c r="H5" s="20"/>
      <c r="I5" s="20"/>
    </row>
    <row r="6" spans="1:9" x14ac:dyDescent="0.25">
      <c r="A6" s="19" t="s">
        <v>27</v>
      </c>
      <c r="B6" s="19">
        <v>0.88364479696561671</v>
      </c>
      <c r="C6" s="20"/>
      <c r="D6" s="20"/>
      <c r="E6" s="20"/>
      <c r="F6" s="20"/>
      <c r="G6" s="20"/>
      <c r="H6" s="20"/>
      <c r="I6" s="20"/>
    </row>
    <row r="7" spans="1:9" x14ac:dyDescent="0.25">
      <c r="A7" s="19" t="s">
        <v>28</v>
      </c>
      <c r="B7" s="19">
        <v>0.18939373400279871</v>
      </c>
      <c r="C7" s="20"/>
      <c r="D7" s="20"/>
      <c r="E7" s="20"/>
      <c r="F7" s="20"/>
      <c r="G7" s="20"/>
      <c r="H7" s="20"/>
      <c r="I7" s="20"/>
    </row>
    <row r="8" spans="1:9" ht="15.75" thickBot="1" x14ac:dyDescent="0.3">
      <c r="A8" s="21" t="s">
        <v>29</v>
      </c>
      <c r="B8" s="21">
        <v>180</v>
      </c>
      <c r="C8" s="20"/>
      <c r="D8" s="20"/>
      <c r="E8" s="20"/>
      <c r="F8" s="20"/>
      <c r="G8" s="20"/>
      <c r="H8" s="20"/>
      <c r="I8" s="20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5.75" thickBot="1" x14ac:dyDescent="0.3">
      <c r="A10" s="20" t="s">
        <v>30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22"/>
      <c r="B11" s="22" t="s">
        <v>35</v>
      </c>
      <c r="C11" s="22" t="s">
        <v>36</v>
      </c>
      <c r="D11" s="22" t="s">
        <v>37</v>
      </c>
      <c r="E11" s="22" t="s">
        <v>38</v>
      </c>
      <c r="F11" s="22" t="s">
        <v>39</v>
      </c>
      <c r="G11" s="20"/>
      <c r="H11" s="20"/>
      <c r="I11" s="20"/>
    </row>
    <row r="12" spans="1:9" x14ac:dyDescent="0.25">
      <c r="A12" s="19" t="s">
        <v>31</v>
      </c>
      <c r="B12" s="19">
        <v>1</v>
      </c>
      <c r="C12" s="19">
        <v>48.797269311079567</v>
      </c>
      <c r="D12" s="19">
        <v>48.797269311079567</v>
      </c>
      <c r="E12" s="19">
        <v>1360.3927433576398</v>
      </c>
      <c r="F12" s="19">
        <v>2.759966532546303E-85</v>
      </c>
      <c r="G12" s="20"/>
      <c r="H12" s="20"/>
      <c r="I12" s="20"/>
    </row>
    <row r="13" spans="1:9" x14ac:dyDescent="0.25">
      <c r="A13" s="19" t="s">
        <v>32</v>
      </c>
      <c r="B13" s="19">
        <v>178</v>
      </c>
      <c r="C13" s="19">
        <v>6.3848575933550711</v>
      </c>
      <c r="D13" s="19">
        <v>3.5869986479522872E-2</v>
      </c>
      <c r="E13" s="19"/>
      <c r="F13" s="19"/>
      <c r="G13" s="20"/>
      <c r="H13" s="20"/>
      <c r="I13" s="20"/>
    </row>
    <row r="14" spans="1:9" ht="15.75" thickBot="1" x14ac:dyDescent="0.3">
      <c r="A14" s="21" t="s">
        <v>33</v>
      </c>
      <c r="B14" s="21">
        <v>179</v>
      </c>
      <c r="C14" s="21">
        <v>55.182126904434639</v>
      </c>
      <c r="D14" s="21"/>
      <c r="E14" s="21"/>
      <c r="F14" s="21"/>
      <c r="G14" s="20"/>
      <c r="H14" s="20"/>
      <c r="I14" s="20"/>
    </row>
    <row r="15" spans="1:9" ht="15.75" thickBot="1" x14ac:dyDescent="0.3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5">
      <c r="A16" s="22"/>
      <c r="B16" s="22" t="s">
        <v>40</v>
      </c>
      <c r="C16" s="22" t="s">
        <v>28</v>
      </c>
      <c r="D16" s="22" t="s">
        <v>41</v>
      </c>
      <c r="E16" s="22" t="s">
        <v>42</v>
      </c>
      <c r="F16" s="22" t="s">
        <v>43</v>
      </c>
      <c r="G16" s="22" t="s">
        <v>44</v>
      </c>
      <c r="H16" s="22" t="s">
        <v>45</v>
      </c>
      <c r="I16" s="22" t="s">
        <v>46</v>
      </c>
    </row>
    <row r="17" spans="1:9" x14ac:dyDescent="0.25">
      <c r="A17" s="19" t="s">
        <v>34</v>
      </c>
      <c r="B17" s="19">
        <v>-8.896369537820692E-3</v>
      </c>
      <c r="C17" s="19">
        <v>2.1513795996808659E-2</v>
      </c>
      <c r="D17" s="19">
        <v>-0.41351928498068741</v>
      </c>
      <c r="E17" s="19">
        <v>0.67972396428081805</v>
      </c>
      <c r="F17" s="19">
        <v>-5.1351283398061005E-2</v>
      </c>
      <c r="G17" s="19">
        <v>3.3558544322419621E-2</v>
      </c>
      <c r="H17" s="19">
        <v>-5.1351283398061005E-2</v>
      </c>
      <c r="I17" s="19">
        <v>3.3558544322419621E-2</v>
      </c>
    </row>
    <row r="18" spans="1:9" ht="15.75" thickBot="1" x14ac:dyDescent="0.3">
      <c r="A18" s="21" t="s">
        <v>47</v>
      </c>
      <c r="B18" s="21">
        <v>0.51875308950562771</v>
      </c>
      <c r="C18" s="21">
        <v>1.4064637490523757E-2</v>
      </c>
      <c r="D18" s="21">
        <v>36.883502319568827</v>
      </c>
      <c r="E18" s="21">
        <v>2.7599665325463813E-85</v>
      </c>
      <c r="F18" s="21">
        <v>0.49099820267746092</v>
      </c>
      <c r="G18" s="21">
        <v>0.54650797633379455</v>
      </c>
      <c r="H18" s="21">
        <v>0.49099820267746092</v>
      </c>
      <c r="I18" s="21">
        <v>0.54650797633379455</v>
      </c>
    </row>
    <row r="19" spans="1:9" x14ac:dyDescent="0.25">
      <c r="A19" s="20"/>
      <c r="B19" s="20"/>
      <c r="C19" s="20"/>
      <c r="D19" s="20"/>
      <c r="E19" s="20"/>
      <c r="F19" s="20"/>
      <c r="G19" s="20"/>
      <c r="H19" s="20"/>
      <c r="I19" s="20"/>
    </row>
    <row r="20" spans="1:9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D4" sqref="D4"/>
    </sheetView>
  </sheetViews>
  <sheetFormatPr defaultRowHeight="15" x14ac:dyDescent="0.25"/>
  <cols>
    <col min="2" max="4" width="9.28515625" bestFit="1" customWidth="1"/>
    <col min="5" max="5" width="9.5703125" bestFit="1" customWidth="1"/>
    <col min="6" max="9" width="9.28515625" bestFit="1" customWidth="1"/>
  </cols>
  <sheetData>
    <row r="1" spans="1:10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3" t="s">
        <v>24</v>
      </c>
      <c r="B3" s="23"/>
      <c r="C3" s="20"/>
      <c r="D3" s="20" t="s">
        <v>184</v>
      </c>
      <c r="E3" s="20"/>
      <c r="F3" s="20"/>
      <c r="G3" s="20"/>
      <c r="H3" s="20"/>
      <c r="I3" s="20"/>
      <c r="J3" s="20"/>
    </row>
    <row r="4" spans="1:10" x14ac:dyDescent="0.25">
      <c r="A4" s="19" t="s">
        <v>25</v>
      </c>
      <c r="B4" s="19">
        <v>0.9686502815350031</v>
      </c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19" t="s">
        <v>26</v>
      </c>
      <c r="B5" s="19">
        <v>0.93828336791784073</v>
      </c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19" t="s">
        <v>27</v>
      </c>
      <c r="B6" s="19">
        <v>0.93793664526569376</v>
      </c>
      <c r="C6" s="20"/>
      <c r="D6" s="20"/>
      <c r="E6" s="20"/>
      <c r="F6" s="20"/>
      <c r="G6" s="20"/>
      <c r="H6" s="20"/>
      <c r="I6" s="20"/>
      <c r="J6" s="20"/>
    </row>
    <row r="7" spans="1:10" x14ac:dyDescent="0.25">
      <c r="A7" s="19" t="s">
        <v>28</v>
      </c>
      <c r="B7" s="19">
        <v>0.25074262698494498</v>
      </c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1" t="s">
        <v>29</v>
      </c>
      <c r="B8" s="21">
        <v>180</v>
      </c>
      <c r="C8" s="20"/>
      <c r="D8" s="20"/>
      <c r="E8" s="20"/>
      <c r="F8" s="20"/>
      <c r="G8" s="20"/>
      <c r="H8" s="20"/>
      <c r="I8" s="20"/>
      <c r="J8" s="20"/>
    </row>
    <row r="9" spans="1:10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ht="15.75" thickBot="1" x14ac:dyDescent="0.3">
      <c r="A10" s="20" t="s">
        <v>30</v>
      </c>
      <c r="B10" s="20"/>
      <c r="C10" s="20"/>
      <c r="D10" s="20"/>
      <c r="E10" s="20"/>
      <c r="F10" s="20"/>
      <c r="G10" s="20"/>
      <c r="H10" s="20"/>
      <c r="I10" s="20"/>
      <c r="J10" s="20"/>
    </row>
    <row r="11" spans="1:10" x14ac:dyDescent="0.25">
      <c r="A11" s="22"/>
      <c r="B11" s="22" t="s">
        <v>35</v>
      </c>
      <c r="C11" s="22" t="s">
        <v>36</v>
      </c>
      <c r="D11" s="22" t="s">
        <v>37</v>
      </c>
      <c r="E11" s="22" t="s">
        <v>38</v>
      </c>
      <c r="F11" s="22" t="s">
        <v>39</v>
      </c>
      <c r="G11" s="20"/>
      <c r="H11" s="20"/>
      <c r="I11" s="20"/>
      <c r="J11" s="20"/>
    </row>
    <row r="12" spans="1:10" x14ac:dyDescent="0.25">
      <c r="A12" s="19" t="s">
        <v>31</v>
      </c>
      <c r="B12" s="19">
        <v>1</v>
      </c>
      <c r="C12" s="19">
        <v>170.14067255855502</v>
      </c>
      <c r="D12" s="19">
        <v>170.14067255855502</v>
      </c>
      <c r="E12" s="19">
        <v>2706.1496043244883</v>
      </c>
      <c r="F12" s="19">
        <v>1.36644438552864E-109</v>
      </c>
      <c r="G12" s="20"/>
      <c r="H12" s="20"/>
      <c r="I12" s="20"/>
      <c r="J12" s="20"/>
    </row>
    <row r="13" spans="1:10" x14ac:dyDescent="0.25">
      <c r="A13" s="19" t="s">
        <v>32</v>
      </c>
      <c r="B13" s="19">
        <v>178</v>
      </c>
      <c r="C13" s="19">
        <v>11.191191967741403</v>
      </c>
      <c r="D13" s="19">
        <v>6.287186498731126E-2</v>
      </c>
      <c r="E13" s="19"/>
      <c r="F13" s="19"/>
      <c r="G13" s="20"/>
      <c r="H13" s="20"/>
      <c r="I13" s="20"/>
      <c r="J13" s="20"/>
    </row>
    <row r="14" spans="1:10" ht="15.75" thickBot="1" x14ac:dyDescent="0.3">
      <c r="A14" s="21" t="s">
        <v>33</v>
      </c>
      <c r="B14" s="21">
        <v>179</v>
      </c>
      <c r="C14" s="21">
        <v>181.33186452629644</v>
      </c>
      <c r="D14" s="21"/>
      <c r="E14" s="21"/>
      <c r="F14" s="21"/>
      <c r="G14" s="20"/>
      <c r="H14" s="20"/>
      <c r="I14" s="20"/>
      <c r="J14" s="20"/>
    </row>
    <row r="15" spans="1:10" ht="15.75" thickBot="1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25">
      <c r="A16" s="22"/>
      <c r="B16" s="22" t="s">
        <v>40</v>
      </c>
      <c r="C16" s="22" t="s">
        <v>28</v>
      </c>
      <c r="D16" s="22" t="s">
        <v>41</v>
      </c>
      <c r="E16" s="22" t="s">
        <v>42</v>
      </c>
      <c r="F16" s="22" t="s">
        <v>43</v>
      </c>
      <c r="G16" s="22" t="s">
        <v>44</v>
      </c>
      <c r="H16" s="22" t="s">
        <v>45</v>
      </c>
      <c r="I16" s="22" t="s">
        <v>46</v>
      </c>
      <c r="J16" s="20"/>
    </row>
    <row r="17" spans="1:10" x14ac:dyDescent="0.25">
      <c r="A17" s="19" t="s">
        <v>34</v>
      </c>
      <c r="B17" s="19">
        <v>-8.0141510197069277E-3</v>
      </c>
      <c r="C17" s="19">
        <v>2.9129118647873344E-2</v>
      </c>
      <c r="D17" s="19">
        <v>-0.27512507730102653</v>
      </c>
      <c r="E17" s="19">
        <v>0.78353923872836795</v>
      </c>
      <c r="F17" s="19">
        <v>-6.5496997059691225E-2</v>
      </c>
      <c r="G17" s="19">
        <v>4.946869502027737E-2</v>
      </c>
      <c r="H17" s="19">
        <v>-6.5496997059691225E-2</v>
      </c>
      <c r="I17" s="19">
        <v>4.946869502027737E-2</v>
      </c>
      <c r="J17" s="20"/>
    </row>
    <row r="18" spans="1:10" ht="15.75" thickBot="1" x14ac:dyDescent="0.3">
      <c r="A18" s="21" t="s">
        <v>47</v>
      </c>
      <c r="B18" s="21">
        <v>2.2772120701710605</v>
      </c>
      <c r="C18" s="21">
        <v>4.3775143260848144E-2</v>
      </c>
      <c r="D18" s="21">
        <v>52.020665166109602</v>
      </c>
      <c r="E18" s="21">
        <v>1.3664443855286013E-109</v>
      </c>
      <c r="F18" s="21">
        <v>2.1908270390666162</v>
      </c>
      <c r="G18" s="21">
        <v>2.3635971012755048</v>
      </c>
      <c r="H18" s="21">
        <v>2.1908270390666162</v>
      </c>
      <c r="I18" s="21">
        <v>2.3635971012755048</v>
      </c>
      <c r="J18" s="20"/>
    </row>
    <row r="19" spans="1:10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D3" sqref="D3"/>
    </sheetView>
  </sheetViews>
  <sheetFormatPr defaultRowHeight="15" x14ac:dyDescent="0.25"/>
  <cols>
    <col min="2" max="4" width="9.28515625" bestFit="1" customWidth="1"/>
    <col min="5" max="5" width="9.5703125" bestFit="1" customWidth="1"/>
    <col min="6" max="9" width="9.28515625" bestFit="1" customWidth="1"/>
  </cols>
  <sheetData>
    <row r="1" spans="1:11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3" t="s">
        <v>24</v>
      </c>
      <c r="B3" s="23"/>
      <c r="C3" s="20"/>
      <c r="D3" s="20" t="s">
        <v>186</v>
      </c>
      <c r="E3" s="20"/>
      <c r="F3" s="20"/>
      <c r="G3" s="20"/>
      <c r="H3" s="20"/>
      <c r="I3" s="20"/>
      <c r="J3" s="20"/>
      <c r="K3" s="20"/>
    </row>
    <row r="4" spans="1:11" x14ac:dyDescent="0.25">
      <c r="A4" s="19" t="s">
        <v>25</v>
      </c>
      <c r="B4" s="19">
        <v>0.97134749825978983</v>
      </c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5">
      <c r="A5" s="19" t="s">
        <v>26</v>
      </c>
      <c r="B5" s="19">
        <v>0.94351596237555246</v>
      </c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25">
      <c r="A6" s="19" t="s">
        <v>27</v>
      </c>
      <c r="B6" s="19">
        <v>0.94287772466228181</v>
      </c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19" t="s">
        <v>28</v>
      </c>
      <c r="B7" s="19">
        <v>0.2405543956762759</v>
      </c>
      <c r="C7" s="20"/>
      <c r="D7" s="20"/>
      <c r="E7" s="20"/>
      <c r="F7" s="20"/>
      <c r="G7" s="20"/>
      <c r="H7" s="20"/>
      <c r="I7" s="20"/>
      <c r="J7" s="20"/>
      <c r="K7" s="20"/>
    </row>
    <row r="8" spans="1:11" ht="15.75" thickBot="1" x14ac:dyDescent="0.3">
      <c r="A8" s="21" t="s">
        <v>29</v>
      </c>
      <c r="B8" s="21">
        <v>180</v>
      </c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ht="15.75" thickBot="1" x14ac:dyDescent="0.3">
      <c r="A10" s="20" t="s">
        <v>30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22"/>
      <c r="B11" s="22" t="s">
        <v>35</v>
      </c>
      <c r="C11" s="22" t="s">
        <v>36</v>
      </c>
      <c r="D11" s="22" t="s">
        <v>37</v>
      </c>
      <c r="E11" s="22" t="s">
        <v>38</v>
      </c>
      <c r="F11" s="22" t="s">
        <v>39</v>
      </c>
      <c r="G11" s="20"/>
      <c r="H11" s="20"/>
      <c r="I11" s="20"/>
      <c r="J11" s="20"/>
      <c r="K11" s="20"/>
    </row>
    <row r="12" spans="1:11" x14ac:dyDescent="0.25">
      <c r="A12" s="19" t="s">
        <v>31</v>
      </c>
      <c r="B12" s="19">
        <v>2</v>
      </c>
      <c r="C12" s="19">
        <v>171.08950866788186</v>
      </c>
      <c r="D12" s="19">
        <v>85.544754333940929</v>
      </c>
      <c r="E12" s="19">
        <v>1478.3143376792732</v>
      </c>
      <c r="F12" s="19">
        <v>3.510972495275082E-111</v>
      </c>
      <c r="G12" s="20"/>
      <c r="H12" s="20"/>
      <c r="I12" s="20"/>
      <c r="J12" s="20"/>
      <c r="K12" s="20"/>
    </row>
    <row r="13" spans="1:11" x14ac:dyDescent="0.25">
      <c r="A13" s="19" t="s">
        <v>32</v>
      </c>
      <c r="B13" s="19">
        <v>177</v>
      </c>
      <c r="C13" s="19">
        <v>10.242355858414561</v>
      </c>
      <c r="D13" s="19">
        <v>5.7866417279178309E-2</v>
      </c>
      <c r="E13" s="19"/>
      <c r="F13" s="19"/>
      <c r="G13" s="20"/>
      <c r="H13" s="20"/>
      <c r="I13" s="20"/>
      <c r="J13" s="20"/>
      <c r="K13" s="20"/>
    </row>
    <row r="14" spans="1:11" ht="15.75" thickBot="1" x14ac:dyDescent="0.3">
      <c r="A14" s="21" t="s">
        <v>33</v>
      </c>
      <c r="B14" s="21">
        <v>179</v>
      </c>
      <c r="C14" s="21">
        <v>181.33186452629641</v>
      </c>
      <c r="D14" s="21"/>
      <c r="E14" s="21"/>
      <c r="F14" s="21"/>
      <c r="G14" s="20"/>
      <c r="H14" s="20"/>
      <c r="I14" s="20"/>
      <c r="J14" s="20"/>
      <c r="K14" s="20"/>
    </row>
    <row r="15" spans="1:11" ht="15.75" thickBot="1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25">
      <c r="A16" s="22"/>
      <c r="B16" s="22" t="s">
        <v>40</v>
      </c>
      <c r="C16" s="22" t="s">
        <v>28</v>
      </c>
      <c r="D16" s="22" t="s">
        <v>41</v>
      </c>
      <c r="E16" s="22" t="s">
        <v>42</v>
      </c>
      <c r="F16" s="22" t="s">
        <v>43</v>
      </c>
      <c r="G16" s="22" t="s">
        <v>44</v>
      </c>
      <c r="H16" s="22" t="s">
        <v>45</v>
      </c>
      <c r="I16" s="22" t="s">
        <v>46</v>
      </c>
      <c r="J16" s="20"/>
      <c r="K16" s="20"/>
    </row>
    <row r="17" spans="1:11" x14ac:dyDescent="0.25">
      <c r="A17" s="19" t="s">
        <v>34</v>
      </c>
      <c r="B17" s="19">
        <v>8.8629202746094954E-2</v>
      </c>
      <c r="C17" s="19">
        <v>3.6750039442628779E-2</v>
      </c>
      <c r="D17" s="19">
        <v>2.4116763979112394</v>
      </c>
      <c r="E17" s="19">
        <v>1.690155489829754E-2</v>
      </c>
      <c r="F17" s="19">
        <v>1.6104572749182852E-2</v>
      </c>
      <c r="G17" s="19">
        <v>0.16115383274300704</v>
      </c>
      <c r="H17" s="19">
        <v>1.6104572749182852E-2</v>
      </c>
      <c r="I17" s="19">
        <v>0.16115383274300704</v>
      </c>
      <c r="J17" s="20"/>
      <c r="K17" s="20"/>
    </row>
    <row r="18" spans="1:11" x14ac:dyDescent="0.25">
      <c r="A18" s="19" t="s">
        <v>47</v>
      </c>
      <c r="B18" s="19">
        <v>2.3411926515341133</v>
      </c>
      <c r="C18" s="19">
        <v>4.4870401176983647E-2</v>
      </c>
      <c r="D18" s="19">
        <v>52.176771103509374</v>
      </c>
      <c r="E18" s="19">
        <v>2.0990360356858542E-109</v>
      </c>
      <c r="F18" s="19">
        <v>2.2526428351929919</v>
      </c>
      <c r="G18" s="19">
        <v>2.4297424678752346</v>
      </c>
      <c r="H18" s="19">
        <v>2.2526428351929919</v>
      </c>
      <c r="I18" s="19">
        <v>2.4297424678752346</v>
      </c>
      <c r="J18" s="20"/>
      <c r="K18" s="20"/>
    </row>
    <row r="19" spans="1:11" ht="15.75" thickBot="1" x14ac:dyDescent="0.3">
      <c r="A19" s="21" t="s">
        <v>172</v>
      </c>
      <c r="B19" s="21">
        <v>-6.0712641242223489E-2</v>
      </c>
      <c r="C19" s="21">
        <v>1.499328588611412E-2</v>
      </c>
      <c r="D19" s="21">
        <v>-4.0493219233851789</v>
      </c>
      <c r="E19" s="21">
        <v>7.6719043967827231E-5</v>
      </c>
      <c r="F19" s="21">
        <v>-9.0301249249730139E-2</v>
      </c>
      <c r="G19" s="21">
        <v>-3.1124033234716842E-2</v>
      </c>
      <c r="H19" s="21">
        <v>-9.0301249249730139E-2</v>
      </c>
      <c r="I19" s="21">
        <v>-3.1124033234716842E-2</v>
      </c>
      <c r="J19" s="20"/>
      <c r="K19" s="20"/>
    </row>
    <row r="20" spans="1:1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4" sqref="D4"/>
    </sheetView>
  </sheetViews>
  <sheetFormatPr defaultRowHeight="15" x14ac:dyDescent="0.25"/>
  <cols>
    <col min="2" max="4" width="9.28515625" bestFit="1" customWidth="1"/>
    <col min="5" max="5" width="9.5703125" bestFit="1" customWidth="1"/>
    <col min="6" max="9" width="9.28515625" bestFit="1" customWidth="1"/>
  </cols>
  <sheetData>
    <row r="1" spans="1:9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 ht="15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3" t="s">
        <v>24</v>
      </c>
      <c r="B3" s="23"/>
      <c r="C3" s="20"/>
      <c r="D3" s="20" t="s">
        <v>187</v>
      </c>
      <c r="E3" s="20"/>
      <c r="F3" s="20"/>
      <c r="G3" s="20"/>
      <c r="H3" s="20"/>
      <c r="I3" s="20"/>
    </row>
    <row r="4" spans="1:9" x14ac:dyDescent="0.25">
      <c r="A4" s="19" t="s">
        <v>25</v>
      </c>
      <c r="B4" s="19">
        <v>0.96938362374424802</v>
      </c>
      <c r="C4" s="20"/>
      <c r="D4" s="20"/>
      <c r="E4" s="20"/>
      <c r="F4" s="20"/>
      <c r="G4" s="20"/>
      <c r="H4" s="20"/>
      <c r="I4" s="20"/>
    </row>
    <row r="5" spans="1:9" x14ac:dyDescent="0.25">
      <c r="A5" s="19" t="s">
        <v>26</v>
      </c>
      <c r="B5" s="19">
        <v>0.93970460998352989</v>
      </c>
      <c r="C5" s="20"/>
      <c r="D5" s="20"/>
      <c r="E5" s="20"/>
      <c r="F5" s="20"/>
      <c r="G5" s="20"/>
      <c r="H5" s="20"/>
      <c r="I5" s="20"/>
    </row>
    <row r="6" spans="1:9" x14ac:dyDescent="0.25">
      <c r="A6" s="19" t="s">
        <v>27</v>
      </c>
      <c r="B6" s="19">
        <v>0.93902330614153584</v>
      </c>
      <c r="C6" s="20"/>
      <c r="D6" s="20"/>
      <c r="E6" s="20"/>
      <c r="F6" s="20"/>
      <c r="G6" s="20"/>
      <c r="H6" s="20"/>
      <c r="I6" s="20"/>
    </row>
    <row r="7" spans="1:9" x14ac:dyDescent="0.25">
      <c r="A7" s="19" t="s">
        <v>28</v>
      </c>
      <c r="B7" s="19">
        <v>0.13710542489156372</v>
      </c>
      <c r="C7" s="20"/>
      <c r="D7" s="20"/>
      <c r="E7" s="20"/>
      <c r="F7" s="20"/>
      <c r="G7" s="20"/>
      <c r="H7" s="20"/>
      <c r="I7" s="20"/>
    </row>
    <row r="8" spans="1:9" ht="15.75" thickBot="1" x14ac:dyDescent="0.3">
      <c r="A8" s="21" t="s">
        <v>29</v>
      </c>
      <c r="B8" s="21">
        <v>180</v>
      </c>
      <c r="C8" s="20"/>
      <c r="D8" s="20"/>
      <c r="E8" s="20"/>
      <c r="F8" s="20"/>
      <c r="G8" s="20"/>
      <c r="H8" s="20"/>
      <c r="I8" s="20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5.75" thickBot="1" x14ac:dyDescent="0.3">
      <c r="A10" s="20" t="s">
        <v>30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22"/>
      <c r="B11" s="22" t="s">
        <v>35</v>
      </c>
      <c r="C11" s="22" t="s">
        <v>36</v>
      </c>
      <c r="D11" s="22" t="s">
        <v>37</v>
      </c>
      <c r="E11" s="22" t="s">
        <v>38</v>
      </c>
      <c r="F11" s="22" t="s">
        <v>39</v>
      </c>
      <c r="G11" s="20"/>
      <c r="H11" s="20"/>
      <c r="I11" s="20"/>
    </row>
    <row r="12" spans="1:9" x14ac:dyDescent="0.25">
      <c r="A12" s="19" t="s">
        <v>31</v>
      </c>
      <c r="B12" s="19">
        <v>2</v>
      </c>
      <c r="C12" s="19">
        <v>51.854899040793406</v>
      </c>
      <c r="D12" s="19">
        <v>25.927449520396703</v>
      </c>
      <c r="E12" s="19">
        <v>1379.2739040385293</v>
      </c>
      <c r="F12" s="19">
        <v>1.1353862245005549E-108</v>
      </c>
      <c r="G12" s="20"/>
      <c r="H12" s="20"/>
      <c r="I12" s="20"/>
    </row>
    <row r="13" spans="1:9" x14ac:dyDescent="0.25">
      <c r="A13" s="19" t="s">
        <v>32</v>
      </c>
      <c r="B13" s="19">
        <v>177</v>
      </c>
      <c r="C13" s="19">
        <v>3.3272278636412316</v>
      </c>
      <c r="D13" s="19">
        <v>1.8797897534696222E-2</v>
      </c>
      <c r="E13" s="19"/>
      <c r="F13" s="19"/>
      <c r="G13" s="20"/>
      <c r="H13" s="20"/>
      <c r="I13" s="20"/>
    </row>
    <row r="14" spans="1:9" ht="15.75" thickBot="1" x14ac:dyDescent="0.3">
      <c r="A14" s="21" t="s">
        <v>33</v>
      </c>
      <c r="B14" s="21">
        <v>179</v>
      </c>
      <c r="C14" s="21">
        <v>55.182126904434639</v>
      </c>
      <c r="D14" s="21"/>
      <c r="E14" s="21"/>
      <c r="F14" s="21"/>
      <c r="G14" s="20"/>
      <c r="H14" s="20"/>
      <c r="I14" s="20"/>
    </row>
    <row r="15" spans="1:9" ht="15.75" thickBot="1" x14ac:dyDescent="0.3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5">
      <c r="A16" s="22"/>
      <c r="B16" s="22" t="s">
        <v>40</v>
      </c>
      <c r="C16" s="22" t="s">
        <v>28</v>
      </c>
      <c r="D16" s="22" t="s">
        <v>41</v>
      </c>
      <c r="E16" s="22" t="s">
        <v>42</v>
      </c>
      <c r="F16" s="22" t="s">
        <v>43</v>
      </c>
      <c r="G16" s="22" t="s">
        <v>44</v>
      </c>
      <c r="H16" s="22" t="s">
        <v>45</v>
      </c>
      <c r="I16" s="22" t="s">
        <v>46</v>
      </c>
    </row>
    <row r="17" spans="1:9" x14ac:dyDescent="0.25">
      <c r="A17" s="19" t="s">
        <v>34</v>
      </c>
      <c r="B17" s="19">
        <v>-0.17171565075869127</v>
      </c>
      <c r="C17" s="19">
        <v>2.0945906053381948E-2</v>
      </c>
      <c r="D17" s="19">
        <v>-8.1980531336798332</v>
      </c>
      <c r="E17" s="19">
        <v>4.7886024493648771E-14</v>
      </c>
      <c r="F17" s="19">
        <v>-0.21305149990364514</v>
      </c>
      <c r="G17" s="19">
        <v>-0.13037980161373741</v>
      </c>
      <c r="H17" s="19">
        <v>-0.21305149990364514</v>
      </c>
      <c r="I17" s="19">
        <v>-0.13037980161373741</v>
      </c>
    </row>
    <row r="18" spans="1:9" x14ac:dyDescent="0.25">
      <c r="A18" s="19" t="s">
        <v>47</v>
      </c>
      <c r="B18" s="19">
        <v>1.1493440864916367</v>
      </c>
      <c r="C18" s="19">
        <v>2.5574155072619145E-2</v>
      </c>
      <c r="D18" s="19">
        <v>44.941624981471108</v>
      </c>
      <c r="E18" s="19">
        <v>9.8497012092309705E-99</v>
      </c>
      <c r="F18" s="19">
        <v>1.0988745859888998</v>
      </c>
      <c r="G18" s="19">
        <v>1.1998135869943736</v>
      </c>
      <c r="H18" s="19">
        <v>1.0988745859888998</v>
      </c>
      <c r="I18" s="19">
        <v>1.1998135869943736</v>
      </c>
    </row>
    <row r="19" spans="1:9" ht="15.75" thickBot="1" x14ac:dyDescent="0.3">
      <c r="A19" s="21" t="s">
        <v>172</v>
      </c>
      <c r="B19" s="21">
        <v>8.216096429909478E-2</v>
      </c>
      <c r="C19" s="21">
        <v>8.5455134842048388E-3</v>
      </c>
      <c r="D19" s="21">
        <v>9.6145146164660069</v>
      </c>
      <c r="E19" s="21">
        <v>7.1616462323824093E-18</v>
      </c>
      <c r="F19" s="21">
        <v>6.5296759172373778E-2</v>
      </c>
      <c r="G19" s="21">
        <v>9.9025169425815782E-2</v>
      </c>
      <c r="H19" s="21">
        <v>6.5296759172373778E-2</v>
      </c>
      <c r="I19" s="21">
        <v>9.9025169425815782E-2</v>
      </c>
    </row>
    <row r="20" spans="1:9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4" sqref="D4"/>
    </sheetView>
  </sheetViews>
  <sheetFormatPr defaultRowHeight="15" x14ac:dyDescent="0.25"/>
  <cols>
    <col min="2" max="4" width="9.28515625" bestFit="1" customWidth="1"/>
    <col min="5" max="5" width="9.5703125" bestFit="1" customWidth="1"/>
    <col min="6" max="9" width="9.28515625" bestFit="1" customWidth="1"/>
  </cols>
  <sheetData>
    <row r="1" spans="1:9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 ht="15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3" t="s">
        <v>24</v>
      </c>
      <c r="B3" s="23"/>
      <c r="C3" s="20"/>
      <c r="D3" s="20" t="s">
        <v>188</v>
      </c>
      <c r="E3" s="20"/>
      <c r="F3" s="20"/>
      <c r="G3" s="20"/>
      <c r="H3" s="20"/>
      <c r="I3" s="20"/>
    </row>
    <row r="4" spans="1:9" x14ac:dyDescent="0.25">
      <c r="A4" s="19" t="s">
        <v>25</v>
      </c>
      <c r="B4" s="19">
        <v>0.97605940151318904</v>
      </c>
      <c r="C4" s="20"/>
      <c r="D4" s="20"/>
      <c r="E4" s="20"/>
      <c r="F4" s="20"/>
      <c r="G4" s="20"/>
      <c r="H4" s="20"/>
      <c r="I4" s="20"/>
    </row>
    <row r="5" spans="1:9" x14ac:dyDescent="0.25">
      <c r="A5" s="19" t="s">
        <v>26</v>
      </c>
      <c r="B5" s="19">
        <v>0.95269195528228467</v>
      </c>
      <c r="C5" s="20"/>
      <c r="D5" s="20"/>
      <c r="E5" s="20"/>
      <c r="F5" s="20"/>
      <c r="G5" s="20"/>
      <c r="H5" s="20"/>
      <c r="I5" s="20"/>
    </row>
    <row r="6" spans="1:9" x14ac:dyDescent="0.25">
      <c r="A6" s="19" t="s">
        <v>27</v>
      </c>
      <c r="B6" s="19">
        <v>0.95215740110468328</v>
      </c>
      <c r="C6" s="20"/>
      <c r="D6" s="20"/>
      <c r="E6" s="20"/>
      <c r="F6" s="20"/>
      <c r="G6" s="20"/>
      <c r="H6" s="20"/>
      <c r="I6" s="20"/>
    </row>
    <row r="7" spans="1:9" x14ac:dyDescent="0.25">
      <c r="A7" s="19" t="s">
        <v>28</v>
      </c>
      <c r="B7" s="19">
        <v>0.21828603229875665</v>
      </c>
      <c r="C7" s="20"/>
      <c r="D7" s="20"/>
      <c r="E7" s="20"/>
      <c r="F7" s="20"/>
      <c r="G7" s="20"/>
      <c r="H7" s="20"/>
      <c r="I7" s="20"/>
    </row>
    <row r="8" spans="1:9" ht="15.75" thickBot="1" x14ac:dyDescent="0.3">
      <c r="A8" s="21" t="s">
        <v>29</v>
      </c>
      <c r="B8" s="21">
        <v>180</v>
      </c>
      <c r="C8" s="20"/>
      <c r="D8" s="20"/>
      <c r="E8" s="20"/>
      <c r="F8" s="20"/>
      <c r="G8" s="20"/>
      <c r="H8" s="20"/>
      <c r="I8" s="20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5.75" thickBot="1" x14ac:dyDescent="0.3">
      <c r="A10" s="20" t="s">
        <v>30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22"/>
      <c r="B11" s="22" t="s">
        <v>35</v>
      </c>
      <c r="C11" s="22" t="s">
        <v>36</v>
      </c>
      <c r="D11" s="22" t="s">
        <v>37</v>
      </c>
      <c r="E11" s="22" t="s">
        <v>38</v>
      </c>
      <c r="F11" s="22" t="s">
        <v>39</v>
      </c>
      <c r="G11" s="20"/>
      <c r="H11" s="20"/>
      <c r="I11" s="20"/>
    </row>
    <row r="12" spans="1:9" x14ac:dyDescent="0.25">
      <c r="A12" s="19" t="s">
        <v>31</v>
      </c>
      <c r="B12" s="19">
        <v>2</v>
      </c>
      <c r="C12" s="19">
        <v>169.84104744120279</v>
      </c>
      <c r="D12" s="19">
        <v>84.920523720601395</v>
      </c>
      <c r="E12" s="19">
        <v>1782.2177717463264</v>
      </c>
      <c r="F12" s="19">
        <v>5.3919689284069177E-118</v>
      </c>
      <c r="G12" s="20"/>
      <c r="H12" s="20"/>
      <c r="I12" s="20"/>
    </row>
    <row r="13" spans="1:9" x14ac:dyDescent="0.25">
      <c r="A13" s="19" t="s">
        <v>32</v>
      </c>
      <c r="B13" s="19">
        <v>177</v>
      </c>
      <c r="C13" s="19">
        <v>8.433836165721889</v>
      </c>
      <c r="D13" s="19">
        <v>4.7648791896733836E-2</v>
      </c>
      <c r="E13" s="19"/>
      <c r="F13" s="19"/>
      <c r="G13" s="20"/>
      <c r="H13" s="20"/>
      <c r="I13" s="20"/>
    </row>
    <row r="14" spans="1:9" ht="15.75" thickBot="1" x14ac:dyDescent="0.3">
      <c r="A14" s="21" t="s">
        <v>33</v>
      </c>
      <c r="B14" s="21">
        <v>179</v>
      </c>
      <c r="C14" s="21">
        <v>178.27488360692467</v>
      </c>
      <c r="D14" s="21"/>
      <c r="E14" s="21"/>
      <c r="F14" s="21"/>
      <c r="G14" s="20"/>
      <c r="H14" s="20"/>
      <c r="I14" s="20"/>
    </row>
    <row r="15" spans="1:9" ht="15.75" thickBot="1" x14ac:dyDescent="0.3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5">
      <c r="A16" s="22"/>
      <c r="B16" s="22" t="s">
        <v>40</v>
      </c>
      <c r="C16" s="22" t="s">
        <v>28</v>
      </c>
      <c r="D16" s="22" t="s">
        <v>41</v>
      </c>
      <c r="E16" s="22" t="s">
        <v>42</v>
      </c>
      <c r="F16" s="22" t="s">
        <v>43</v>
      </c>
      <c r="G16" s="22" t="s">
        <v>44</v>
      </c>
      <c r="H16" s="22" t="s">
        <v>45</v>
      </c>
      <c r="I16" s="22" t="s">
        <v>46</v>
      </c>
    </row>
    <row r="17" spans="1:9" x14ac:dyDescent="0.25">
      <c r="A17" s="19" t="s">
        <v>34</v>
      </c>
      <c r="B17" s="19">
        <v>0.10179438005389324</v>
      </c>
      <c r="C17" s="19">
        <v>3.3348051172383542E-2</v>
      </c>
      <c r="D17" s="19">
        <v>3.0524836227369119</v>
      </c>
      <c r="E17" s="19">
        <v>2.6195148704108804E-3</v>
      </c>
      <c r="F17" s="19">
        <v>3.5983428308634241E-2</v>
      </c>
      <c r="G17" s="19">
        <v>0.16760533179915224</v>
      </c>
      <c r="H17" s="19">
        <v>3.5983428308634241E-2</v>
      </c>
      <c r="I17" s="19">
        <v>0.16760533179915224</v>
      </c>
    </row>
    <row r="18" spans="1:9" x14ac:dyDescent="0.25">
      <c r="A18" s="19" t="s">
        <v>47</v>
      </c>
      <c r="B18" s="19">
        <v>2.3438959392421146</v>
      </c>
      <c r="C18" s="19">
        <v>4.0716702819092114E-2</v>
      </c>
      <c r="D18" s="19">
        <v>57.565956400159664</v>
      </c>
      <c r="E18" s="19">
        <v>1.530562591588543E-116</v>
      </c>
      <c r="F18" s="19">
        <v>2.2635432688386223</v>
      </c>
      <c r="G18" s="19">
        <v>2.4242486096456068</v>
      </c>
      <c r="H18" s="19">
        <v>2.2635432688386223</v>
      </c>
      <c r="I18" s="19">
        <v>2.4242486096456068</v>
      </c>
    </row>
    <row r="19" spans="1:9" ht="15.75" thickBot="1" x14ac:dyDescent="0.3">
      <c r="A19" s="21" t="s">
        <v>172</v>
      </c>
      <c r="B19" s="21">
        <v>-7.4210714117244517E-2</v>
      </c>
      <c r="C19" s="21">
        <v>1.3605342267805309E-2</v>
      </c>
      <c r="D19" s="21">
        <v>-5.4545275419385328</v>
      </c>
      <c r="E19" s="21">
        <v>1.6340278329409818E-7</v>
      </c>
      <c r="F19" s="21">
        <v>-0.10106027479579348</v>
      </c>
      <c r="G19" s="21">
        <v>-4.7361153438695555E-2</v>
      </c>
      <c r="H19" s="21">
        <v>-0.10106027479579348</v>
      </c>
      <c r="I19" s="21">
        <v>-4.7361153438695555E-2</v>
      </c>
    </row>
    <row r="20" spans="1:9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4" sqref="D4"/>
    </sheetView>
  </sheetViews>
  <sheetFormatPr defaultRowHeight="15" x14ac:dyDescent="0.25"/>
  <sheetData>
    <row r="1" spans="1:9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 ht="15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3" t="s">
        <v>24</v>
      </c>
      <c r="B3" s="23"/>
      <c r="C3" s="20"/>
      <c r="D3" s="20" t="s">
        <v>189</v>
      </c>
      <c r="E3" s="20"/>
      <c r="F3" s="20"/>
      <c r="G3" s="20"/>
      <c r="H3" s="20"/>
      <c r="I3" s="20"/>
    </row>
    <row r="4" spans="1:9" x14ac:dyDescent="0.25">
      <c r="A4" s="19" t="s">
        <v>25</v>
      </c>
      <c r="B4" s="19">
        <v>0.92663735472875541</v>
      </c>
      <c r="C4" s="20"/>
      <c r="D4" s="20"/>
      <c r="E4" s="20"/>
      <c r="F4" s="20"/>
      <c r="G4" s="20"/>
      <c r="H4" s="20"/>
      <c r="I4" s="20"/>
    </row>
    <row r="5" spans="1:9" x14ac:dyDescent="0.25">
      <c r="A5" s="19" t="s">
        <v>26</v>
      </c>
      <c r="B5" s="19">
        <v>0.85865678717870519</v>
      </c>
      <c r="C5" s="20"/>
      <c r="D5" s="20"/>
      <c r="E5" s="20"/>
      <c r="F5" s="20"/>
      <c r="G5" s="20"/>
      <c r="H5" s="20"/>
      <c r="I5" s="20"/>
    </row>
    <row r="6" spans="1:9" x14ac:dyDescent="0.25">
      <c r="A6" s="19" t="s">
        <v>27</v>
      </c>
      <c r="B6" s="19">
        <v>0.85705968872874705</v>
      </c>
      <c r="C6" s="20"/>
      <c r="D6" s="20"/>
      <c r="E6" s="20"/>
      <c r="F6" s="20"/>
      <c r="G6" s="20"/>
      <c r="H6" s="20"/>
      <c r="I6" s="20"/>
    </row>
    <row r="7" spans="1:9" x14ac:dyDescent="0.25">
      <c r="A7" s="19" t="s">
        <v>28</v>
      </c>
      <c r="B7" s="19">
        <v>0.55144426997547458</v>
      </c>
      <c r="C7" s="20"/>
      <c r="D7" s="20"/>
      <c r="E7" s="20"/>
      <c r="F7" s="20"/>
      <c r="G7" s="20"/>
      <c r="H7" s="20"/>
      <c r="I7" s="20"/>
    </row>
    <row r="8" spans="1:9" ht="15.75" thickBot="1" x14ac:dyDescent="0.3">
      <c r="A8" s="21" t="s">
        <v>29</v>
      </c>
      <c r="B8" s="21">
        <v>180</v>
      </c>
      <c r="C8" s="20"/>
      <c r="D8" s="20"/>
      <c r="E8" s="20"/>
      <c r="F8" s="20"/>
      <c r="G8" s="20"/>
      <c r="H8" s="20"/>
      <c r="I8" s="20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5.75" thickBot="1" x14ac:dyDescent="0.3">
      <c r="A10" s="20" t="s">
        <v>30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22"/>
      <c r="B11" s="22" t="s">
        <v>35</v>
      </c>
      <c r="C11" s="22" t="s">
        <v>36</v>
      </c>
      <c r="D11" s="22" t="s">
        <v>37</v>
      </c>
      <c r="E11" s="22" t="s">
        <v>38</v>
      </c>
      <c r="F11" s="22" t="s">
        <v>39</v>
      </c>
      <c r="G11" s="20"/>
      <c r="H11" s="20"/>
      <c r="I11" s="20"/>
    </row>
    <row r="12" spans="1:9" x14ac:dyDescent="0.25">
      <c r="A12" s="19" t="s">
        <v>31</v>
      </c>
      <c r="B12" s="19">
        <v>2</v>
      </c>
      <c r="C12" s="19">
        <v>326.97998630301765</v>
      </c>
      <c r="D12" s="19">
        <v>163.48999315150883</v>
      </c>
      <c r="E12" s="19">
        <v>537.63547713743912</v>
      </c>
      <c r="F12" s="19">
        <v>6.2999029759491543E-76</v>
      </c>
      <c r="G12" s="20"/>
      <c r="H12" s="20"/>
      <c r="I12" s="20"/>
    </row>
    <row r="13" spans="1:9" x14ac:dyDescent="0.25">
      <c r="A13" s="19" t="s">
        <v>32</v>
      </c>
      <c r="B13" s="19">
        <v>177</v>
      </c>
      <c r="C13" s="19">
        <v>53.824068571314776</v>
      </c>
      <c r="D13" s="19">
        <v>0.30409078288878405</v>
      </c>
      <c r="E13" s="19"/>
      <c r="F13" s="19"/>
      <c r="G13" s="20"/>
      <c r="H13" s="20"/>
      <c r="I13" s="20"/>
    </row>
    <row r="14" spans="1:9" ht="15.75" thickBot="1" x14ac:dyDescent="0.3">
      <c r="A14" s="21" t="s">
        <v>33</v>
      </c>
      <c r="B14" s="21">
        <v>179</v>
      </c>
      <c r="C14" s="21">
        <v>380.80405487433245</v>
      </c>
      <c r="D14" s="21"/>
      <c r="E14" s="21"/>
      <c r="F14" s="21"/>
      <c r="G14" s="20"/>
      <c r="H14" s="20"/>
      <c r="I14" s="20"/>
    </row>
    <row r="15" spans="1:9" ht="15.75" thickBot="1" x14ac:dyDescent="0.3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5">
      <c r="A16" s="22"/>
      <c r="B16" s="22" t="s">
        <v>40</v>
      </c>
      <c r="C16" s="22" t="s">
        <v>28</v>
      </c>
      <c r="D16" s="22" t="s">
        <v>41</v>
      </c>
      <c r="E16" s="22" t="s">
        <v>42</v>
      </c>
      <c r="F16" s="22" t="s">
        <v>43</v>
      </c>
      <c r="G16" s="22" t="s">
        <v>44</v>
      </c>
      <c r="H16" s="22" t="s">
        <v>45</v>
      </c>
      <c r="I16" s="22" t="s">
        <v>46</v>
      </c>
    </row>
    <row r="17" spans="1:9" x14ac:dyDescent="0.25">
      <c r="A17" s="19" t="s">
        <v>34</v>
      </c>
      <c r="B17" s="19">
        <v>0.20152160776894734</v>
      </c>
      <c r="C17" s="19">
        <v>8.4245389135530854E-2</v>
      </c>
      <c r="D17" s="19">
        <v>2.3920787812463762</v>
      </c>
      <c r="E17" s="19">
        <v>1.7800748605149502E-2</v>
      </c>
      <c r="F17" s="19">
        <v>3.5266937878361576E-2</v>
      </c>
      <c r="G17" s="19">
        <v>0.36777627765953314</v>
      </c>
      <c r="H17" s="19">
        <v>3.5266937878361576E-2</v>
      </c>
      <c r="I17" s="19">
        <v>0.36777627765953314</v>
      </c>
    </row>
    <row r="18" spans="1:9" x14ac:dyDescent="0.25">
      <c r="A18" s="19" t="s">
        <v>47</v>
      </c>
      <c r="B18" s="19">
        <v>3.3421287137703355</v>
      </c>
      <c r="C18" s="19">
        <v>0.10286041770713189</v>
      </c>
      <c r="D18" s="19">
        <v>32.491883547334716</v>
      </c>
      <c r="E18" s="19">
        <v>1.6392494984644727E-76</v>
      </c>
      <c r="F18" s="19">
        <v>3.1391380816872494</v>
      </c>
      <c r="G18" s="19">
        <v>3.5451193458534216</v>
      </c>
      <c r="H18" s="19">
        <v>3.1391380816872494</v>
      </c>
      <c r="I18" s="19">
        <v>3.5451193458534216</v>
      </c>
    </row>
    <row r="19" spans="1:9" ht="15.75" thickBot="1" x14ac:dyDescent="0.3">
      <c r="A19" s="21" t="s">
        <v>172</v>
      </c>
      <c r="B19" s="21">
        <v>-0.25101653211226321</v>
      </c>
      <c r="C19" s="21">
        <v>3.4370444849938751E-2</v>
      </c>
      <c r="D19" s="21">
        <v>-7.3032668971321311</v>
      </c>
      <c r="E19" s="21">
        <v>9.1964670351897195E-12</v>
      </c>
      <c r="F19" s="21">
        <v>-0.31884513402335751</v>
      </c>
      <c r="G19" s="21">
        <v>-0.18318793020116891</v>
      </c>
      <c r="H19" s="21">
        <v>-0.31884513402335751</v>
      </c>
      <c r="I19" s="21">
        <v>-0.18318793020116891</v>
      </c>
    </row>
    <row r="20" spans="1:9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4" sqref="D4"/>
    </sheetView>
  </sheetViews>
  <sheetFormatPr defaultRowHeight="15" x14ac:dyDescent="0.25"/>
  <sheetData>
    <row r="1" spans="1:9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 ht="15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3" t="s">
        <v>24</v>
      </c>
      <c r="B3" s="23"/>
      <c r="C3" s="20"/>
      <c r="D3" s="20" t="s">
        <v>190</v>
      </c>
      <c r="E3" s="20"/>
      <c r="F3" s="20"/>
      <c r="G3" s="20"/>
      <c r="H3" s="20"/>
      <c r="I3" s="20"/>
    </row>
    <row r="4" spans="1:9" x14ac:dyDescent="0.25">
      <c r="A4" s="19" t="s">
        <v>25</v>
      </c>
      <c r="B4" s="19">
        <v>0.45617256388631489</v>
      </c>
      <c r="C4" s="20"/>
      <c r="D4" s="20"/>
      <c r="E4" s="20"/>
      <c r="F4" s="20"/>
      <c r="G4" s="20"/>
      <c r="H4" s="20"/>
      <c r="I4" s="20"/>
    </row>
    <row r="5" spans="1:9" x14ac:dyDescent="0.25">
      <c r="A5" s="19" t="s">
        <v>26</v>
      </c>
      <c r="B5" s="19">
        <v>0.20809340804261406</v>
      </c>
      <c r="C5" s="20"/>
      <c r="D5" s="20"/>
      <c r="E5" s="20"/>
      <c r="F5" s="20"/>
      <c r="G5" s="20"/>
      <c r="H5" s="20"/>
      <c r="I5" s="20"/>
    </row>
    <row r="6" spans="1:9" x14ac:dyDescent="0.25">
      <c r="A6" s="19" t="s">
        <v>27</v>
      </c>
      <c r="B6" s="19">
        <v>0.19914531095834984</v>
      </c>
      <c r="C6" s="20"/>
      <c r="D6" s="20"/>
      <c r="E6" s="20"/>
      <c r="F6" s="20"/>
      <c r="G6" s="20"/>
      <c r="H6" s="20"/>
      <c r="I6" s="20"/>
    </row>
    <row r="7" spans="1:9" x14ac:dyDescent="0.25">
      <c r="A7" s="19" t="s">
        <v>28</v>
      </c>
      <c r="B7" s="19">
        <v>0.13013308598703693</v>
      </c>
      <c r="C7" s="20"/>
      <c r="D7" s="20"/>
      <c r="E7" s="20"/>
      <c r="F7" s="20"/>
      <c r="G7" s="20"/>
      <c r="H7" s="20"/>
      <c r="I7" s="20"/>
    </row>
    <row r="8" spans="1:9" ht="15.75" thickBot="1" x14ac:dyDescent="0.3">
      <c r="A8" s="21" t="s">
        <v>29</v>
      </c>
      <c r="B8" s="21">
        <v>180</v>
      </c>
      <c r="C8" s="20"/>
      <c r="D8" s="20"/>
      <c r="E8" s="20"/>
      <c r="F8" s="20"/>
      <c r="G8" s="20"/>
      <c r="H8" s="20"/>
      <c r="I8" s="20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5.75" thickBot="1" x14ac:dyDescent="0.3">
      <c r="A10" s="20" t="s">
        <v>30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22"/>
      <c r="B11" s="22" t="s">
        <v>35</v>
      </c>
      <c r="C11" s="22" t="s">
        <v>36</v>
      </c>
      <c r="D11" s="22" t="s">
        <v>37</v>
      </c>
      <c r="E11" s="22" t="s">
        <v>38</v>
      </c>
      <c r="F11" s="22" t="s">
        <v>39</v>
      </c>
      <c r="G11" s="20"/>
      <c r="H11" s="20"/>
      <c r="I11" s="20"/>
    </row>
    <row r="12" spans="1:9" x14ac:dyDescent="0.25">
      <c r="A12" s="19" t="s">
        <v>31</v>
      </c>
      <c r="B12" s="19">
        <v>2</v>
      </c>
      <c r="C12" s="19">
        <v>0.78764965797256004</v>
      </c>
      <c r="D12" s="19">
        <v>0.39382482898628002</v>
      </c>
      <c r="E12" s="19">
        <v>23.255604636717507</v>
      </c>
      <c r="F12" s="19">
        <v>1.0780658607385368E-9</v>
      </c>
      <c r="G12" s="20"/>
      <c r="H12" s="20"/>
      <c r="I12" s="20"/>
    </row>
    <row r="13" spans="1:9" x14ac:dyDescent="0.25">
      <c r="A13" s="19" t="s">
        <v>32</v>
      </c>
      <c r="B13" s="19">
        <v>177</v>
      </c>
      <c r="C13" s="19">
        <v>2.9974277521261903</v>
      </c>
      <c r="D13" s="19">
        <v>1.693462006850955E-2</v>
      </c>
      <c r="E13" s="19"/>
      <c r="F13" s="19"/>
      <c r="G13" s="20"/>
      <c r="H13" s="20"/>
      <c r="I13" s="20"/>
    </row>
    <row r="14" spans="1:9" ht="15.75" thickBot="1" x14ac:dyDescent="0.3">
      <c r="A14" s="21" t="s">
        <v>33</v>
      </c>
      <c r="B14" s="21">
        <v>179</v>
      </c>
      <c r="C14" s="21">
        <v>3.7850774100987503</v>
      </c>
      <c r="D14" s="21"/>
      <c r="E14" s="21"/>
      <c r="F14" s="21"/>
      <c r="G14" s="20"/>
      <c r="H14" s="20"/>
      <c r="I14" s="20"/>
    </row>
    <row r="15" spans="1:9" ht="15.75" thickBot="1" x14ac:dyDescent="0.3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5">
      <c r="A16" s="22"/>
      <c r="B16" s="22" t="s">
        <v>40</v>
      </c>
      <c r="C16" s="22" t="s">
        <v>28</v>
      </c>
      <c r="D16" s="22" t="s">
        <v>41</v>
      </c>
      <c r="E16" s="22" t="s">
        <v>42</v>
      </c>
      <c r="F16" s="22" t="s">
        <v>43</v>
      </c>
      <c r="G16" s="22" t="s">
        <v>44</v>
      </c>
      <c r="H16" s="22" t="s">
        <v>45</v>
      </c>
      <c r="I16" s="22" t="s">
        <v>46</v>
      </c>
    </row>
    <row r="17" spans="1:9" x14ac:dyDescent="0.25">
      <c r="A17" s="19" t="s">
        <v>34</v>
      </c>
      <c r="B17" s="19">
        <v>-0.68624681451773117</v>
      </c>
      <c r="C17" s="19">
        <v>1.9880726059358651E-2</v>
      </c>
      <c r="D17" s="19">
        <v>-34.518196793657211</v>
      </c>
      <c r="E17" s="19">
        <v>1.5662414434120897E-80</v>
      </c>
      <c r="F17" s="19">
        <v>-0.7254805765324861</v>
      </c>
      <c r="G17" s="19">
        <v>-0.64701305250297625</v>
      </c>
      <c r="H17" s="19">
        <v>-0.7254805765324861</v>
      </c>
      <c r="I17" s="19">
        <v>-0.64701305250297625</v>
      </c>
    </row>
    <row r="18" spans="1:9" x14ac:dyDescent="0.25">
      <c r="A18" s="19" t="s">
        <v>47</v>
      </c>
      <c r="B18" s="19">
        <v>-0.1654041433389512</v>
      </c>
      <c r="C18" s="19">
        <v>2.4273610790697044E-2</v>
      </c>
      <c r="D18" s="19">
        <v>-6.8141548764695115</v>
      </c>
      <c r="E18" s="19">
        <v>1.4316667839073638E-10</v>
      </c>
      <c r="F18" s="19">
        <v>-0.21330707536253735</v>
      </c>
      <c r="G18" s="19">
        <v>-0.11750121131536506</v>
      </c>
      <c r="H18" s="19">
        <v>-0.21330707536253735</v>
      </c>
      <c r="I18" s="19">
        <v>-0.11750121131536506</v>
      </c>
    </row>
    <row r="19" spans="1:9" ht="15.75" thickBot="1" x14ac:dyDescent="0.3">
      <c r="A19" s="21" t="s">
        <v>172</v>
      </c>
      <c r="B19" s="21">
        <v>1.7335083926375117E-2</v>
      </c>
      <c r="C19" s="21">
        <v>8.1109412112827205E-3</v>
      </c>
      <c r="D19" s="21">
        <v>2.1372468958671722</v>
      </c>
      <c r="E19" s="21">
        <v>3.3950725299224813E-2</v>
      </c>
      <c r="F19" s="21">
        <v>1.3284885812652608E-3</v>
      </c>
      <c r="G19" s="21">
        <v>3.3341679271484972E-2</v>
      </c>
      <c r="H19" s="21">
        <v>1.3284885812652608E-3</v>
      </c>
      <c r="I19" s="21">
        <v>3.3341679271484972E-2</v>
      </c>
    </row>
    <row r="20" spans="1:9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4" sqref="D4"/>
    </sheetView>
  </sheetViews>
  <sheetFormatPr defaultRowHeight="15" x14ac:dyDescent="0.25"/>
  <sheetData>
    <row r="1" spans="1:9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</row>
    <row r="2" spans="1:9" ht="15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3" t="s">
        <v>24</v>
      </c>
      <c r="B3" s="23"/>
      <c r="C3" s="20"/>
      <c r="D3" s="20" t="s">
        <v>191</v>
      </c>
      <c r="E3" s="20"/>
      <c r="F3" s="20"/>
      <c r="G3" s="20"/>
      <c r="H3" s="20"/>
      <c r="I3" s="20"/>
    </row>
    <row r="4" spans="1:9" x14ac:dyDescent="0.25">
      <c r="A4" s="19" t="s">
        <v>25</v>
      </c>
      <c r="B4" s="19">
        <v>0.67677290865776862</v>
      </c>
      <c r="C4" s="20"/>
      <c r="D4" s="20"/>
      <c r="E4" s="20"/>
      <c r="F4" s="20"/>
      <c r="G4" s="20"/>
      <c r="H4" s="20"/>
      <c r="I4" s="20"/>
    </row>
    <row r="5" spans="1:9" x14ac:dyDescent="0.25">
      <c r="A5" s="19" t="s">
        <v>26</v>
      </c>
      <c r="B5" s="19">
        <v>0.45802156989309645</v>
      </c>
      <c r="C5" s="20"/>
      <c r="D5" s="20"/>
      <c r="E5" s="20"/>
      <c r="F5" s="20"/>
      <c r="G5" s="20"/>
      <c r="H5" s="20"/>
      <c r="I5" s="20"/>
    </row>
    <row r="6" spans="1:9" x14ac:dyDescent="0.25">
      <c r="A6" s="19" t="s">
        <v>27</v>
      </c>
      <c r="B6" s="19">
        <v>0.45189751983539134</v>
      </c>
      <c r="C6" s="20"/>
      <c r="D6" s="20"/>
      <c r="E6" s="20"/>
      <c r="F6" s="20"/>
      <c r="G6" s="20"/>
      <c r="H6" s="20"/>
      <c r="I6" s="20"/>
    </row>
    <row r="7" spans="1:9" x14ac:dyDescent="0.25">
      <c r="A7" s="19" t="s">
        <v>28</v>
      </c>
      <c r="B7" s="19">
        <v>0.43145721962663125</v>
      </c>
      <c r="C7" s="20"/>
      <c r="D7" s="20"/>
      <c r="E7" s="20"/>
      <c r="F7" s="20"/>
      <c r="G7" s="20"/>
      <c r="H7" s="20"/>
      <c r="I7" s="20"/>
    </row>
    <row r="8" spans="1:9" ht="15.75" thickBot="1" x14ac:dyDescent="0.3">
      <c r="A8" s="21" t="s">
        <v>29</v>
      </c>
      <c r="B8" s="21">
        <v>180</v>
      </c>
      <c r="C8" s="20"/>
      <c r="D8" s="20"/>
      <c r="E8" s="20"/>
      <c r="F8" s="20"/>
      <c r="G8" s="20"/>
      <c r="H8" s="20"/>
      <c r="I8" s="20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5.75" thickBot="1" x14ac:dyDescent="0.3">
      <c r="A10" s="20" t="s">
        <v>30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22"/>
      <c r="B11" s="22" t="s">
        <v>35</v>
      </c>
      <c r="C11" s="22" t="s">
        <v>36</v>
      </c>
      <c r="D11" s="22" t="s">
        <v>37</v>
      </c>
      <c r="E11" s="22" t="s">
        <v>38</v>
      </c>
      <c r="F11" s="22" t="s">
        <v>39</v>
      </c>
      <c r="G11" s="20"/>
      <c r="H11" s="20"/>
      <c r="I11" s="20"/>
    </row>
    <row r="12" spans="1:9" x14ac:dyDescent="0.25">
      <c r="A12" s="19" t="s">
        <v>31</v>
      </c>
      <c r="B12" s="19">
        <v>2</v>
      </c>
      <c r="C12" s="19">
        <v>27.845349653163112</v>
      </c>
      <c r="D12" s="19">
        <v>13.922674826581556</v>
      </c>
      <c r="E12" s="19">
        <v>74.790631294207884</v>
      </c>
      <c r="F12" s="19">
        <v>2.8668649418822082E-24</v>
      </c>
      <c r="G12" s="20"/>
      <c r="H12" s="20"/>
      <c r="I12" s="20"/>
    </row>
    <row r="13" spans="1:9" x14ac:dyDescent="0.25">
      <c r="A13" s="19" t="s">
        <v>32</v>
      </c>
      <c r="B13" s="19">
        <v>177</v>
      </c>
      <c r="C13" s="19">
        <v>32.949493829125934</v>
      </c>
      <c r="D13" s="19">
        <v>0.18615533236794313</v>
      </c>
      <c r="E13" s="19"/>
      <c r="F13" s="19"/>
      <c r="G13" s="20"/>
      <c r="H13" s="20"/>
      <c r="I13" s="20"/>
    </row>
    <row r="14" spans="1:9" ht="15.75" thickBot="1" x14ac:dyDescent="0.3">
      <c r="A14" s="21" t="s">
        <v>33</v>
      </c>
      <c r="B14" s="21">
        <v>179</v>
      </c>
      <c r="C14" s="21">
        <v>60.794843482289046</v>
      </c>
      <c r="D14" s="21"/>
      <c r="E14" s="21"/>
      <c r="F14" s="21"/>
      <c r="G14" s="20"/>
      <c r="H14" s="20"/>
      <c r="I14" s="20"/>
    </row>
    <row r="15" spans="1:9" ht="15.75" thickBot="1" x14ac:dyDescent="0.3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5">
      <c r="A16" s="22"/>
      <c r="B16" s="22" t="s">
        <v>40</v>
      </c>
      <c r="C16" s="22" t="s">
        <v>28</v>
      </c>
      <c r="D16" s="22" t="s">
        <v>41</v>
      </c>
      <c r="E16" s="22" t="s">
        <v>42</v>
      </c>
      <c r="F16" s="22" t="s">
        <v>43</v>
      </c>
      <c r="G16" s="22" t="s">
        <v>44</v>
      </c>
      <c r="H16" s="22" t="s">
        <v>45</v>
      </c>
      <c r="I16" s="22" t="s">
        <v>46</v>
      </c>
    </row>
    <row r="17" spans="1:9" x14ac:dyDescent="0.25">
      <c r="A17" s="19" t="s">
        <v>34</v>
      </c>
      <c r="B17" s="19">
        <v>0.16218131798434887</v>
      </c>
      <c r="C17" s="19">
        <v>6.5914695902808698E-2</v>
      </c>
      <c r="D17" s="19">
        <v>2.4604728242012288</v>
      </c>
      <c r="E17" s="19">
        <v>1.483504828695438E-2</v>
      </c>
      <c r="F17" s="19">
        <v>3.2101486664085438E-2</v>
      </c>
      <c r="G17" s="19">
        <v>0.29226114930461233</v>
      </c>
      <c r="H17" s="19">
        <v>3.2101486664085438E-2</v>
      </c>
      <c r="I17" s="19">
        <v>0.29226114930461233</v>
      </c>
    </row>
    <row r="18" spans="1:9" x14ac:dyDescent="0.25">
      <c r="A18" s="19" t="s">
        <v>47</v>
      </c>
      <c r="B18" s="19">
        <v>0.62360043998532977</v>
      </c>
      <c r="C18" s="19">
        <v>8.047933807622451E-2</v>
      </c>
      <c r="D18" s="19">
        <v>7.748578143059504</v>
      </c>
      <c r="E18" s="19">
        <v>6.9580974205124789E-13</v>
      </c>
      <c r="F18" s="19">
        <v>0.46477791067930208</v>
      </c>
      <c r="G18" s="19">
        <v>0.78242296929135746</v>
      </c>
      <c r="H18" s="19">
        <v>0.46477791067930208</v>
      </c>
      <c r="I18" s="19">
        <v>0.78242296929135746</v>
      </c>
    </row>
    <row r="19" spans="1:9" ht="15.75" thickBot="1" x14ac:dyDescent="0.3">
      <c r="A19" s="21" t="s">
        <v>172</v>
      </c>
      <c r="B19" s="21">
        <v>0.16479341219255284</v>
      </c>
      <c r="C19" s="21">
        <v>2.6891886233480274E-2</v>
      </c>
      <c r="D19" s="21">
        <v>6.1279975216980427</v>
      </c>
      <c r="E19" s="21">
        <v>5.6228104612744032E-9</v>
      </c>
      <c r="F19" s="21">
        <v>0.11172342564064991</v>
      </c>
      <c r="G19" s="21">
        <v>0.21786339874445576</v>
      </c>
      <c r="H19" s="21">
        <v>0.11172342564064991</v>
      </c>
      <c r="I19" s="21">
        <v>0.21786339874445576</v>
      </c>
    </row>
    <row r="20" spans="1:9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Sheet2</vt:lpstr>
      <vt:lpstr>Sheet52</vt:lpstr>
      <vt:lpstr>Sheet4</vt:lpstr>
      <vt:lpstr>Sheet49</vt:lpstr>
      <vt:lpstr>Sheet51</vt:lpstr>
      <vt:lpstr>Sheet53</vt:lpstr>
      <vt:lpstr>Sheet54</vt:lpstr>
      <vt:lpstr>Sheet55</vt:lpstr>
      <vt:lpstr>Sheet56</vt:lpstr>
      <vt:lpstr>Data</vt:lpstr>
      <vt:lpstr>Ratios</vt:lpstr>
      <vt:lpstr>Ratios for word</vt:lpstr>
      <vt:lpstr>From Annual Reports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 Barrows</dc:creator>
  <cp:lastModifiedBy>Sam Barrows</cp:lastModifiedBy>
  <dcterms:created xsi:type="dcterms:W3CDTF">2016-11-28T13:52:45Z</dcterms:created>
  <dcterms:modified xsi:type="dcterms:W3CDTF">2017-09-05T07:15:12Z</dcterms:modified>
</cp:coreProperties>
</file>