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m\Documents\WORK FILES\WORK SCHOOL AND ARTICLES\WORK AIRPLANES AND AIRLINES\"/>
    </mc:Choice>
  </mc:AlternateContent>
  <bookViews>
    <workbookView xWindow="26970" yWindow="0" windowWidth="23070" windowHeight="10320" tabRatio="784"/>
  </bookViews>
  <sheets>
    <sheet name="NationalLevelDomesticAverageFar" sheetId="1" r:id="rId1"/>
    <sheet name="Sheet10" sheetId="26" r:id="rId2"/>
    <sheet name="Sheet11" sheetId="27" r:id="rId3"/>
    <sheet name="Sheet1" sheetId="46" r:id="rId4"/>
    <sheet name="Sheet2" sheetId="47" r:id="rId5"/>
    <sheet name="Passenger miles + Avg fares" sheetId="20" r:id="rId6"/>
    <sheet name="Market players" sheetId="21" r:id="rId7"/>
    <sheet name="Industry Net Income+pass miles" sheetId="22" r:id="rId8"/>
    <sheet name="Avg fare by airport" sheetId="23" r:id="rId9"/>
    <sheet name="Load Factor" sheetId="10" r:id="rId10"/>
  </sheets>
  <calcPr calcId="152511"/>
</workbook>
</file>

<file path=xl/calcChain.xml><?xml version="1.0" encoding="utf-8"?>
<calcChain xmlns="http://schemas.openxmlformats.org/spreadsheetml/2006/main">
  <c r="E2" i="20" l="1"/>
  <c r="O9" i="23" l="1"/>
  <c r="O8" i="23"/>
  <c r="O7" i="23"/>
  <c r="O6" i="23"/>
  <c r="T403" i="23" l="1"/>
  <c r="T398" i="23"/>
  <c r="R398" i="23" s="1"/>
  <c r="T397" i="23"/>
  <c r="R397" i="23" s="1"/>
  <c r="T394" i="23"/>
  <c r="R394" i="23" s="1"/>
  <c r="T392" i="23"/>
  <c r="R392" i="23" s="1"/>
  <c r="T391" i="23"/>
  <c r="T390" i="23"/>
  <c r="R390" i="23" s="1"/>
  <c r="T389" i="23"/>
  <c r="R389" i="23" s="1"/>
  <c r="T387" i="23"/>
  <c r="T386" i="23"/>
  <c r="R386" i="23" s="1"/>
  <c r="T385" i="23"/>
  <c r="R385" i="23" s="1"/>
  <c r="T384" i="23"/>
  <c r="R384" i="23" s="1"/>
  <c r="T383" i="23"/>
  <c r="T382" i="23"/>
  <c r="R382" i="23" s="1"/>
  <c r="T380" i="23"/>
  <c r="R380" i="23" s="1"/>
  <c r="T379" i="23"/>
  <c r="T378" i="23"/>
  <c r="R378" i="23" s="1"/>
  <c r="T377" i="23"/>
  <c r="R377" i="23" s="1"/>
  <c r="T376" i="23"/>
  <c r="R376" i="23" s="1"/>
  <c r="T375" i="23"/>
  <c r="T374" i="23"/>
  <c r="R374" i="23" s="1"/>
  <c r="T373" i="23"/>
  <c r="R373" i="23" s="1"/>
  <c r="T372" i="23"/>
  <c r="R372" i="23" s="1"/>
  <c r="T371" i="23"/>
  <c r="T370" i="23"/>
  <c r="R370" i="23" s="1"/>
  <c r="T368" i="23"/>
  <c r="R368" i="23" s="1"/>
  <c r="T367" i="23"/>
  <c r="T366" i="23"/>
  <c r="R366" i="23" s="1"/>
  <c r="T365" i="23"/>
  <c r="R365" i="23" s="1"/>
  <c r="T364" i="23"/>
  <c r="R364" i="23" s="1"/>
  <c r="T363" i="23"/>
  <c r="T362" i="23"/>
  <c r="R362" i="23" s="1"/>
  <c r="T360" i="23"/>
  <c r="R360" i="23" s="1"/>
  <c r="T359" i="23"/>
  <c r="R359" i="23" s="1"/>
  <c r="T358" i="23"/>
  <c r="R358" i="23" s="1"/>
  <c r="T357" i="23"/>
  <c r="T356" i="23"/>
  <c r="R356" i="23" s="1"/>
  <c r="T355" i="23"/>
  <c r="R355" i="23" s="1"/>
  <c r="R403" i="23"/>
  <c r="R391" i="23"/>
  <c r="R387" i="23"/>
  <c r="R383" i="23"/>
  <c r="R379" i="23"/>
  <c r="R375" i="23"/>
  <c r="R371" i="23"/>
  <c r="R367" i="23"/>
  <c r="R363" i="23"/>
  <c r="R357" i="23"/>
  <c r="Q389" i="23" l="1"/>
  <c r="Q379" i="23"/>
  <c r="Q371" i="23"/>
  <c r="Q362" i="23"/>
  <c r="S403" i="23"/>
  <c r="Q403" i="23" s="1"/>
  <c r="S398" i="23"/>
  <c r="Q398" i="23" s="1"/>
  <c r="S397" i="23"/>
  <c r="Q397" i="23" s="1"/>
  <c r="S394" i="23"/>
  <c r="Q394" i="23" s="1"/>
  <c r="S392" i="23"/>
  <c r="Q392" i="23" s="1"/>
  <c r="S391" i="23"/>
  <c r="Q391" i="23" s="1"/>
  <c r="S390" i="23"/>
  <c r="Q390" i="23" s="1"/>
  <c r="S389" i="23"/>
  <c r="S387" i="23"/>
  <c r="Q387" i="23" s="1"/>
  <c r="S386" i="23"/>
  <c r="Q386" i="23" s="1"/>
  <c r="S385" i="23"/>
  <c r="Q385" i="23" s="1"/>
  <c r="S384" i="23"/>
  <c r="Q384" i="23" s="1"/>
  <c r="S383" i="23"/>
  <c r="Q383" i="23" s="1"/>
  <c r="S382" i="23"/>
  <c r="Q382" i="23" s="1"/>
  <c r="S380" i="23"/>
  <c r="Q380" i="23" s="1"/>
  <c r="S379" i="23"/>
  <c r="S378" i="23"/>
  <c r="Q378" i="23" s="1"/>
  <c r="S377" i="23"/>
  <c r="Q377" i="23" s="1"/>
  <c r="S376" i="23"/>
  <c r="Q376" i="23" s="1"/>
  <c r="S375" i="23"/>
  <c r="Q375" i="23" s="1"/>
  <c r="S374" i="23"/>
  <c r="Q374" i="23" s="1"/>
  <c r="S373" i="23"/>
  <c r="Q373" i="23" s="1"/>
  <c r="S372" i="23"/>
  <c r="Q372" i="23" s="1"/>
  <c r="S371" i="23"/>
  <c r="S370" i="23"/>
  <c r="Q370" i="23" s="1"/>
  <c r="S368" i="23"/>
  <c r="Q368" i="23" s="1"/>
  <c r="S367" i="23"/>
  <c r="Q367" i="23" s="1"/>
  <c r="S366" i="23"/>
  <c r="Q366" i="23" s="1"/>
  <c r="S365" i="23"/>
  <c r="Q365" i="23" s="1"/>
  <c r="S364" i="23"/>
  <c r="Q364" i="23" s="1"/>
  <c r="S363" i="23"/>
  <c r="Q363" i="23" s="1"/>
  <c r="S362" i="23"/>
  <c r="S360" i="23"/>
  <c r="Q360" i="23" s="1"/>
  <c r="S359" i="23"/>
  <c r="Q359" i="23" s="1"/>
  <c r="S358" i="23"/>
  <c r="Q358" i="23" s="1"/>
  <c r="S357" i="23"/>
  <c r="Q357" i="23" s="1"/>
  <c r="S356" i="23"/>
  <c r="Q356" i="23" s="1"/>
  <c r="S355" i="23"/>
  <c r="Q355" i="23" s="1"/>
  <c r="Q10" i="23"/>
  <c r="S10" i="23"/>
  <c r="T7" i="23"/>
  <c r="P7" i="23"/>
  <c r="P6" i="23"/>
  <c r="P9" i="23"/>
  <c r="AM33" i="23"/>
  <c r="AO33" i="23" s="1"/>
  <c r="AN40" i="23"/>
  <c r="AP40" i="23" s="1"/>
  <c r="AM40" i="23"/>
  <c r="AO40" i="23" s="1"/>
  <c r="AD32" i="23"/>
  <c r="P8" i="23" s="1"/>
  <c r="AN39" i="23"/>
  <c r="AP39" i="23" s="1"/>
  <c r="AM39" i="23"/>
  <c r="AO39" i="23" s="1"/>
  <c r="AN38" i="23"/>
  <c r="AP38" i="23" s="1"/>
  <c r="AM38" i="23"/>
  <c r="AO38" i="23" s="1"/>
  <c r="AN347" i="23"/>
  <c r="AM347" i="23"/>
  <c r="AN338" i="23"/>
  <c r="AM338" i="23"/>
  <c r="T6" i="23" l="1"/>
  <c r="O5" i="23"/>
  <c r="P5" i="23"/>
  <c r="AN37" i="23" l="1"/>
  <c r="AP37" i="23" s="1"/>
  <c r="AM37" i="23"/>
  <c r="AO37" i="23" s="1"/>
  <c r="AN36" i="23"/>
  <c r="AP36" i="23" s="1"/>
  <c r="AM36" i="23"/>
  <c r="AO36" i="23" s="1"/>
  <c r="AN35" i="23"/>
  <c r="AP35" i="23" s="1"/>
  <c r="AM35" i="23"/>
  <c r="AO35" i="23" s="1"/>
  <c r="AN34" i="23"/>
  <c r="AP34" i="23" s="1"/>
  <c r="AM34" i="23"/>
  <c r="AO34" i="23" s="1"/>
  <c r="AO32" i="23" s="1"/>
  <c r="AM32" i="23" s="1"/>
  <c r="AN33" i="23"/>
  <c r="AP33" i="23" s="1"/>
  <c r="AP32" i="23" s="1"/>
  <c r="AN32" i="23" s="1"/>
  <c r="R8" i="23" s="1"/>
  <c r="T354" i="23"/>
  <c r="R354" i="23" s="1"/>
  <c r="S354" i="23"/>
  <c r="Q354" i="23" s="1"/>
  <c r="T353" i="23"/>
  <c r="R353" i="23" s="1"/>
  <c r="S353" i="23"/>
  <c r="Q353" i="23" s="1"/>
  <c r="T352" i="23"/>
  <c r="R352" i="23" s="1"/>
  <c r="S352" i="23"/>
  <c r="Q352" i="23" s="1"/>
  <c r="T351" i="23"/>
  <c r="R351" i="23" s="1"/>
  <c r="S351" i="23"/>
  <c r="Q351" i="23" s="1"/>
  <c r="T350" i="23"/>
  <c r="R350" i="23" s="1"/>
  <c r="S350" i="23"/>
  <c r="Q350" i="23" s="1"/>
  <c r="T349" i="23"/>
  <c r="R349" i="23" s="1"/>
  <c r="S349" i="23"/>
  <c r="Q349" i="23" s="1"/>
  <c r="T348" i="23"/>
  <c r="R348" i="23" s="1"/>
  <c r="S348" i="23"/>
  <c r="Q348" i="23" s="1"/>
  <c r="T346" i="23"/>
  <c r="R346" i="23" s="1"/>
  <c r="S346" i="23"/>
  <c r="Q346" i="23" s="1"/>
  <c r="T345" i="23"/>
  <c r="R345" i="23" s="1"/>
  <c r="S345" i="23"/>
  <c r="Q345" i="23" s="1"/>
  <c r="T344" i="23"/>
  <c r="R344" i="23" s="1"/>
  <c r="S344" i="23"/>
  <c r="Q344" i="23" s="1"/>
  <c r="T343" i="23"/>
  <c r="R343" i="23" s="1"/>
  <c r="S343" i="23"/>
  <c r="Q343" i="23" s="1"/>
  <c r="T342" i="23"/>
  <c r="R342" i="23" s="1"/>
  <c r="S342" i="23"/>
  <c r="Q342" i="23" s="1"/>
  <c r="T341" i="23"/>
  <c r="R341" i="23" s="1"/>
  <c r="S341" i="23"/>
  <c r="Q341" i="23" s="1"/>
  <c r="T340" i="23"/>
  <c r="R340" i="23" s="1"/>
  <c r="S340" i="23"/>
  <c r="Q340" i="23" s="1"/>
  <c r="T339" i="23"/>
  <c r="R339" i="23" s="1"/>
  <c r="S339" i="23"/>
  <c r="Q339" i="23" s="1"/>
  <c r="T337" i="23"/>
  <c r="R337" i="23" s="1"/>
  <c r="S337" i="23"/>
  <c r="Q337" i="23" s="1"/>
  <c r="T336" i="23"/>
  <c r="R336" i="23" s="1"/>
  <c r="S336" i="23"/>
  <c r="Q336" i="23" s="1"/>
  <c r="T335" i="23"/>
  <c r="R335" i="23" s="1"/>
  <c r="S335" i="23"/>
  <c r="Q335" i="23" s="1"/>
  <c r="T334" i="23"/>
  <c r="R334" i="23" s="1"/>
  <c r="S334" i="23"/>
  <c r="Q334" i="23" s="1"/>
  <c r="T333" i="23"/>
  <c r="R333" i="23" s="1"/>
  <c r="S333" i="23"/>
  <c r="Q333" i="23" s="1"/>
  <c r="T332" i="23"/>
  <c r="R332" i="23" s="1"/>
  <c r="S332" i="23"/>
  <c r="Q332" i="23" s="1"/>
  <c r="T331" i="23"/>
  <c r="R331" i="23" s="1"/>
  <c r="S331" i="23"/>
  <c r="Q331" i="23" s="1"/>
  <c r="T330" i="23"/>
  <c r="R330" i="23" s="1"/>
  <c r="S330" i="23"/>
  <c r="Q330" i="23" s="1"/>
  <c r="T329" i="23"/>
  <c r="R329" i="23" s="1"/>
  <c r="S329" i="23"/>
  <c r="Q329" i="23" s="1"/>
  <c r="T328" i="23"/>
  <c r="R328" i="23" s="1"/>
  <c r="S328" i="23"/>
  <c r="Q328" i="23" s="1"/>
  <c r="T327" i="23"/>
  <c r="R327" i="23" s="1"/>
  <c r="S327" i="23"/>
  <c r="Q327" i="23" s="1"/>
  <c r="T326" i="23"/>
  <c r="R326" i="23" s="1"/>
  <c r="S326" i="23"/>
  <c r="Q326" i="23" s="1"/>
  <c r="T325" i="23"/>
  <c r="R325" i="23" s="1"/>
  <c r="S325" i="23"/>
  <c r="T324" i="23"/>
  <c r="R324" i="23" s="1"/>
  <c r="S324" i="23"/>
  <c r="Q324" i="23" s="1"/>
  <c r="T323" i="23"/>
  <c r="R323" i="23" s="1"/>
  <c r="S323" i="23"/>
  <c r="Q323" i="23" s="1"/>
  <c r="T322" i="23"/>
  <c r="R322" i="23" s="1"/>
  <c r="S322" i="23"/>
  <c r="Q322" i="23" s="1"/>
  <c r="T321" i="23"/>
  <c r="R321" i="23" s="1"/>
  <c r="S321" i="23"/>
  <c r="Q321" i="23" s="1"/>
  <c r="T320" i="23"/>
  <c r="R320" i="23" s="1"/>
  <c r="S320" i="23"/>
  <c r="Q320" i="23" s="1"/>
  <c r="T319" i="23"/>
  <c r="R319" i="23" s="1"/>
  <c r="S319" i="23"/>
  <c r="Q319" i="23" s="1"/>
  <c r="T318" i="23"/>
  <c r="R318" i="23" s="1"/>
  <c r="S318" i="23"/>
  <c r="Q318" i="23" s="1"/>
  <c r="T317" i="23"/>
  <c r="R317" i="23" s="1"/>
  <c r="S317" i="23"/>
  <c r="Q317" i="23" s="1"/>
  <c r="T316" i="23"/>
  <c r="R316" i="23" s="1"/>
  <c r="S316" i="23"/>
  <c r="Q316" i="23" s="1"/>
  <c r="T315" i="23"/>
  <c r="R315" i="23" s="1"/>
  <c r="S315" i="23"/>
  <c r="Q315" i="23" s="1"/>
  <c r="T314" i="23"/>
  <c r="R314" i="23" s="1"/>
  <c r="S314" i="23"/>
  <c r="Q314" i="23" s="1"/>
  <c r="T313" i="23"/>
  <c r="R313" i="23" s="1"/>
  <c r="S313" i="23"/>
  <c r="Q313" i="23" s="1"/>
  <c r="T312" i="23"/>
  <c r="R312" i="23" s="1"/>
  <c r="S312" i="23"/>
  <c r="Q312" i="23" s="1"/>
  <c r="T311" i="23"/>
  <c r="R311" i="23" s="1"/>
  <c r="S311" i="23"/>
  <c r="Q311" i="23" s="1"/>
  <c r="T310" i="23"/>
  <c r="R310" i="23" s="1"/>
  <c r="S310" i="23"/>
  <c r="Q310" i="23" s="1"/>
  <c r="T309" i="23"/>
  <c r="R309" i="23" s="1"/>
  <c r="S309" i="23"/>
  <c r="Q309" i="23" s="1"/>
  <c r="T308" i="23"/>
  <c r="R308" i="23" s="1"/>
  <c r="S308" i="23"/>
  <c r="Q308" i="23" s="1"/>
  <c r="T307" i="23"/>
  <c r="R307" i="23" s="1"/>
  <c r="S307" i="23"/>
  <c r="Q307" i="23" s="1"/>
  <c r="T306" i="23"/>
  <c r="R306" i="23" s="1"/>
  <c r="S306" i="23"/>
  <c r="Q306" i="23" s="1"/>
  <c r="T305" i="23"/>
  <c r="R305" i="23" s="1"/>
  <c r="S305" i="23"/>
  <c r="Q305" i="23" s="1"/>
  <c r="T304" i="23"/>
  <c r="R304" i="23" s="1"/>
  <c r="S304" i="23"/>
  <c r="Q304" i="23" s="1"/>
  <c r="T303" i="23"/>
  <c r="R303" i="23" s="1"/>
  <c r="S303" i="23"/>
  <c r="Q303" i="23" s="1"/>
  <c r="T302" i="23"/>
  <c r="R302" i="23" s="1"/>
  <c r="S302" i="23"/>
  <c r="T301" i="23"/>
  <c r="R301" i="23" s="1"/>
  <c r="S301" i="23"/>
  <c r="T300" i="23"/>
  <c r="R300" i="23" s="1"/>
  <c r="S300" i="23"/>
  <c r="T299" i="23"/>
  <c r="R299" i="23" s="1"/>
  <c r="S299" i="23"/>
  <c r="T298" i="23"/>
  <c r="R298" i="23" s="1"/>
  <c r="S298" i="23"/>
  <c r="T297" i="23"/>
  <c r="R297" i="23" s="1"/>
  <c r="S297" i="23"/>
  <c r="T296" i="23"/>
  <c r="R296" i="23" s="1"/>
  <c r="S296" i="23"/>
  <c r="T295" i="23"/>
  <c r="R295" i="23" s="1"/>
  <c r="S295" i="23"/>
  <c r="Q295" i="23" s="1"/>
  <c r="T294" i="23"/>
  <c r="R294" i="23" s="1"/>
  <c r="S294" i="23"/>
  <c r="T293" i="23"/>
  <c r="R293" i="23" s="1"/>
  <c r="S293" i="23"/>
  <c r="T292" i="23"/>
  <c r="R292" i="23" s="1"/>
  <c r="S292" i="23"/>
  <c r="T291" i="23"/>
  <c r="R291" i="23" s="1"/>
  <c r="S291" i="23"/>
  <c r="T290" i="23"/>
  <c r="R290" i="23" s="1"/>
  <c r="S290" i="23"/>
  <c r="T289" i="23"/>
  <c r="R289" i="23" s="1"/>
  <c r="S289" i="23"/>
  <c r="T288" i="23"/>
  <c r="R288" i="23" s="1"/>
  <c r="S288" i="23"/>
  <c r="T287" i="23"/>
  <c r="R287" i="23" s="1"/>
  <c r="S287" i="23"/>
  <c r="T286" i="23"/>
  <c r="R286" i="23" s="1"/>
  <c r="S286" i="23"/>
  <c r="T285" i="23"/>
  <c r="R285" i="23" s="1"/>
  <c r="S285" i="23"/>
  <c r="Q285" i="23" s="1"/>
  <c r="T284" i="23"/>
  <c r="R284" i="23" s="1"/>
  <c r="S284" i="23"/>
  <c r="T283" i="23"/>
  <c r="R283" i="23" s="1"/>
  <c r="S283" i="23"/>
  <c r="T282" i="23"/>
  <c r="R282" i="23" s="1"/>
  <c r="S282" i="23"/>
  <c r="T281" i="23"/>
  <c r="R281" i="23" s="1"/>
  <c r="S281" i="23"/>
  <c r="T280" i="23"/>
  <c r="R280" i="23" s="1"/>
  <c r="S280" i="23"/>
  <c r="T279" i="23"/>
  <c r="R279" i="23" s="1"/>
  <c r="S279" i="23"/>
  <c r="T278" i="23"/>
  <c r="R278" i="23" s="1"/>
  <c r="S278" i="23"/>
  <c r="T277" i="23"/>
  <c r="R277" i="23" s="1"/>
  <c r="S277" i="23"/>
  <c r="T276" i="23"/>
  <c r="R276" i="23" s="1"/>
  <c r="S276" i="23"/>
  <c r="T275" i="23"/>
  <c r="R275" i="23" s="1"/>
  <c r="S275" i="23"/>
  <c r="T274" i="23"/>
  <c r="R274" i="23" s="1"/>
  <c r="S274" i="23"/>
  <c r="T273" i="23"/>
  <c r="R273" i="23" s="1"/>
  <c r="S273" i="23"/>
  <c r="T272" i="23"/>
  <c r="R272" i="23" s="1"/>
  <c r="S272" i="23"/>
  <c r="T271" i="23"/>
  <c r="R271" i="23" s="1"/>
  <c r="S271" i="23"/>
  <c r="T270" i="23"/>
  <c r="R270" i="23" s="1"/>
  <c r="S270" i="23"/>
  <c r="T269" i="23"/>
  <c r="R269" i="23" s="1"/>
  <c r="S269" i="23"/>
  <c r="T268" i="23"/>
  <c r="R268" i="23" s="1"/>
  <c r="S268" i="23"/>
  <c r="T267" i="23"/>
  <c r="R267" i="23" s="1"/>
  <c r="S267" i="23"/>
  <c r="T266" i="23"/>
  <c r="R266" i="23" s="1"/>
  <c r="S266" i="23"/>
  <c r="T265" i="23"/>
  <c r="R265" i="23" s="1"/>
  <c r="S265" i="23"/>
  <c r="T264" i="23"/>
  <c r="R264" i="23" s="1"/>
  <c r="S264" i="23"/>
  <c r="Q264" i="23" s="1"/>
  <c r="T263" i="23"/>
  <c r="R263" i="23" s="1"/>
  <c r="S263" i="23"/>
  <c r="T262" i="23"/>
  <c r="R262" i="23" s="1"/>
  <c r="S262" i="23"/>
  <c r="T261" i="23"/>
  <c r="R261" i="23" s="1"/>
  <c r="S261" i="23"/>
  <c r="T260" i="23"/>
  <c r="R260" i="23" s="1"/>
  <c r="S260" i="23"/>
  <c r="T259" i="23"/>
  <c r="R259" i="23" s="1"/>
  <c r="S259" i="23"/>
  <c r="T258" i="23"/>
  <c r="R258" i="23" s="1"/>
  <c r="S258" i="23"/>
  <c r="T257" i="23"/>
  <c r="R257" i="23" s="1"/>
  <c r="S257" i="23"/>
  <c r="T256" i="23"/>
  <c r="R256" i="23" s="1"/>
  <c r="S256" i="23"/>
  <c r="T255" i="23"/>
  <c r="R255" i="23" s="1"/>
  <c r="S255" i="23"/>
  <c r="T254" i="23"/>
  <c r="R254" i="23" s="1"/>
  <c r="S254" i="23"/>
  <c r="T253" i="23"/>
  <c r="R253" i="23" s="1"/>
  <c r="S253" i="23"/>
  <c r="T252" i="23"/>
  <c r="R252" i="23" s="1"/>
  <c r="S252" i="23"/>
  <c r="T251" i="23"/>
  <c r="R251" i="23" s="1"/>
  <c r="S251" i="23"/>
  <c r="T250" i="23"/>
  <c r="R250" i="23" s="1"/>
  <c r="S250" i="23"/>
  <c r="T249" i="23"/>
  <c r="R249" i="23" s="1"/>
  <c r="S249" i="23"/>
  <c r="T248" i="23"/>
  <c r="R248" i="23" s="1"/>
  <c r="S248" i="23"/>
  <c r="T247" i="23"/>
  <c r="R247" i="23" s="1"/>
  <c r="S247" i="23"/>
  <c r="T246" i="23"/>
  <c r="R246" i="23" s="1"/>
  <c r="S246" i="23"/>
  <c r="T245" i="23"/>
  <c r="R245" i="23" s="1"/>
  <c r="S245" i="23"/>
  <c r="T244" i="23"/>
  <c r="R244" i="23" s="1"/>
  <c r="S244" i="23"/>
  <c r="T243" i="23"/>
  <c r="R243" i="23" s="1"/>
  <c r="S243" i="23"/>
  <c r="T242" i="23"/>
  <c r="R242" i="23" s="1"/>
  <c r="S242" i="23"/>
  <c r="T241" i="23"/>
  <c r="R241" i="23" s="1"/>
  <c r="S241" i="23"/>
  <c r="T240" i="23"/>
  <c r="R240" i="23" s="1"/>
  <c r="S240" i="23"/>
  <c r="T239" i="23"/>
  <c r="R239" i="23" s="1"/>
  <c r="S239" i="23"/>
  <c r="T238" i="23"/>
  <c r="R238" i="23" s="1"/>
  <c r="S238" i="23"/>
  <c r="T236" i="23"/>
  <c r="R236" i="23" s="1"/>
  <c r="S236" i="23"/>
  <c r="T235" i="23"/>
  <c r="R235" i="23" s="1"/>
  <c r="S235" i="23"/>
  <c r="T234" i="23"/>
  <c r="R234" i="23" s="1"/>
  <c r="S234" i="23"/>
  <c r="T233" i="23"/>
  <c r="R233" i="23" s="1"/>
  <c r="S233" i="23"/>
  <c r="T232" i="23"/>
  <c r="R232" i="23" s="1"/>
  <c r="S232" i="23"/>
  <c r="Q232" i="23" s="1"/>
  <c r="T231" i="23"/>
  <c r="R231" i="23" s="1"/>
  <c r="S231" i="23"/>
  <c r="T230" i="23"/>
  <c r="R230" i="23" s="1"/>
  <c r="S230" i="23"/>
  <c r="T229" i="23"/>
  <c r="R229" i="23" s="1"/>
  <c r="S229" i="23"/>
  <c r="T228" i="23"/>
  <c r="R228" i="23" s="1"/>
  <c r="S228" i="23"/>
  <c r="T227" i="23"/>
  <c r="R227" i="23" s="1"/>
  <c r="S227" i="23"/>
  <c r="T226" i="23"/>
  <c r="R226" i="23" s="1"/>
  <c r="S226" i="23"/>
  <c r="T225" i="23"/>
  <c r="R225" i="23" s="1"/>
  <c r="S225" i="23"/>
  <c r="T224" i="23"/>
  <c r="R224" i="23" s="1"/>
  <c r="S224" i="23"/>
  <c r="T223" i="23"/>
  <c r="R223" i="23" s="1"/>
  <c r="S223" i="23"/>
  <c r="T222" i="23"/>
  <c r="R222" i="23" s="1"/>
  <c r="S222" i="23"/>
  <c r="T221" i="23"/>
  <c r="R221" i="23" s="1"/>
  <c r="S221" i="23"/>
  <c r="T220" i="23"/>
  <c r="R220" i="23" s="1"/>
  <c r="S220" i="23"/>
  <c r="T219" i="23"/>
  <c r="R219" i="23" s="1"/>
  <c r="S219" i="23"/>
  <c r="T218" i="23"/>
  <c r="R218" i="23" s="1"/>
  <c r="S218" i="23"/>
  <c r="T217" i="23"/>
  <c r="R217" i="23" s="1"/>
  <c r="S217" i="23"/>
  <c r="T216" i="23"/>
  <c r="R216" i="23" s="1"/>
  <c r="S216" i="23"/>
  <c r="T215" i="23"/>
  <c r="R215" i="23" s="1"/>
  <c r="S215" i="23"/>
  <c r="T214" i="23"/>
  <c r="R214" i="23" s="1"/>
  <c r="S214" i="23"/>
  <c r="T213" i="23"/>
  <c r="R213" i="23" s="1"/>
  <c r="S213" i="23"/>
  <c r="T212" i="23"/>
  <c r="R212" i="23" s="1"/>
  <c r="S212" i="23"/>
  <c r="T211" i="23"/>
  <c r="R211" i="23" s="1"/>
  <c r="S211" i="23"/>
  <c r="T210" i="23"/>
  <c r="R210" i="23" s="1"/>
  <c r="S210" i="23"/>
  <c r="T209" i="23"/>
  <c r="R209" i="23" s="1"/>
  <c r="S209" i="23"/>
  <c r="T208" i="23"/>
  <c r="R208" i="23" s="1"/>
  <c r="S208" i="23"/>
  <c r="T207" i="23"/>
  <c r="R207" i="23" s="1"/>
  <c r="S207" i="23"/>
  <c r="T206" i="23"/>
  <c r="R206" i="23" s="1"/>
  <c r="S206" i="23"/>
  <c r="T205" i="23"/>
  <c r="R205" i="23" s="1"/>
  <c r="S205" i="23"/>
  <c r="T204" i="23"/>
  <c r="R204" i="23" s="1"/>
  <c r="S204" i="23"/>
  <c r="T203" i="23"/>
  <c r="R203" i="23" s="1"/>
  <c r="S203" i="23"/>
  <c r="T202" i="23"/>
  <c r="R202" i="23" s="1"/>
  <c r="S202" i="23"/>
  <c r="T201" i="23"/>
  <c r="R201" i="23" s="1"/>
  <c r="S201" i="23"/>
  <c r="T200" i="23"/>
  <c r="R200" i="23" s="1"/>
  <c r="S200" i="23"/>
  <c r="T199" i="23"/>
  <c r="R199" i="23" s="1"/>
  <c r="S199" i="23"/>
  <c r="T198" i="23"/>
  <c r="R198" i="23" s="1"/>
  <c r="S198" i="23"/>
  <c r="T197" i="23"/>
  <c r="R197" i="23" s="1"/>
  <c r="S197" i="23"/>
  <c r="T196" i="23"/>
  <c r="R196" i="23" s="1"/>
  <c r="S196" i="23"/>
  <c r="T195" i="23"/>
  <c r="R195" i="23" s="1"/>
  <c r="S195" i="23"/>
  <c r="T194" i="23"/>
  <c r="R194" i="23" s="1"/>
  <c r="S194" i="23"/>
  <c r="T193" i="23"/>
  <c r="R193" i="23" s="1"/>
  <c r="S193" i="23"/>
  <c r="T192" i="23"/>
  <c r="R192" i="23" s="1"/>
  <c r="S192" i="23"/>
  <c r="T191" i="23"/>
  <c r="R191" i="23" s="1"/>
  <c r="S191" i="23"/>
  <c r="T190" i="23"/>
  <c r="R190" i="23" s="1"/>
  <c r="S190" i="23"/>
  <c r="T189" i="23"/>
  <c r="R189" i="23" s="1"/>
  <c r="S189" i="23"/>
  <c r="T188" i="23"/>
  <c r="R188" i="23" s="1"/>
  <c r="S188" i="23"/>
  <c r="T187" i="23"/>
  <c r="R187" i="23" s="1"/>
  <c r="S187" i="23"/>
  <c r="T186" i="23"/>
  <c r="R186" i="23" s="1"/>
  <c r="S186" i="23"/>
  <c r="T185" i="23"/>
  <c r="R185" i="23" s="1"/>
  <c r="S185" i="23"/>
  <c r="T184" i="23"/>
  <c r="R184" i="23" s="1"/>
  <c r="S184" i="23"/>
  <c r="T183" i="23"/>
  <c r="R183" i="23" s="1"/>
  <c r="S183" i="23"/>
  <c r="T182" i="23"/>
  <c r="R182" i="23" s="1"/>
  <c r="S182" i="23"/>
  <c r="T181" i="23"/>
  <c r="R181" i="23" s="1"/>
  <c r="S181" i="23"/>
  <c r="T180" i="23"/>
  <c r="R180" i="23" s="1"/>
  <c r="S180" i="23"/>
  <c r="T179" i="23"/>
  <c r="R179" i="23" s="1"/>
  <c r="S179" i="23"/>
  <c r="T178" i="23"/>
  <c r="R178" i="23" s="1"/>
  <c r="S178" i="23"/>
  <c r="T177" i="23"/>
  <c r="R177" i="23" s="1"/>
  <c r="S177" i="23"/>
  <c r="T176" i="23"/>
  <c r="R176" i="23" s="1"/>
  <c r="S176" i="23"/>
  <c r="T175" i="23"/>
  <c r="R175" i="23" s="1"/>
  <c r="S175" i="23"/>
  <c r="T174" i="23"/>
  <c r="R174" i="23" s="1"/>
  <c r="S174" i="23"/>
  <c r="T173" i="23"/>
  <c r="R173" i="23" s="1"/>
  <c r="S173" i="23"/>
  <c r="T172" i="23"/>
  <c r="R172" i="23" s="1"/>
  <c r="S172" i="23"/>
  <c r="T171" i="23"/>
  <c r="R171" i="23" s="1"/>
  <c r="S171" i="23"/>
  <c r="T170" i="23"/>
  <c r="R170" i="23" s="1"/>
  <c r="S170" i="23"/>
  <c r="T169" i="23"/>
  <c r="R169" i="23" s="1"/>
  <c r="S169" i="23"/>
  <c r="T168" i="23"/>
  <c r="R168" i="23" s="1"/>
  <c r="S168" i="23"/>
  <c r="T167" i="23"/>
  <c r="R167" i="23" s="1"/>
  <c r="S167" i="23"/>
  <c r="T166" i="23"/>
  <c r="R166" i="23" s="1"/>
  <c r="S166" i="23"/>
  <c r="T165" i="23"/>
  <c r="R165" i="23" s="1"/>
  <c r="S165" i="23"/>
  <c r="T164" i="23"/>
  <c r="R164" i="23" s="1"/>
  <c r="S164" i="23"/>
  <c r="T163" i="23"/>
  <c r="R163" i="23" s="1"/>
  <c r="S163" i="23"/>
  <c r="T162" i="23"/>
  <c r="R162" i="23" s="1"/>
  <c r="S162" i="23"/>
  <c r="T161" i="23"/>
  <c r="R161" i="23" s="1"/>
  <c r="S161" i="23"/>
  <c r="T160" i="23"/>
  <c r="R160" i="23" s="1"/>
  <c r="S160" i="23"/>
  <c r="T159" i="23"/>
  <c r="R159" i="23" s="1"/>
  <c r="S159" i="23"/>
  <c r="Q159" i="23" s="1"/>
  <c r="T158" i="23"/>
  <c r="R158" i="23" s="1"/>
  <c r="S158" i="23"/>
  <c r="Q158" i="23" s="1"/>
  <c r="T157" i="23"/>
  <c r="R157" i="23" s="1"/>
  <c r="S157" i="23"/>
  <c r="T156" i="23"/>
  <c r="R156" i="23" s="1"/>
  <c r="S156" i="23"/>
  <c r="Q156" i="23" s="1"/>
  <c r="T155" i="23"/>
  <c r="R155" i="23" s="1"/>
  <c r="S155" i="23"/>
  <c r="T154" i="23"/>
  <c r="R154" i="23" s="1"/>
  <c r="S154" i="23"/>
  <c r="Q154" i="23" s="1"/>
  <c r="T153" i="23"/>
  <c r="R153" i="23" s="1"/>
  <c r="S153" i="23"/>
  <c r="T152" i="23"/>
  <c r="R152" i="23" s="1"/>
  <c r="S152" i="23"/>
  <c r="Q152" i="23" s="1"/>
  <c r="T151" i="23"/>
  <c r="R151" i="23" s="1"/>
  <c r="S151" i="23"/>
  <c r="T150" i="23"/>
  <c r="R150" i="23" s="1"/>
  <c r="S150" i="23"/>
  <c r="Q150" i="23" s="1"/>
  <c r="T149" i="23"/>
  <c r="R149" i="23" s="1"/>
  <c r="S149" i="23"/>
  <c r="T148" i="23"/>
  <c r="R148" i="23" s="1"/>
  <c r="S148" i="23"/>
  <c r="Q148" i="23" s="1"/>
  <c r="T147" i="23"/>
  <c r="R147" i="23" s="1"/>
  <c r="S147" i="23"/>
  <c r="T146" i="23"/>
  <c r="R146" i="23" s="1"/>
  <c r="S146" i="23"/>
  <c r="Q146" i="23" s="1"/>
  <c r="T145" i="23"/>
  <c r="R145" i="23" s="1"/>
  <c r="S145" i="23"/>
  <c r="T144" i="23"/>
  <c r="R144" i="23" s="1"/>
  <c r="S144" i="23"/>
  <c r="Q144" i="23" s="1"/>
  <c r="T143" i="23"/>
  <c r="R143" i="23" s="1"/>
  <c r="S143" i="23"/>
  <c r="T142" i="23"/>
  <c r="R142" i="23" s="1"/>
  <c r="S142" i="23"/>
  <c r="Q142" i="23" s="1"/>
  <c r="T141" i="23"/>
  <c r="R141" i="23" s="1"/>
  <c r="S141" i="23"/>
  <c r="T140" i="23"/>
  <c r="R140" i="23" s="1"/>
  <c r="S140" i="23"/>
  <c r="Q140" i="23" s="1"/>
  <c r="T139" i="23"/>
  <c r="R139" i="23" s="1"/>
  <c r="S139" i="23"/>
  <c r="T138" i="23"/>
  <c r="R138" i="23" s="1"/>
  <c r="S138" i="23"/>
  <c r="Q138" i="23" s="1"/>
  <c r="R2" i="20"/>
  <c r="C2" i="20"/>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15" i="20"/>
  <c r="D14" i="20"/>
  <c r="D13" i="20"/>
  <c r="D12" i="20"/>
  <c r="D11" i="20"/>
  <c r="D10" i="20"/>
  <c r="D9" i="20"/>
  <c r="D8" i="20"/>
  <c r="D7" i="20"/>
  <c r="D6" i="20"/>
  <c r="D5" i="20"/>
  <c r="D4" i="20"/>
  <c r="D3" i="20"/>
  <c r="A559" i="20"/>
  <c r="A556" i="20"/>
  <c r="A553" i="20"/>
  <c r="A550" i="20"/>
  <c r="A547" i="20"/>
  <c r="A544" i="20"/>
  <c r="A541" i="20"/>
  <c r="A538" i="20"/>
  <c r="A535" i="20"/>
  <c r="A532" i="20"/>
  <c r="A529" i="20"/>
  <c r="A526" i="20"/>
  <c r="A523" i="20"/>
  <c r="A520" i="20"/>
  <c r="A517" i="20"/>
  <c r="A514" i="20"/>
  <c r="A511" i="20"/>
  <c r="A508" i="20"/>
  <c r="A505" i="20"/>
  <c r="A502" i="20"/>
  <c r="A499" i="20"/>
  <c r="A496" i="20"/>
  <c r="A493" i="20"/>
  <c r="A490" i="20"/>
  <c r="A487" i="20"/>
  <c r="A484" i="20"/>
  <c r="A481" i="20"/>
  <c r="A478" i="20"/>
  <c r="A475" i="20"/>
  <c r="A472" i="20"/>
  <c r="A469" i="20"/>
  <c r="A466" i="20"/>
  <c r="A463" i="20"/>
  <c r="A460" i="20"/>
  <c r="A457" i="20"/>
  <c r="A454" i="20"/>
  <c r="A451" i="20"/>
  <c r="A448" i="20"/>
  <c r="A445" i="20"/>
  <c r="A442" i="20"/>
  <c r="A439" i="20"/>
  <c r="A436" i="20"/>
  <c r="A433" i="20"/>
  <c r="A430" i="20"/>
  <c r="A427" i="20"/>
  <c r="A424" i="20"/>
  <c r="A421" i="20"/>
  <c r="A418" i="20"/>
  <c r="A415" i="20"/>
  <c r="A412" i="20"/>
  <c r="A409" i="20"/>
  <c r="A406" i="20"/>
  <c r="A403" i="20"/>
  <c r="A400" i="20"/>
  <c r="A397" i="20"/>
  <c r="A394" i="20"/>
  <c r="A391" i="20"/>
  <c r="F55" i="10"/>
  <c r="F51" i="10"/>
  <c r="F47" i="10"/>
  <c r="F43" i="10"/>
  <c r="F39" i="10"/>
  <c r="F35" i="10"/>
  <c r="F31" i="10"/>
  <c r="F27" i="10"/>
  <c r="F23" i="10"/>
  <c r="F19" i="10"/>
  <c r="F15" i="10"/>
  <c r="F11" i="10"/>
  <c r="F7" i="10"/>
  <c r="F3" i="10"/>
  <c r="E55" i="10"/>
  <c r="E51" i="10"/>
  <c r="E47" i="10"/>
  <c r="E43" i="10"/>
  <c r="E39" i="10"/>
  <c r="E35" i="10"/>
  <c r="E31" i="10"/>
  <c r="E27" i="10"/>
  <c r="E23" i="10"/>
  <c r="E19" i="10"/>
  <c r="E15" i="10"/>
  <c r="E11" i="10"/>
  <c r="E7" i="10"/>
  <c r="E3" i="10"/>
  <c r="Q139" i="23" l="1"/>
  <c r="Q141" i="23"/>
  <c r="Q143" i="23"/>
  <c r="Q145" i="23"/>
  <c r="Q147" i="23"/>
  <c r="Q149" i="23"/>
  <c r="Q151" i="23"/>
  <c r="Q153" i="23"/>
  <c r="Q155" i="23"/>
  <c r="Q157" i="23"/>
  <c r="Q160" i="23"/>
  <c r="Q161" i="23"/>
  <c r="Q162" i="23"/>
  <c r="Q163" i="23"/>
  <c r="Q164" i="23"/>
  <c r="Q165" i="23"/>
  <c r="Q166" i="23"/>
  <c r="Q167" i="23"/>
  <c r="Q168" i="23"/>
  <c r="Q169" i="23"/>
  <c r="Q170" i="23"/>
  <c r="Q171" i="23"/>
  <c r="Q172" i="23"/>
  <c r="Q173" i="23"/>
  <c r="Q174" i="23"/>
  <c r="Q175" i="23"/>
  <c r="Q176" i="23"/>
  <c r="Q177" i="23"/>
  <c r="Q178" i="23"/>
  <c r="Q179" i="23"/>
  <c r="Q180" i="23"/>
  <c r="Q181" i="23"/>
  <c r="Q182" i="23"/>
  <c r="Q183" i="23"/>
  <c r="Q184" i="23"/>
  <c r="Q185" i="23"/>
  <c r="Q186" i="23"/>
  <c r="Q187" i="23"/>
  <c r="Q188" i="23"/>
  <c r="Q189" i="23"/>
  <c r="Q190" i="23"/>
  <c r="Q191" i="23"/>
  <c r="Q192" i="23"/>
  <c r="Q193" i="23"/>
  <c r="Q194" i="23"/>
  <c r="Q195" i="23"/>
  <c r="Q196" i="23"/>
  <c r="Q197" i="23"/>
  <c r="Q198" i="23"/>
  <c r="Q199" i="23"/>
  <c r="Q200" i="23"/>
  <c r="Q201" i="23"/>
  <c r="Q202" i="23"/>
  <c r="Q203" i="23"/>
  <c r="Q204" i="23"/>
  <c r="Q205" i="23"/>
  <c r="Q206" i="23"/>
  <c r="Q207" i="23"/>
  <c r="Q208" i="23"/>
  <c r="Q209" i="23"/>
  <c r="Q210" i="23"/>
  <c r="Q211" i="23"/>
  <c r="Q212" i="23"/>
  <c r="Q213" i="23"/>
  <c r="Q214" i="23"/>
  <c r="Q215" i="23"/>
  <c r="Q216" i="23"/>
  <c r="Q217" i="23"/>
  <c r="Q218" i="23"/>
  <c r="Q219" i="23"/>
  <c r="Q220" i="23"/>
  <c r="Q221" i="23"/>
  <c r="Q222" i="23"/>
  <c r="Q223" i="23"/>
  <c r="Q224" i="23"/>
  <c r="Q225" i="23"/>
  <c r="Q226" i="23"/>
  <c r="Q227" i="23"/>
  <c r="Q228" i="23"/>
  <c r="Q229" i="23"/>
  <c r="Q230" i="23"/>
  <c r="Q231" i="23"/>
  <c r="Q233" i="23"/>
  <c r="Q234" i="23"/>
  <c r="Q235" i="23"/>
  <c r="Q236" i="23"/>
  <c r="Q238" i="23"/>
  <c r="Q239" i="23"/>
  <c r="Q240" i="23"/>
  <c r="Q241" i="23"/>
  <c r="Q242" i="23"/>
  <c r="Q243" i="23"/>
  <c r="Q244" i="23"/>
  <c r="Q245" i="23"/>
  <c r="Q246" i="23"/>
  <c r="Q247" i="23"/>
  <c r="Q248" i="23"/>
  <c r="Q249" i="23"/>
  <c r="Q250" i="23"/>
  <c r="Q251" i="23"/>
  <c r="Q252" i="23"/>
  <c r="Q253" i="23"/>
  <c r="Q254" i="23"/>
  <c r="Q255" i="23"/>
  <c r="Q256" i="23"/>
  <c r="Q257" i="23"/>
  <c r="Q258" i="23"/>
  <c r="Q259" i="23"/>
  <c r="Q260" i="23"/>
  <c r="Q261" i="23"/>
  <c r="Q262" i="23"/>
  <c r="Q263" i="23"/>
  <c r="Q265" i="23"/>
  <c r="Q266" i="23"/>
  <c r="Q267" i="23"/>
  <c r="Q268" i="23"/>
  <c r="Q269" i="23"/>
  <c r="Q270" i="23"/>
  <c r="Q271" i="23"/>
  <c r="Q272" i="23"/>
  <c r="Q273" i="23"/>
  <c r="Q274" i="23"/>
  <c r="Q275" i="23"/>
  <c r="Q276" i="23"/>
  <c r="Q277" i="23"/>
  <c r="Q278" i="23"/>
  <c r="Q279" i="23"/>
  <c r="Q280" i="23"/>
  <c r="Q281" i="23"/>
  <c r="Q282" i="23"/>
  <c r="Q283" i="23"/>
  <c r="Q284" i="23"/>
  <c r="Q286" i="23"/>
  <c r="Q287" i="23"/>
  <c r="Q288" i="23"/>
  <c r="Q289" i="23"/>
  <c r="Q290" i="23"/>
  <c r="Q291" i="23"/>
  <c r="Q292" i="23"/>
  <c r="Q293" i="23"/>
  <c r="Q294" i="23"/>
  <c r="Q296" i="23"/>
  <c r="Q297" i="23"/>
  <c r="Q298" i="23"/>
  <c r="Q299" i="23"/>
  <c r="Q300" i="23"/>
  <c r="Q301" i="23"/>
  <c r="Q302" i="23"/>
  <c r="Q325" i="23"/>
  <c r="AM31" i="23"/>
  <c r="Q8" i="23"/>
  <c r="D2" i="20"/>
  <c r="G3" i="20"/>
  <c r="J3" i="20" s="1"/>
  <c r="O3" i="20" l="1"/>
  <c r="K3" i="20"/>
  <c r="T137" i="23"/>
  <c r="R137" i="23" s="1"/>
  <c r="S137" i="23"/>
  <c r="Q137" i="23" s="1"/>
  <c r="T136" i="23"/>
  <c r="R136" i="23" s="1"/>
  <c r="S136" i="23"/>
  <c r="Q136" i="23" s="1"/>
  <c r="T135" i="23"/>
  <c r="R135" i="23" s="1"/>
  <c r="S135" i="23"/>
  <c r="Q135" i="23" s="1"/>
  <c r="T134" i="23"/>
  <c r="R134" i="23" s="1"/>
  <c r="S134" i="23"/>
  <c r="Q134" i="23" s="1"/>
  <c r="T133" i="23"/>
  <c r="R133" i="23" s="1"/>
  <c r="S133" i="23"/>
  <c r="Q133" i="23" s="1"/>
  <c r="T132" i="23"/>
  <c r="R132" i="23" s="1"/>
  <c r="S132" i="23"/>
  <c r="Q132" i="23" s="1"/>
  <c r="T131" i="23"/>
  <c r="R131" i="23" s="1"/>
  <c r="S131" i="23"/>
  <c r="Q131" i="23" s="1"/>
  <c r="T130" i="23"/>
  <c r="R130" i="23" s="1"/>
  <c r="S130" i="23"/>
  <c r="Q130" i="23" s="1"/>
  <c r="T129" i="23"/>
  <c r="R129" i="23" s="1"/>
  <c r="S129" i="23"/>
  <c r="Q129" i="23" s="1"/>
  <c r="T128" i="23"/>
  <c r="R128" i="23" s="1"/>
  <c r="S128" i="23"/>
  <c r="Q128" i="23" s="1"/>
  <c r="AN127" i="23"/>
  <c r="AM127" i="23"/>
  <c r="T126" i="23"/>
  <c r="R126" i="23" s="1"/>
  <c r="S126" i="23"/>
  <c r="Q126" i="23" s="1"/>
  <c r="T125" i="23"/>
  <c r="R125" i="23" s="1"/>
  <c r="S125" i="23"/>
  <c r="Q125" i="23" s="1"/>
  <c r="T124" i="23"/>
  <c r="R124" i="23" s="1"/>
  <c r="S124" i="23"/>
  <c r="Q124" i="23" s="1"/>
  <c r="T123" i="23"/>
  <c r="R123" i="23" s="1"/>
  <c r="S123" i="23"/>
  <c r="Q123" i="23" s="1"/>
  <c r="T122" i="23"/>
  <c r="R122" i="23" s="1"/>
  <c r="S122" i="23"/>
  <c r="Q122" i="23" s="1"/>
  <c r="T121" i="23"/>
  <c r="R121" i="23" s="1"/>
  <c r="S121" i="23"/>
  <c r="Q121" i="23" s="1"/>
  <c r="T120" i="23"/>
  <c r="R120" i="23" s="1"/>
  <c r="S120" i="23"/>
  <c r="Q120" i="23" s="1"/>
  <c r="T119" i="23"/>
  <c r="R119" i="23" s="1"/>
  <c r="S119" i="23"/>
  <c r="Q119" i="23" s="1"/>
  <c r="T118" i="23"/>
  <c r="R118" i="23" s="1"/>
  <c r="S118" i="23"/>
  <c r="Q118" i="23" s="1"/>
  <c r="T117" i="23"/>
  <c r="R117" i="23" s="1"/>
  <c r="S117" i="23"/>
  <c r="Q117" i="23" s="1"/>
  <c r="T116" i="23"/>
  <c r="R116" i="23" s="1"/>
  <c r="S116" i="23"/>
  <c r="Q116" i="23" s="1"/>
  <c r="T115" i="23"/>
  <c r="R115" i="23" s="1"/>
  <c r="S115" i="23"/>
  <c r="Q115" i="23" s="1"/>
  <c r="T114" i="23"/>
  <c r="R114" i="23" s="1"/>
  <c r="S114" i="23"/>
  <c r="Q114" i="23" s="1"/>
  <c r="T113" i="23"/>
  <c r="R113" i="23" s="1"/>
  <c r="S113" i="23"/>
  <c r="Q113" i="23" s="1"/>
  <c r="T112" i="23"/>
  <c r="R112" i="23" s="1"/>
  <c r="S112" i="23"/>
  <c r="Q112" i="23" s="1"/>
  <c r="T111" i="23"/>
  <c r="R111" i="23" s="1"/>
  <c r="S111" i="23"/>
  <c r="Q111" i="23" s="1"/>
  <c r="T110" i="23"/>
  <c r="R110" i="23" s="1"/>
  <c r="S110" i="23"/>
  <c r="Q110" i="23" s="1"/>
  <c r="AN109" i="23"/>
  <c r="AM109" i="23"/>
  <c r="T108" i="23"/>
  <c r="R108" i="23" s="1"/>
  <c r="S108" i="23"/>
  <c r="Q108" i="23" s="1"/>
  <c r="AN107" i="23"/>
  <c r="AM107" i="23"/>
  <c r="T106" i="23"/>
  <c r="R106" i="23" s="1"/>
  <c r="S106" i="23"/>
  <c r="Q106" i="23" s="1"/>
  <c r="T105" i="23"/>
  <c r="R105" i="23" s="1"/>
  <c r="S105" i="23"/>
  <c r="T104" i="23"/>
  <c r="R104" i="23" s="1"/>
  <c r="S104" i="23"/>
  <c r="Q104" i="23" s="1"/>
  <c r="T103" i="23"/>
  <c r="R103" i="23" s="1"/>
  <c r="S103" i="23"/>
  <c r="Q103" i="23" s="1"/>
  <c r="T102" i="23"/>
  <c r="R102" i="23" s="1"/>
  <c r="S102" i="23"/>
  <c r="Q102" i="23" s="1"/>
  <c r="T101" i="23"/>
  <c r="R101" i="23" s="1"/>
  <c r="S101" i="23"/>
  <c r="Q101" i="23" s="1"/>
  <c r="T100" i="23"/>
  <c r="R100" i="23" s="1"/>
  <c r="S100" i="23"/>
  <c r="Q100" i="23" s="1"/>
  <c r="T99" i="23"/>
  <c r="R99" i="23" s="1"/>
  <c r="S99" i="23"/>
  <c r="Q99" i="23" s="1"/>
  <c r="T98" i="23"/>
  <c r="R98" i="23" s="1"/>
  <c r="S98" i="23"/>
  <c r="Q98" i="23" s="1"/>
  <c r="T97" i="23"/>
  <c r="R97" i="23" s="1"/>
  <c r="S97" i="23"/>
  <c r="Q97" i="23" s="1"/>
  <c r="T96" i="23"/>
  <c r="R96" i="23" s="1"/>
  <c r="S96" i="23"/>
  <c r="Q96" i="23" s="1"/>
  <c r="T95" i="23"/>
  <c r="R95" i="23" s="1"/>
  <c r="S95" i="23"/>
  <c r="Q95" i="23" s="1"/>
  <c r="T94" i="23"/>
  <c r="R94" i="23" s="1"/>
  <c r="S94" i="23"/>
  <c r="Q94" i="23" s="1"/>
  <c r="T93" i="23"/>
  <c r="R93" i="23" s="1"/>
  <c r="S93" i="23"/>
  <c r="Q93" i="23" s="1"/>
  <c r="T92" i="23"/>
  <c r="R92" i="23" s="1"/>
  <c r="S92" i="23"/>
  <c r="Q92" i="23" s="1"/>
  <c r="AN91" i="23"/>
  <c r="AM91" i="23"/>
  <c r="T90" i="23"/>
  <c r="R90" i="23" s="1"/>
  <c r="S90" i="23"/>
  <c r="Q90" i="23" s="1"/>
  <c r="T89" i="23"/>
  <c r="R89" i="23" s="1"/>
  <c r="S89" i="23"/>
  <c r="Q89" i="23" s="1"/>
  <c r="T88" i="23"/>
  <c r="R88" i="23" s="1"/>
  <c r="S88" i="23"/>
  <c r="Q88" i="23" s="1"/>
  <c r="T87" i="23"/>
  <c r="R87" i="23" s="1"/>
  <c r="S87" i="23"/>
  <c r="Q87" i="23" s="1"/>
  <c r="T86" i="23"/>
  <c r="R86" i="23" s="1"/>
  <c r="S86" i="23"/>
  <c r="Q86" i="23" s="1"/>
  <c r="T85" i="23"/>
  <c r="R85" i="23" s="1"/>
  <c r="S85" i="23"/>
  <c r="Q85" i="23" s="1"/>
  <c r="T84" i="23"/>
  <c r="R84" i="23" s="1"/>
  <c r="S84" i="23"/>
  <c r="Q84" i="23" s="1"/>
  <c r="T83" i="23"/>
  <c r="R83" i="23" s="1"/>
  <c r="S83" i="23"/>
  <c r="Q83" i="23" s="1"/>
  <c r="T82" i="23"/>
  <c r="R82" i="23" s="1"/>
  <c r="S82" i="23"/>
  <c r="Q82" i="23" s="1"/>
  <c r="T81" i="23"/>
  <c r="R81" i="23" s="1"/>
  <c r="S81" i="23"/>
  <c r="Q81" i="23" s="1"/>
  <c r="T80" i="23"/>
  <c r="R80" i="23" s="1"/>
  <c r="S80" i="23"/>
  <c r="Q80" i="23" s="1"/>
  <c r="T79" i="23"/>
  <c r="R79" i="23" s="1"/>
  <c r="S79" i="23"/>
  <c r="Q79" i="23" s="1"/>
  <c r="T78" i="23"/>
  <c r="R78" i="23" s="1"/>
  <c r="S78" i="23"/>
  <c r="Q78" i="23" s="1"/>
  <c r="T77" i="23"/>
  <c r="R77" i="23" s="1"/>
  <c r="S77" i="23"/>
  <c r="Q77" i="23" s="1"/>
  <c r="T76" i="23"/>
  <c r="R76" i="23" s="1"/>
  <c r="S76" i="23"/>
  <c r="Q76" i="23" s="1"/>
  <c r="T75" i="23"/>
  <c r="R75" i="23" s="1"/>
  <c r="S75" i="23"/>
  <c r="T74" i="23"/>
  <c r="R74" i="23" s="1"/>
  <c r="S74" i="23"/>
  <c r="Q74" i="23" s="1"/>
  <c r="T73" i="23"/>
  <c r="R73" i="23" s="1"/>
  <c r="S73" i="23"/>
  <c r="T72" i="23"/>
  <c r="R72" i="23" s="1"/>
  <c r="S72" i="23"/>
  <c r="Q72" i="23" s="1"/>
  <c r="T71" i="23"/>
  <c r="R71" i="23" s="1"/>
  <c r="S71" i="23"/>
  <c r="Q71" i="23" s="1"/>
  <c r="T70" i="23"/>
  <c r="R70" i="23" s="1"/>
  <c r="S70" i="23"/>
  <c r="Q70" i="23" s="1"/>
  <c r="T69" i="23"/>
  <c r="R69" i="23" s="1"/>
  <c r="S69" i="23"/>
  <c r="Q69" i="23" s="1"/>
  <c r="T68" i="23"/>
  <c r="R68" i="23" s="1"/>
  <c r="S68" i="23"/>
  <c r="Q68" i="23" s="1"/>
  <c r="T67" i="23"/>
  <c r="R67" i="23" s="1"/>
  <c r="S67" i="23"/>
  <c r="Q67" i="23" s="1"/>
  <c r="T66" i="23"/>
  <c r="R66" i="23" s="1"/>
  <c r="S66" i="23"/>
  <c r="Q66" i="23" s="1"/>
  <c r="T65" i="23"/>
  <c r="R65" i="23" s="1"/>
  <c r="S65" i="23"/>
  <c r="Q65" i="23" s="1"/>
  <c r="T64" i="23"/>
  <c r="R64" i="23" s="1"/>
  <c r="S64" i="23"/>
  <c r="Q64" i="23" s="1"/>
  <c r="T63" i="23"/>
  <c r="R63" i="23" s="1"/>
  <c r="S63" i="23"/>
  <c r="Q63" i="23" s="1"/>
  <c r="T62" i="23"/>
  <c r="R62" i="23" s="1"/>
  <c r="S62" i="23"/>
  <c r="Q62" i="23" s="1"/>
  <c r="T61" i="23"/>
  <c r="R61" i="23" s="1"/>
  <c r="S61" i="23"/>
  <c r="Q61" i="23" s="1"/>
  <c r="T60" i="23"/>
  <c r="R60" i="23" s="1"/>
  <c r="S60" i="23"/>
  <c r="Q60" i="23" s="1"/>
  <c r="T59" i="23"/>
  <c r="R59" i="23" s="1"/>
  <c r="S59" i="23"/>
  <c r="Q59" i="23" s="1"/>
  <c r="T58" i="23"/>
  <c r="R58" i="23" s="1"/>
  <c r="S58" i="23"/>
  <c r="Q58" i="23" s="1"/>
  <c r="T57" i="23"/>
  <c r="R57" i="23" s="1"/>
  <c r="S57" i="23"/>
  <c r="Q57" i="23" s="1"/>
  <c r="T56" i="23"/>
  <c r="R56" i="23" s="1"/>
  <c r="S56" i="23"/>
  <c r="Q56" i="23" s="1"/>
  <c r="T55" i="23"/>
  <c r="R55" i="23" s="1"/>
  <c r="S55" i="23"/>
  <c r="Q55" i="23" s="1"/>
  <c r="T54" i="23"/>
  <c r="R54" i="23" s="1"/>
  <c r="S54" i="23"/>
  <c r="Q54" i="23" s="1"/>
  <c r="T53" i="23"/>
  <c r="R53" i="23" s="1"/>
  <c r="S53" i="23"/>
  <c r="Q53" i="23" s="1"/>
  <c r="T52" i="23"/>
  <c r="R52" i="23" s="1"/>
  <c r="S52" i="23"/>
  <c r="Q52" i="23" s="1"/>
  <c r="T51" i="23"/>
  <c r="R51" i="23" s="1"/>
  <c r="S51" i="23"/>
  <c r="Q51" i="23" s="1"/>
  <c r="T50" i="23"/>
  <c r="R50" i="23" s="1"/>
  <c r="S50" i="23"/>
  <c r="Q50" i="23" s="1"/>
  <c r="T49" i="23"/>
  <c r="R49" i="23" s="1"/>
  <c r="S49" i="23"/>
  <c r="Q49" i="23" s="1"/>
  <c r="AN48" i="23"/>
  <c r="AM48" i="23"/>
  <c r="T47" i="23"/>
  <c r="R47" i="23" s="1"/>
  <c r="S47" i="23"/>
  <c r="Q47" i="23" s="1"/>
  <c r="T46" i="23"/>
  <c r="R46" i="23" s="1"/>
  <c r="S46" i="23"/>
  <c r="Q46" i="23" s="1"/>
  <c r="T45" i="23"/>
  <c r="R45" i="23" s="1"/>
  <c r="S45" i="23"/>
  <c r="Q45" i="23" s="1"/>
  <c r="T44" i="23"/>
  <c r="R44" i="23" s="1"/>
  <c r="S44" i="23"/>
  <c r="Q44" i="23" s="1"/>
  <c r="T43" i="23"/>
  <c r="R43" i="23" s="1"/>
  <c r="S43" i="23"/>
  <c r="Q43" i="23" s="1"/>
  <c r="T42" i="23"/>
  <c r="R42" i="23" s="1"/>
  <c r="S42" i="23"/>
  <c r="Q42" i="23" s="1"/>
  <c r="T41" i="23"/>
  <c r="R41" i="23" s="1"/>
  <c r="S41" i="23"/>
  <c r="T40" i="23"/>
  <c r="R40" i="23" s="1"/>
  <c r="S40" i="23"/>
  <c r="Q40" i="23" s="1"/>
  <c r="T39" i="23"/>
  <c r="R39" i="23" s="1"/>
  <c r="S39" i="23"/>
  <c r="Q39" i="23" s="1"/>
  <c r="T38" i="23"/>
  <c r="R38" i="23" s="1"/>
  <c r="S38" i="23"/>
  <c r="Q38" i="23" s="1"/>
  <c r="T37" i="23"/>
  <c r="R37" i="23" s="1"/>
  <c r="S37" i="23"/>
  <c r="Q37" i="23" s="1"/>
  <c r="T36" i="23"/>
  <c r="R36" i="23" s="1"/>
  <c r="S36" i="23"/>
  <c r="Q36" i="23" s="1"/>
  <c r="T35" i="23"/>
  <c r="R35" i="23" s="1"/>
  <c r="S35" i="23"/>
  <c r="Q35" i="23" s="1"/>
  <c r="T34" i="23"/>
  <c r="R34" i="23" s="1"/>
  <c r="S34" i="23"/>
  <c r="Q34" i="23" s="1"/>
  <c r="T33" i="23"/>
  <c r="R33" i="23" s="1"/>
  <c r="S33" i="23"/>
  <c r="Q33" i="23" s="1"/>
  <c r="T32" i="23"/>
  <c r="R32" i="23" s="1"/>
  <c r="S32" i="23"/>
  <c r="Q32" i="23" s="1"/>
  <c r="T31" i="23"/>
  <c r="R31" i="23" s="1"/>
  <c r="S31" i="23"/>
  <c r="Q31" i="23" s="1"/>
  <c r="T30" i="23"/>
  <c r="R30" i="23" s="1"/>
  <c r="R7" i="23" s="1"/>
  <c r="S30" i="23"/>
  <c r="Q30" i="23" s="1"/>
  <c r="T29" i="23"/>
  <c r="R29" i="23" s="1"/>
  <c r="S29" i="23"/>
  <c r="Q29" i="23" s="1"/>
  <c r="T28" i="23"/>
  <c r="R28" i="23" s="1"/>
  <c r="S28" i="23"/>
  <c r="Q28" i="23" s="1"/>
  <c r="T27" i="23"/>
  <c r="R27" i="23" s="1"/>
  <c r="S27" i="23"/>
  <c r="Q27" i="23" s="1"/>
  <c r="T26" i="23"/>
  <c r="R26" i="23" s="1"/>
  <c r="S26" i="23"/>
  <c r="Q26" i="23" s="1"/>
  <c r="T25" i="23"/>
  <c r="R25" i="23" s="1"/>
  <c r="S25" i="23"/>
  <c r="Q25" i="23" s="1"/>
  <c r="T24" i="23"/>
  <c r="R24" i="23" s="1"/>
  <c r="S24" i="23"/>
  <c r="Q24" i="23" s="1"/>
  <c r="T23" i="23"/>
  <c r="R23" i="23" s="1"/>
  <c r="S23" i="23"/>
  <c r="Q23" i="23" s="1"/>
  <c r="T22" i="23"/>
  <c r="R22" i="23" s="1"/>
  <c r="S22" i="23"/>
  <c r="Q22" i="23" s="1"/>
  <c r="T21" i="23"/>
  <c r="R21" i="23" s="1"/>
  <c r="S21" i="23"/>
  <c r="Q21" i="23" s="1"/>
  <c r="T20" i="23"/>
  <c r="R20" i="23" s="1"/>
  <c r="S20" i="23"/>
  <c r="Q20" i="23" s="1"/>
  <c r="T19" i="23"/>
  <c r="R19" i="23" s="1"/>
  <c r="S19" i="23"/>
  <c r="Q19" i="23" s="1"/>
  <c r="T18" i="23"/>
  <c r="R18" i="23" s="1"/>
  <c r="S18" i="23"/>
  <c r="Q18" i="23" s="1"/>
  <c r="T17" i="23"/>
  <c r="R17" i="23" s="1"/>
  <c r="S17" i="23"/>
  <c r="Q17" i="23" s="1"/>
  <c r="T16" i="23"/>
  <c r="R16" i="23" s="1"/>
  <c r="S16" i="23"/>
  <c r="Q16" i="23" s="1"/>
  <c r="T15" i="23"/>
  <c r="R15" i="23" s="1"/>
  <c r="S15" i="23"/>
  <c r="Q15" i="23" s="1"/>
  <c r="T14" i="23"/>
  <c r="R14" i="23" s="1"/>
  <c r="S14" i="23"/>
  <c r="Q14" i="23" s="1"/>
  <c r="T13" i="23"/>
  <c r="R13" i="23" s="1"/>
  <c r="S13" i="23"/>
  <c r="Q13" i="23" s="1"/>
  <c r="T12" i="23"/>
  <c r="R12" i="23" s="1"/>
  <c r="S12" i="23"/>
  <c r="Q12" i="23" s="1"/>
  <c r="T11" i="23"/>
  <c r="R11" i="23" s="1"/>
  <c r="S11" i="23"/>
  <c r="Q11" i="23" s="1"/>
  <c r="T10" i="23"/>
  <c r="R10" i="23" s="1"/>
  <c r="R5" i="23" s="1"/>
  <c r="O515" i="23"/>
  <c r="R6" i="23" l="1"/>
  <c r="R9" i="23"/>
  <c r="Q6" i="23"/>
  <c r="Q41" i="23"/>
  <c r="Q5" i="23" s="1"/>
  <c r="Q73" i="23"/>
  <c r="Q75" i="23"/>
  <c r="Q105" i="23"/>
  <c r="K4" i="20"/>
  <c r="K5" i="20" s="1"/>
  <c r="K6" i="20" s="1"/>
  <c r="K7" i="20" s="1"/>
  <c r="K8" i="20" s="1"/>
  <c r="K9" i="20" s="1"/>
  <c r="K10" i="20" s="1"/>
  <c r="K11" i="20" s="1"/>
  <c r="K12" i="20" s="1"/>
  <c r="K13" i="20" s="1"/>
  <c r="K14" i="20" s="1"/>
  <c r="K15" i="20" s="1"/>
  <c r="K16" i="20" s="1"/>
  <c r="K17" i="20" s="1"/>
  <c r="K18" i="20" s="1"/>
  <c r="K19" i="20" s="1"/>
  <c r="K20" i="20" s="1"/>
  <c r="K21" i="20" s="1"/>
  <c r="K22" i="20" s="1"/>
  <c r="K23" i="20" s="1"/>
  <c r="K24" i="20" s="1"/>
  <c r="K25" i="20" s="1"/>
  <c r="K26" i="20" s="1"/>
  <c r="K27" i="20" s="1"/>
  <c r="K28" i="20" s="1"/>
  <c r="K29" i="20" s="1"/>
  <c r="K30" i="20" s="1"/>
  <c r="K31" i="20" s="1"/>
  <c r="K32" i="20" s="1"/>
  <c r="K33" i="20" s="1"/>
  <c r="K34" i="20" s="1"/>
  <c r="K35" i="20" s="1"/>
  <c r="K36" i="20" s="1"/>
  <c r="K37" i="20" s="1"/>
  <c r="K38" i="20" s="1"/>
  <c r="K39" i="20" s="1"/>
  <c r="K40" i="20" s="1"/>
  <c r="K41" i="20" s="1"/>
  <c r="K42" i="20" s="1"/>
  <c r="K43" i="20" s="1"/>
  <c r="K44" i="20" s="1"/>
  <c r="K45" i="20" s="1"/>
  <c r="K46" i="20" s="1"/>
  <c r="K47" i="20" s="1"/>
  <c r="K48" i="20" s="1"/>
  <c r="K49" i="20" s="1"/>
  <c r="K50" i="20" s="1"/>
  <c r="K51" i="20" s="1"/>
  <c r="K52" i="20" s="1"/>
  <c r="K53" i="20" s="1"/>
  <c r="K54" i="20" s="1"/>
  <c r="K55" i="20" s="1"/>
  <c r="K56" i="20" s="1"/>
  <c r="K57" i="20" s="1"/>
  <c r="L3" i="20"/>
  <c r="O4" i="20"/>
  <c r="O5" i="20" s="1"/>
  <c r="O6" i="20" s="1"/>
  <c r="O7" i="20" s="1"/>
  <c r="O8" i="20" s="1"/>
  <c r="O9" i="20" s="1"/>
  <c r="O10" i="20" s="1"/>
  <c r="O11" i="20" s="1"/>
  <c r="O12" i="20" s="1"/>
  <c r="O13" i="20" s="1"/>
  <c r="O14" i="20" s="1"/>
  <c r="O15" i="20" s="1"/>
  <c r="O16" i="20" s="1"/>
  <c r="O17" i="20" s="1"/>
  <c r="O18" i="20" s="1"/>
  <c r="O19" i="20" s="1"/>
  <c r="O20" i="20" s="1"/>
  <c r="O21" i="20" s="1"/>
  <c r="O22" i="20" s="1"/>
  <c r="O23" i="20" s="1"/>
  <c r="O24" i="20" s="1"/>
  <c r="O25" i="20" s="1"/>
  <c r="O26" i="20" s="1"/>
  <c r="O27" i="20" s="1"/>
  <c r="O28" i="20" s="1"/>
  <c r="O29" i="20" s="1"/>
  <c r="O30" i="20" s="1"/>
  <c r="O31" i="20" s="1"/>
  <c r="O32" i="20" s="1"/>
  <c r="O33" i="20" s="1"/>
  <c r="O34" i="20" s="1"/>
  <c r="O35" i="20" s="1"/>
  <c r="O36" i="20" s="1"/>
  <c r="O37" i="20" s="1"/>
  <c r="O38" i="20" s="1"/>
  <c r="O39" i="20" s="1"/>
  <c r="O40" i="20" s="1"/>
  <c r="O41" i="20" s="1"/>
  <c r="O42" i="20" s="1"/>
  <c r="O43" i="20" s="1"/>
  <c r="O44" i="20" s="1"/>
  <c r="O45" i="20" s="1"/>
  <c r="O46" i="20" s="1"/>
  <c r="O47" i="20" s="1"/>
  <c r="O48" i="20" s="1"/>
  <c r="O49" i="20" s="1"/>
  <c r="O50" i="20" s="1"/>
  <c r="O51" i="20" s="1"/>
  <c r="O52" i="20" s="1"/>
  <c r="O53" i="20" s="1"/>
  <c r="O54" i="20" s="1"/>
  <c r="O55" i="20" s="1"/>
  <c r="O56" i="20" s="1"/>
  <c r="O57" i="20" s="1"/>
  <c r="Q7" i="23" l="1"/>
  <c r="Q9" i="23"/>
  <c r="O2" i="20"/>
  <c r="K2" i="20"/>
  <c r="G59" i="20" l="1"/>
  <c r="G58" i="20"/>
  <c r="G57" i="20"/>
  <c r="N57" i="20" s="1"/>
  <c r="G56" i="20"/>
  <c r="N56" i="20" s="1"/>
  <c r="G55" i="20"/>
  <c r="N55" i="20" s="1"/>
  <c r="G54" i="20"/>
  <c r="N54" i="20" s="1"/>
  <c r="G53" i="20"/>
  <c r="N53" i="20" s="1"/>
  <c r="G52" i="20"/>
  <c r="N52" i="20" s="1"/>
  <c r="G51" i="20"/>
  <c r="N51" i="20" s="1"/>
  <c r="G50" i="20"/>
  <c r="N50" i="20" s="1"/>
  <c r="G49" i="20"/>
  <c r="N49" i="20" s="1"/>
  <c r="G48" i="20"/>
  <c r="N48" i="20" s="1"/>
  <c r="G47" i="20"/>
  <c r="N47" i="20" s="1"/>
  <c r="G46" i="20"/>
  <c r="N46" i="20" s="1"/>
  <c r="G45" i="20"/>
  <c r="N45" i="20" s="1"/>
  <c r="G44" i="20"/>
  <c r="N44" i="20" s="1"/>
  <c r="G43" i="20"/>
  <c r="N43" i="20" s="1"/>
  <c r="G42" i="20"/>
  <c r="N42" i="20" s="1"/>
  <c r="G41" i="20"/>
  <c r="N41" i="20" s="1"/>
  <c r="G40" i="20"/>
  <c r="N40" i="20" s="1"/>
  <c r="G39" i="20"/>
  <c r="N39" i="20" s="1"/>
  <c r="G38" i="20"/>
  <c r="N38" i="20" s="1"/>
  <c r="G37" i="20"/>
  <c r="N37" i="20" s="1"/>
  <c r="G36" i="20"/>
  <c r="N36" i="20" s="1"/>
  <c r="G35" i="20"/>
  <c r="N35" i="20" s="1"/>
  <c r="G34" i="20"/>
  <c r="N34" i="20" s="1"/>
  <c r="G33" i="20"/>
  <c r="N33" i="20" s="1"/>
  <c r="G32" i="20"/>
  <c r="N32" i="20" s="1"/>
  <c r="G31" i="20"/>
  <c r="N31" i="20" s="1"/>
  <c r="G30" i="20"/>
  <c r="N30" i="20" s="1"/>
  <c r="G29" i="20"/>
  <c r="N29" i="20" s="1"/>
  <c r="G28" i="20"/>
  <c r="N28" i="20" s="1"/>
  <c r="G27" i="20"/>
  <c r="N27" i="20" s="1"/>
  <c r="G26" i="20"/>
  <c r="N26" i="20" s="1"/>
  <c r="G25" i="20"/>
  <c r="N25" i="20" s="1"/>
  <c r="G24" i="20"/>
  <c r="N24" i="20" s="1"/>
  <c r="G23" i="20"/>
  <c r="N23" i="20" s="1"/>
  <c r="G22" i="20"/>
  <c r="N22" i="20" s="1"/>
  <c r="G21" i="20"/>
  <c r="N21" i="20" s="1"/>
  <c r="G20" i="20"/>
  <c r="N20" i="20" s="1"/>
  <c r="G19" i="20"/>
  <c r="N19" i="20" s="1"/>
  <c r="G18" i="20"/>
  <c r="N18" i="20" s="1"/>
  <c r="G17" i="20"/>
  <c r="N17" i="20" s="1"/>
  <c r="G16" i="20"/>
  <c r="N16" i="20" s="1"/>
  <c r="G15" i="20"/>
  <c r="N15" i="20" s="1"/>
  <c r="G14" i="20"/>
  <c r="N14" i="20" s="1"/>
  <c r="G13" i="20"/>
  <c r="N13" i="20" s="1"/>
  <c r="G12" i="20"/>
  <c r="N12" i="20" s="1"/>
  <c r="G11" i="20"/>
  <c r="N11" i="20" s="1"/>
  <c r="G10" i="20"/>
  <c r="N10" i="20" s="1"/>
  <c r="G9" i="20"/>
  <c r="N9" i="20" s="1"/>
  <c r="G8" i="20"/>
  <c r="N8" i="20" s="1"/>
  <c r="G7" i="20"/>
  <c r="N7" i="20" s="1"/>
  <c r="G6" i="20"/>
  <c r="N6" i="20" s="1"/>
  <c r="G5" i="20"/>
  <c r="N5" i="20" s="1"/>
  <c r="G4" i="20"/>
  <c r="N4" i="20" s="1"/>
  <c r="N3" i="20"/>
  <c r="P18" i="21"/>
  <c r="Q18" i="21" s="1"/>
  <c r="G18" i="21"/>
  <c r="H18" i="21" s="1"/>
  <c r="P8" i="21"/>
  <c r="Q8" i="21" s="1"/>
  <c r="P17" i="21"/>
  <c r="Q17" i="21" s="1"/>
  <c r="P16" i="21"/>
  <c r="Q16" i="21" s="1"/>
  <c r="P15" i="21"/>
  <c r="Q15" i="21" s="1"/>
  <c r="P14" i="21"/>
  <c r="Q14" i="21" s="1"/>
  <c r="P13" i="21"/>
  <c r="Q13" i="21" s="1"/>
  <c r="P12" i="21"/>
  <c r="Q12" i="21" s="1"/>
  <c r="P11" i="21"/>
  <c r="Q11" i="21" s="1"/>
  <c r="P10" i="21"/>
  <c r="Q10" i="21" s="1"/>
  <c r="P9" i="21"/>
  <c r="Q9" i="21" s="1"/>
  <c r="G17" i="21"/>
  <c r="H17" i="21" s="1"/>
  <c r="G16" i="21"/>
  <c r="H16" i="21" s="1"/>
  <c r="G15" i="21"/>
  <c r="H15" i="21" s="1"/>
  <c r="G14" i="21"/>
  <c r="H14" i="21" s="1"/>
  <c r="G13" i="21"/>
  <c r="H13" i="21" s="1"/>
  <c r="G12" i="21"/>
  <c r="H12" i="21" s="1"/>
  <c r="G11" i="21"/>
  <c r="H11" i="21" s="1"/>
  <c r="G10" i="21"/>
  <c r="H10" i="21" s="1"/>
  <c r="G9" i="21"/>
  <c r="H9" i="21" s="1"/>
  <c r="G8" i="21"/>
  <c r="H8" i="21" s="1"/>
  <c r="P3" i="20" l="1"/>
  <c r="N2" i="20"/>
  <c r="P5" i="20"/>
  <c r="P7" i="20"/>
  <c r="P9" i="20"/>
  <c r="P11" i="20"/>
  <c r="P13" i="20"/>
  <c r="P15" i="20"/>
  <c r="P17" i="20"/>
  <c r="P19" i="20"/>
  <c r="P21" i="20"/>
  <c r="P23" i="20"/>
  <c r="P25" i="20"/>
  <c r="P27" i="20"/>
  <c r="P29" i="20"/>
  <c r="P31" i="20"/>
  <c r="P33" i="20"/>
  <c r="P35" i="20"/>
  <c r="P37" i="20"/>
  <c r="P39" i="20"/>
  <c r="P41" i="20"/>
  <c r="P43" i="20"/>
  <c r="P45" i="20"/>
  <c r="P47" i="20"/>
  <c r="P49" i="20"/>
  <c r="P51" i="20"/>
  <c r="P53" i="20"/>
  <c r="P55" i="20"/>
  <c r="P57" i="20"/>
  <c r="J7" i="20"/>
  <c r="J11" i="20"/>
  <c r="J15" i="20"/>
  <c r="J19" i="20"/>
  <c r="J23" i="20"/>
  <c r="J27" i="20"/>
  <c r="J31" i="20"/>
  <c r="J35" i="20"/>
  <c r="J39" i="20"/>
  <c r="J43" i="20"/>
  <c r="J47" i="20"/>
  <c r="J51" i="20"/>
  <c r="J55" i="20"/>
  <c r="P4" i="20"/>
  <c r="P6" i="20"/>
  <c r="P8" i="20"/>
  <c r="P10" i="20"/>
  <c r="P12" i="20"/>
  <c r="P14" i="20"/>
  <c r="P16" i="20"/>
  <c r="P18" i="20"/>
  <c r="P20" i="20"/>
  <c r="P22" i="20"/>
  <c r="P24" i="20"/>
  <c r="P26" i="20"/>
  <c r="P28" i="20"/>
  <c r="P30" i="20"/>
  <c r="P32" i="20"/>
  <c r="P34" i="20"/>
  <c r="P36" i="20"/>
  <c r="P38" i="20"/>
  <c r="P40" i="20"/>
  <c r="P42" i="20"/>
  <c r="P44" i="20"/>
  <c r="P46" i="20"/>
  <c r="P48" i="20"/>
  <c r="P50" i="20"/>
  <c r="P52" i="20"/>
  <c r="P54" i="20"/>
  <c r="P56" i="20"/>
  <c r="J5" i="20"/>
  <c r="J9" i="20"/>
  <c r="J13" i="20"/>
  <c r="J17" i="20"/>
  <c r="J21" i="20"/>
  <c r="J25" i="20"/>
  <c r="J29" i="20"/>
  <c r="J33" i="20"/>
  <c r="J37" i="20"/>
  <c r="J41" i="20"/>
  <c r="J45" i="20"/>
  <c r="J49" i="20"/>
  <c r="J53" i="20"/>
  <c r="J57" i="20"/>
  <c r="H7" i="21"/>
  <c r="Q7" i="21"/>
  <c r="J4" i="20"/>
  <c r="J6" i="20"/>
  <c r="J8" i="20"/>
  <c r="J10" i="20"/>
  <c r="J12" i="20"/>
  <c r="J14" i="20"/>
  <c r="J16" i="20"/>
  <c r="J18" i="20"/>
  <c r="J20" i="20"/>
  <c r="J22" i="20"/>
  <c r="J24" i="20"/>
  <c r="J26" i="20"/>
  <c r="J28" i="20"/>
  <c r="J30" i="20"/>
  <c r="J32" i="20"/>
  <c r="J34" i="20"/>
  <c r="J36" i="20"/>
  <c r="J38" i="20"/>
  <c r="J40" i="20"/>
  <c r="J42" i="20"/>
  <c r="J44" i="20"/>
  <c r="J46" i="20"/>
  <c r="J48" i="20"/>
  <c r="J50" i="20"/>
  <c r="J52" i="20"/>
  <c r="J54" i="20"/>
  <c r="J56" i="20"/>
  <c r="D23" i="22"/>
  <c r="D22" i="22"/>
  <c r="D21" i="22"/>
  <c r="D20" i="22"/>
  <c r="D19" i="22"/>
  <c r="D18" i="22"/>
  <c r="D17" i="22"/>
  <c r="D16" i="22"/>
  <c r="D15" i="22"/>
  <c r="D14" i="22"/>
  <c r="D13" i="22"/>
  <c r="D12" i="22"/>
  <c r="D11" i="22"/>
  <c r="D10" i="22"/>
  <c r="D9" i="22"/>
  <c r="D8" i="22"/>
  <c r="D7" i="22"/>
  <c r="D6" i="22"/>
  <c r="D5" i="22"/>
  <c r="D4" i="22"/>
  <c r="D3" i="22"/>
  <c r="D2" i="22"/>
  <c r="L56" i="20" l="1"/>
  <c r="L52" i="20"/>
  <c r="L48" i="20"/>
  <c r="L44" i="20"/>
  <c r="L40" i="20"/>
  <c r="L36" i="20"/>
  <c r="L32" i="20"/>
  <c r="L28" i="20"/>
  <c r="L24" i="20"/>
  <c r="L20" i="20"/>
  <c r="L16" i="20"/>
  <c r="L12" i="20"/>
  <c r="L8" i="20"/>
  <c r="L4" i="20"/>
  <c r="J2" i="20"/>
  <c r="L53" i="20"/>
  <c r="L45" i="20"/>
  <c r="L37" i="20"/>
  <c r="L29" i="20"/>
  <c r="L21" i="20"/>
  <c r="L13" i="20"/>
  <c r="L5" i="20"/>
  <c r="L55" i="20"/>
  <c r="L47" i="20"/>
  <c r="L39" i="20"/>
  <c r="L31" i="20"/>
  <c r="L23" i="20"/>
  <c r="L15" i="20"/>
  <c r="L7" i="20"/>
  <c r="L54" i="20"/>
  <c r="L50" i="20"/>
  <c r="L46" i="20"/>
  <c r="L42" i="20"/>
  <c r="L38" i="20"/>
  <c r="L34" i="20"/>
  <c r="L30" i="20"/>
  <c r="L26" i="20"/>
  <c r="L22" i="20"/>
  <c r="L18" i="20"/>
  <c r="L14" i="20"/>
  <c r="L10" i="20"/>
  <c r="L6" i="20"/>
  <c r="L57" i="20"/>
  <c r="L49" i="20"/>
  <c r="L41" i="20"/>
  <c r="L33" i="20"/>
  <c r="L25" i="20"/>
  <c r="L17" i="20"/>
  <c r="L9" i="20"/>
  <c r="L51" i="20"/>
  <c r="L43" i="20"/>
  <c r="L35" i="20"/>
  <c r="L27" i="20"/>
  <c r="L19" i="20"/>
  <c r="L11" i="20"/>
  <c r="K6" i="21"/>
  <c r="K5" i="21"/>
  <c r="K4" i="21"/>
  <c r="T6" i="21"/>
  <c r="T5" i="21"/>
  <c r="T4" i="21"/>
  <c r="B6" i="21"/>
  <c r="B5" i="21"/>
  <c r="B4" i="21"/>
  <c r="Y20" i="21"/>
  <c r="AB20" i="21"/>
  <c r="AE21" i="21"/>
  <c r="B7" i="21"/>
  <c r="C59" i="21" s="1"/>
  <c r="D59" i="21" s="1"/>
  <c r="K7" i="21"/>
  <c r="C12" i="21" l="1"/>
  <c r="D12" i="21" s="1"/>
  <c r="C20" i="21"/>
  <c r="D20" i="21" s="1"/>
  <c r="C28" i="21"/>
  <c r="D28" i="21" s="1"/>
  <c r="C36" i="21"/>
  <c r="D36" i="21" s="1"/>
  <c r="C44" i="21"/>
  <c r="D44" i="21" s="1"/>
  <c r="C52" i="21"/>
  <c r="D52" i="21" s="1"/>
  <c r="C8" i="21"/>
  <c r="D8" i="21" s="1"/>
  <c r="C16" i="21"/>
  <c r="D16" i="21" s="1"/>
  <c r="C24" i="21"/>
  <c r="D24" i="21" s="1"/>
  <c r="C32" i="21"/>
  <c r="D32" i="21" s="1"/>
  <c r="C40" i="21"/>
  <c r="D40" i="21" s="1"/>
  <c r="C48" i="21"/>
  <c r="D48" i="21" s="1"/>
  <c r="C56" i="21"/>
  <c r="D56" i="21" s="1"/>
  <c r="C10" i="21"/>
  <c r="D10" i="21" s="1"/>
  <c r="C14" i="21"/>
  <c r="D14" i="21" s="1"/>
  <c r="C18" i="21"/>
  <c r="D18" i="21" s="1"/>
  <c r="C22" i="21"/>
  <c r="D22" i="21" s="1"/>
  <c r="C26" i="21"/>
  <c r="D26" i="21" s="1"/>
  <c r="C30" i="21"/>
  <c r="D30" i="21" s="1"/>
  <c r="C34" i="21"/>
  <c r="D34" i="21" s="1"/>
  <c r="C38" i="21"/>
  <c r="D38" i="21" s="1"/>
  <c r="C42" i="21"/>
  <c r="D42" i="21" s="1"/>
  <c r="C46" i="21"/>
  <c r="D46" i="21" s="1"/>
  <c r="C50" i="21"/>
  <c r="D50" i="21" s="1"/>
  <c r="C54" i="21"/>
  <c r="D54" i="21" s="1"/>
  <c r="C58" i="21"/>
  <c r="D58" i="21" s="1"/>
  <c r="L68" i="21"/>
  <c r="M68" i="21" s="1"/>
  <c r="L66" i="21"/>
  <c r="M66" i="21" s="1"/>
  <c r="L64" i="21"/>
  <c r="M64" i="21" s="1"/>
  <c r="L62" i="21"/>
  <c r="M62" i="21" s="1"/>
  <c r="L60" i="21"/>
  <c r="M60" i="21" s="1"/>
  <c r="L58" i="21"/>
  <c r="M58" i="21" s="1"/>
  <c r="L56" i="21"/>
  <c r="M56" i="21" s="1"/>
  <c r="L54" i="21"/>
  <c r="M54" i="21" s="1"/>
  <c r="L52" i="21"/>
  <c r="M52" i="21" s="1"/>
  <c r="L50" i="21"/>
  <c r="M50" i="21" s="1"/>
  <c r="L48" i="21"/>
  <c r="M48" i="21" s="1"/>
  <c r="L46" i="21"/>
  <c r="M46" i="21" s="1"/>
  <c r="L44" i="21"/>
  <c r="M44" i="21" s="1"/>
  <c r="L42" i="21"/>
  <c r="M42" i="21" s="1"/>
  <c r="L40" i="21"/>
  <c r="M40" i="21" s="1"/>
  <c r="L38" i="21"/>
  <c r="M38" i="21" s="1"/>
  <c r="L36" i="21"/>
  <c r="M36" i="21" s="1"/>
  <c r="L34" i="21"/>
  <c r="M34" i="21" s="1"/>
  <c r="L32" i="21"/>
  <c r="M32" i="21" s="1"/>
  <c r="L30" i="21"/>
  <c r="M30" i="21" s="1"/>
  <c r="L28" i="21"/>
  <c r="M28" i="21" s="1"/>
  <c r="L26" i="21"/>
  <c r="M26" i="21" s="1"/>
  <c r="L24" i="21"/>
  <c r="M24" i="21" s="1"/>
  <c r="L22" i="21"/>
  <c r="M22" i="21" s="1"/>
  <c r="L20" i="21"/>
  <c r="M20" i="21" s="1"/>
  <c r="L18" i="21"/>
  <c r="M18" i="21" s="1"/>
  <c r="L16" i="21"/>
  <c r="M16" i="21" s="1"/>
  <c r="L14" i="21"/>
  <c r="M14" i="21" s="1"/>
  <c r="L12" i="21"/>
  <c r="M12" i="21" s="1"/>
  <c r="L10" i="21"/>
  <c r="M10" i="21" s="1"/>
  <c r="L9" i="21"/>
  <c r="M9" i="21" s="1"/>
  <c r="L13" i="21"/>
  <c r="M13" i="21" s="1"/>
  <c r="L17" i="21"/>
  <c r="M17" i="21" s="1"/>
  <c r="L21" i="21"/>
  <c r="M21" i="21" s="1"/>
  <c r="L25" i="21"/>
  <c r="M25" i="21" s="1"/>
  <c r="L29" i="21"/>
  <c r="M29" i="21" s="1"/>
  <c r="L33" i="21"/>
  <c r="M33" i="21" s="1"/>
  <c r="L37" i="21"/>
  <c r="M37" i="21" s="1"/>
  <c r="L41" i="21"/>
  <c r="M41" i="21" s="1"/>
  <c r="L45" i="21"/>
  <c r="M45" i="21" s="1"/>
  <c r="L49" i="21"/>
  <c r="M49" i="21" s="1"/>
  <c r="L53" i="21"/>
  <c r="M53" i="21" s="1"/>
  <c r="L57" i="21"/>
  <c r="M57" i="21" s="1"/>
  <c r="L61" i="21"/>
  <c r="M61" i="21" s="1"/>
  <c r="L65" i="21"/>
  <c r="M65" i="21" s="1"/>
  <c r="L11" i="21"/>
  <c r="M11" i="21" s="1"/>
  <c r="L15" i="21"/>
  <c r="M15" i="21" s="1"/>
  <c r="L19" i="21"/>
  <c r="M19" i="21" s="1"/>
  <c r="L23" i="21"/>
  <c r="M23" i="21" s="1"/>
  <c r="L27" i="21"/>
  <c r="M27" i="21" s="1"/>
  <c r="L31" i="21"/>
  <c r="M31" i="21" s="1"/>
  <c r="L35" i="21"/>
  <c r="M35" i="21" s="1"/>
  <c r="L39" i="21"/>
  <c r="M39" i="21" s="1"/>
  <c r="L43" i="21"/>
  <c r="M43" i="21" s="1"/>
  <c r="L47" i="21"/>
  <c r="M47" i="21" s="1"/>
  <c r="L51" i="21"/>
  <c r="M51" i="21" s="1"/>
  <c r="L55" i="21"/>
  <c r="M55" i="21" s="1"/>
  <c r="L59" i="21"/>
  <c r="M59" i="21" s="1"/>
  <c r="L63" i="21"/>
  <c r="M63" i="21" s="1"/>
  <c r="L67" i="21"/>
  <c r="M67" i="21" s="1"/>
  <c r="C9" i="21"/>
  <c r="D9" i="21" s="1"/>
  <c r="C11" i="21"/>
  <c r="D11" i="21" s="1"/>
  <c r="C13" i="21"/>
  <c r="D13" i="21" s="1"/>
  <c r="C15" i="21"/>
  <c r="D15" i="21" s="1"/>
  <c r="C17" i="21"/>
  <c r="D17" i="21" s="1"/>
  <c r="C19" i="21"/>
  <c r="D19" i="21" s="1"/>
  <c r="C21" i="21"/>
  <c r="D21" i="21" s="1"/>
  <c r="C23" i="21"/>
  <c r="D23" i="21" s="1"/>
  <c r="C25" i="21"/>
  <c r="D25" i="21" s="1"/>
  <c r="C27" i="21"/>
  <c r="D27" i="21" s="1"/>
  <c r="C29" i="21"/>
  <c r="D29" i="21" s="1"/>
  <c r="C31" i="21"/>
  <c r="D31" i="21" s="1"/>
  <c r="C33" i="21"/>
  <c r="D33" i="21" s="1"/>
  <c r="C35" i="21"/>
  <c r="D35" i="21" s="1"/>
  <c r="C37" i="21"/>
  <c r="D37" i="21" s="1"/>
  <c r="C39" i="21"/>
  <c r="D39" i="21" s="1"/>
  <c r="C41" i="21"/>
  <c r="D41" i="21" s="1"/>
  <c r="C43" i="21"/>
  <c r="D43" i="21" s="1"/>
  <c r="C45" i="21"/>
  <c r="D45" i="21" s="1"/>
  <c r="C47" i="21"/>
  <c r="D47" i="21" s="1"/>
  <c r="C49" i="21"/>
  <c r="D49" i="21" s="1"/>
  <c r="C51" i="21"/>
  <c r="D51" i="21" s="1"/>
  <c r="C53" i="21"/>
  <c r="D53" i="21" s="1"/>
  <c r="C55" i="21"/>
  <c r="D55" i="21" s="1"/>
  <c r="C57" i="21"/>
  <c r="D57" i="21" s="1"/>
  <c r="K3" i="21"/>
  <c r="L8" i="21"/>
  <c r="M8" i="21" s="1"/>
  <c r="M7" i="21" s="1"/>
  <c r="B3" i="21"/>
  <c r="B2" i="21"/>
  <c r="B1" i="21"/>
  <c r="K1" i="21"/>
  <c r="K2" i="21"/>
  <c r="D7" i="21" l="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 r="T7" i="21" l="1"/>
  <c r="U66" i="21" l="1"/>
  <c r="V66" i="21" s="1"/>
  <c r="U64" i="21"/>
  <c r="V64" i="21" s="1"/>
  <c r="U62" i="21"/>
  <c r="V62" i="21" s="1"/>
  <c r="U60" i="21"/>
  <c r="V60" i="21" s="1"/>
  <c r="U58" i="21"/>
  <c r="V58" i="21" s="1"/>
  <c r="U56" i="21"/>
  <c r="V56" i="21" s="1"/>
  <c r="U54" i="21"/>
  <c r="V54" i="21" s="1"/>
  <c r="U52" i="21"/>
  <c r="V52" i="21" s="1"/>
  <c r="U50" i="21"/>
  <c r="V50" i="21" s="1"/>
  <c r="U48" i="21"/>
  <c r="V48" i="21" s="1"/>
  <c r="U46" i="21"/>
  <c r="V46" i="21" s="1"/>
  <c r="U44" i="21"/>
  <c r="V44" i="21" s="1"/>
  <c r="U42" i="21"/>
  <c r="V42" i="21" s="1"/>
  <c r="U40" i="21"/>
  <c r="V40" i="21" s="1"/>
  <c r="U38" i="21"/>
  <c r="V38" i="21" s="1"/>
  <c r="U36" i="21"/>
  <c r="V36" i="21" s="1"/>
  <c r="U34" i="21"/>
  <c r="V34" i="21" s="1"/>
  <c r="U32" i="21"/>
  <c r="V32" i="21" s="1"/>
  <c r="U30" i="21"/>
  <c r="V30" i="21" s="1"/>
  <c r="U28" i="21"/>
  <c r="V28" i="21" s="1"/>
  <c r="U26" i="21"/>
  <c r="V26" i="21" s="1"/>
  <c r="U24" i="21"/>
  <c r="V24" i="21" s="1"/>
  <c r="U22" i="21"/>
  <c r="V22" i="21" s="1"/>
  <c r="U20" i="21"/>
  <c r="V20" i="21" s="1"/>
  <c r="U18" i="21"/>
  <c r="V18" i="21" s="1"/>
  <c r="U16" i="21"/>
  <c r="V16" i="21" s="1"/>
  <c r="U14" i="21"/>
  <c r="V14" i="21" s="1"/>
  <c r="U12" i="21"/>
  <c r="V12" i="21" s="1"/>
  <c r="U10" i="21"/>
  <c r="V10" i="21" s="1"/>
  <c r="U67" i="21"/>
  <c r="V67" i="21" s="1"/>
  <c r="U63" i="21"/>
  <c r="V63" i="21" s="1"/>
  <c r="U59" i="21"/>
  <c r="V59" i="21" s="1"/>
  <c r="U55" i="21"/>
  <c r="V55" i="21" s="1"/>
  <c r="U51" i="21"/>
  <c r="V51" i="21" s="1"/>
  <c r="U47" i="21"/>
  <c r="V47" i="21" s="1"/>
  <c r="U43" i="21"/>
  <c r="V43" i="21" s="1"/>
  <c r="U39" i="21"/>
  <c r="V39" i="21" s="1"/>
  <c r="U35" i="21"/>
  <c r="V35" i="21" s="1"/>
  <c r="U31" i="21"/>
  <c r="V31" i="21" s="1"/>
  <c r="U27" i="21"/>
  <c r="V27" i="21" s="1"/>
  <c r="U23" i="21"/>
  <c r="V23" i="21" s="1"/>
  <c r="U19" i="21"/>
  <c r="V19" i="21" s="1"/>
  <c r="U15" i="21"/>
  <c r="V15" i="21" s="1"/>
  <c r="U11" i="21"/>
  <c r="V11" i="21" s="1"/>
  <c r="U65" i="21"/>
  <c r="V65" i="21" s="1"/>
  <c r="U61" i="21"/>
  <c r="V61" i="21" s="1"/>
  <c r="U57" i="21"/>
  <c r="V57" i="21" s="1"/>
  <c r="U53" i="21"/>
  <c r="V53" i="21" s="1"/>
  <c r="U49" i="21"/>
  <c r="V49" i="21" s="1"/>
  <c r="U45" i="21"/>
  <c r="V45" i="21" s="1"/>
  <c r="U41" i="21"/>
  <c r="V41" i="21" s="1"/>
  <c r="U37" i="21"/>
  <c r="V37" i="21" s="1"/>
  <c r="U33" i="21"/>
  <c r="V33" i="21" s="1"/>
  <c r="U29" i="21"/>
  <c r="V29" i="21" s="1"/>
  <c r="U25" i="21"/>
  <c r="V25" i="21" s="1"/>
  <c r="U21" i="21"/>
  <c r="V21" i="21" s="1"/>
  <c r="U17" i="21"/>
  <c r="V17" i="21" s="1"/>
  <c r="U13" i="21"/>
  <c r="V13" i="21" s="1"/>
  <c r="U9" i="21"/>
  <c r="V9" i="21" s="1"/>
  <c r="U8" i="21"/>
  <c r="V8" i="21" s="1"/>
  <c r="V7" i="21" s="1"/>
  <c r="T3" i="21"/>
  <c r="T1" i="21"/>
  <c r="T2" i="21"/>
</calcChain>
</file>

<file path=xl/sharedStrings.xml><?xml version="1.0" encoding="utf-8"?>
<sst xmlns="http://schemas.openxmlformats.org/spreadsheetml/2006/main" count="4163" uniqueCount="1876">
  <si>
    <t>Year</t>
  </si>
  <si>
    <t>Quarter</t>
  </si>
  <si>
    <t>U.S. Average (Current $)</t>
  </si>
  <si>
    <t>U.S. Average (Inflation-Adjusted $)</t>
  </si>
  <si>
    <t>&lt;b&gt;Source:&lt;/b&gt;  Bureau of Transportation Statistics, Airline Origin &amp; Destination Survey (10% Sample), DB1B_Ticket where bulk fare equals zero, itinerary fare is greater than or equal to fifty dollars ($50) and itinerary yield is less than or equal to three dollars ($3).</t>
  </si>
  <si>
    <t>Itinerary Fare:  Average fares are based on domestic itinerary fares, round-trip or one-way for which no return is purchased. Fares are based on the total ticket value which consists of the price charged by the airlines plus any additional taxes and fees levied by an outside entity at the time of purchase. Fares include only the price paid at the time of the ticket purchase and do not include other fees, such as baggage fees, paid at the airport or onboard the aircraft. Averages do not include frequent-flyer or 'zero fares' or a few abnormally high reported fares.  Airports* ranked by U.S. originating domestic passengers in Q1 1993.&lt;/br&gt;&lt;br&gt;&lt;b&gt;Note:&lt;/b&gt;  The inflation adjustment was performed using Consumer Price Index for All Urban Consumers:  Airline fare (CUUR0000SA0 - U.S. All items, 1982-84=100)&lt;/br&gt;&lt;/br&gt;</t>
  </si>
  <si>
    <t>NOTE: Inflation-Adjusted air fares are calculated using dollars for the year of the most recent fare release.</t>
  </si>
  <si>
    <t>SOURCE: Bureau of Transportation Statistics</t>
  </si>
  <si>
    <t>TOTAL</t>
  </si>
  <si>
    <t>Total</t>
  </si>
  <si>
    <t>Inflation factor</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</si>
  <si>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</si>
  <si>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</si>
  <si>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</si>
  <si>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</si>
  <si>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</si>
  <si>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</si>
  <si>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</si>
  <si>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</si>
  <si>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</si>
  <si>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</si>
  <si>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</si>
  <si>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</si>
  <si>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</si>
  <si>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</si>
  <si>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</si>
  <si>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</si>
  <si>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</si>
  <si>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</si>
  <si>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</si>
  <si>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</si>
  <si>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</si>
  <si>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Lower 95.0%</t>
  </si>
  <si>
    <t>Upper 95.0%</t>
  </si>
  <si>
    <t>X Variable 1</t>
  </si>
  <si>
    <t>Oil price</t>
  </si>
  <si>
    <t>ABX Air Inc Total</t>
  </si>
  <si>
    <t>Air Transport International Total</t>
  </si>
  <si>
    <t>Air Wisconsin Airlines Corp Total</t>
  </si>
  <si>
    <t>Alaska Airlines Inc. Total</t>
  </si>
  <si>
    <t>Allegiant Air Total</t>
  </si>
  <si>
    <t>Aloha Air Cargo Total</t>
  </si>
  <si>
    <t>American Airlines Inc. Total</t>
  </si>
  <si>
    <t>Amerijet International Total</t>
  </si>
  <si>
    <t>Asia Pacific Total</t>
  </si>
  <si>
    <t>Atlas Air Inc. Total</t>
  </si>
  <si>
    <t>Avjet Corporation Total</t>
  </si>
  <si>
    <t>Caribbean Sun Airlines, Inc. d/b/a World Atlantic Airlines Total</t>
  </si>
  <si>
    <t>Centurion Cargo Inc. Total</t>
  </si>
  <si>
    <t>Compass Airlines Total</t>
  </si>
  <si>
    <t>Delta Air Lines Inc. Total</t>
  </si>
  <si>
    <t>Dynamic Airways, LLC Total</t>
  </si>
  <si>
    <t>Eastern Airlines Group Inc. Total</t>
  </si>
  <si>
    <t>Endeavor Air Inc. Total</t>
  </si>
  <si>
    <t>Envoy Air Total</t>
  </si>
  <si>
    <t>ExpressJet Airlines Inc. Total</t>
  </si>
  <si>
    <t>Federal Express Corporation Total</t>
  </si>
  <si>
    <t>Florida West Airlines Inc. Total</t>
  </si>
  <si>
    <t>Frontier Airlines Inc. Total</t>
  </si>
  <si>
    <t>GoJet Airlines LLC d/b/a United Express Total</t>
  </si>
  <si>
    <t>Gulf And Caribbean Cargo Total</t>
  </si>
  <si>
    <t>Hawaiian Airlines Inc. Total</t>
  </si>
  <si>
    <t>Horizon Air Total</t>
  </si>
  <si>
    <t>Island Air Hawaii Total</t>
  </si>
  <si>
    <t>Jet Aviation Flight Services, Inc. Total</t>
  </si>
  <si>
    <t>JetBlue Airways Total</t>
  </si>
  <si>
    <t>Kalitta Air LLC Total</t>
  </si>
  <si>
    <t>Kalitta Charters II Total</t>
  </si>
  <si>
    <t>Lynden Air Cargo Airlines Total</t>
  </si>
  <si>
    <t>Mesa Airlines Inc. Total</t>
  </si>
  <si>
    <t>Miami Air International Total</t>
  </si>
  <si>
    <t>National Air Cargo Group Inc d/ba National Airlines Total</t>
  </si>
  <si>
    <t>Northern Air Cargo Inc. Total</t>
  </si>
  <si>
    <t>Omni Air International LLC Total</t>
  </si>
  <si>
    <t>Polar Air Cargo Airways Total</t>
  </si>
  <si>
    <t>PSA Airlines Inc. Total</t>
  </si>
  <si>
    <t>Republic Airlines Total</t>
  </si>
  <si>
    <t>Shuttle America Corp. Total</t>
  </si>
  <si>
    <t>Sky Lease Cargo Total</t>
  </si>
  <si>
    <t>SkyWest Airlines Inc. Total</t>
  </si>
  <si>
    <t>Southern Air Inc. Total</t>
  </si>
  <si>
    <t>Southwest Airlines Co. Total</t>
  </si>
  <si>
    <t>Spirit Air Lines Total</t>
  </si>
  <si>
    <t>Sun Country Airlines d/b/a MN Airlines Total</t>
  </si>
  <si>
    <t>Swift Air, LLC Total</t>
  </si>
  <si>
    <t>Tatonduk Outfitters Limited d/b/a Everts Air Alaska and Everts Air Cargo Total</t>
  </si>
  <si>
    <t>United Air Lines Inc. Total</t>
  </si>
  <si>
    <t>United Parcel Service Total</t>
  </si>
  <si>
    <t>USA Jet Airlines Inc. Total</t>
  </si>
  <si>
    <t>Virgin America Total</t>
  </si>
  <si>
    <t>Western Global Total</t>
  </si>
  <si>
    <t>AirTran Airways Corporation Total</t>
  </si>
  <si>
    <t>Aloha Airlines Inc. Total</t>
  </si>
  <si>
    <t>America West Airlines Inc. Total</t>
  </si>
  <si>
    <t>Arrow Air Inc. Total</t>
  </si>
  <si>
    <t>Astar USA, LLC Total</t>
  </si>
  <si>
    <t>ATA Airlines d/b/a ATA Total</t>
  </si>
  <si>
    <t>Capital Cargo International Total</t>
  </si>
  <si>
    <t>Champion Air Total</t>
  </si>
  <si>
    <t>Comair Inc. Total</t>
  </si>
  <si>
    <t>Continental Air Lines Inc. Total</t>
  </si>
  <si>
    <t>Continental Micronesia Total</t>
  </si>
  <si>
    <t>Evergreen International Inc. Total</t>
  </si>
  <si>
    <t>Executive Airlines Total</t>
  </si>
  <si>
    <t>Express.Net Airlines Total</t>
  </si>
  <si>
    <t>Falcon Air Express Total</t>
  </si>
  <si>
    <t>Freedom Airlines d/b/a HP Expr Total</t>
  </si>
  <si>
    <t>Gemini Air Cargo Airways Total</t>
  </si>
  <si>
    <t>Kitty Hawk Aircargo Total</t>
  </si>
  <si>
    <t>Mesaba Airlines Total</t>
  </si>
  <si>
    <t>Midway Airlines Inc. Total</t>
  </si>
  <si>
    <t>Midwest Airline, Inc. Total</t>
  </si>
  <si>
    <t>National Airlines Total</t>
  </si>
  <si>
    <t>North American Airlines Total</t>
  </si>
  <si>
    <t>Northwest Airlines Inc. Total</t>
  </si>
  <si>
    <t>Pan American Airways Corp. Total</t>
  </si>
  <si>
    <t>Ryan International Airlines Total</t>
  </si>
  <si>
    <t>Trans States Airlines Total</t>
  </si>
  <si>
    <t>TransMeridian Airlines Total</t>
  </si>
  <si>
    <t>US Airways Inc. Total</t>
  </si>
  <si>
    <t>USA 3000 Airlines Total</t>
  </si>
  <si>
    <t>Vanguard Airlines Inc. Total</t>
  </si>
  <si>
    <t>World Airways Inc. Total</t>
  </si>
  <si>
    <t>XTRA Airways Total</t>
  </si>
  <si>
    <t>Zantop International Total</t>
  </si>
  <si>
    <t>Air South Inc. (1) Total</t>
  </si>
  <si>
    <t>Buffalo Airways Inc. Total</t>
  </si>
  <si>
    <t>Business Express Total</t>
  </si>
  <si>
    <t>Carnival Air Lines Inc. Total</t>
  </si>
  <si>
    <t>Emery Worldwide Airlines Total</t>
  </si>
  <si>
    <t>Express One International Inc. Total</t>
  </si>
  <si>
    <t>ExpressJet Airlines Inc. (1) Total</t>
  </si>
  <si>
    <t>Fine Airlines Inc. Total</t>
  </si>
  <si>
    <t>Kitty Hawk International Total</t>
  </si>
  <si>
    <t>Kiwi International Total</t>
  </si>
  <si>
    <t>Markair Inc. Total</t>
  </si>
  <si>
    <t>Reeve Aleutian Airways Inc. Total</t>
  </si>
  <si>
    <t>Reno Air Inc. Total</t>
  </si>
  <si>
    <t>Rich International Airways Total</t>
  </si>
  <si>
    <t>Southern Air Transport Inc. Total</t>
  </si>
  <si>
    <t>Tower Air Inc. Total</t>
  </si>
  <si>
    <t>Trans World Airways LLC Total</t>
  </si>
  <si>
    <t>UFS Inc. Total</t>
  </si>
  <si>
    <t>USAir Shuttle Total</t>
  </si>
  <si>
    <t>Valujet Airlines Inc. Total</t>
  </si>
  <si>
    <t>Western Pacific Airlines Total</t>
  </si>
  <si>
    <t>Cargo</t>
  </si>
  <si>
    <t>Top 10%</t>
  </si>
  <si>
    <t>Top 4%</t>
  </si>
  <si>
    <t>Top 10 USD</t>
  </si>
  <si>
    <t>Top 4 USD</t>
  </si>
  <si>
    <t>Top 15 USD</t>
  </si>
  <si>
    <t>Top 15%</t>
  </si>
  <si>
    <t>98990 - Net Income, Profit or Loss (-) (000)</t>
  </si>
  <si>
    <t>U.S. Airline industry net income</t>
  </si>
  <si>
    <t>(in billions)</t>
  </si>
  <si>
    <t>Network airlines</t>
  </si>
  <si>
    <t>Discount airlines</t>
  </si>
  <si>
    <t>Regional airlines</t>
  </si>
  <si>
    <t xml:space="preserve">Envoy Air is included in the American Airlines total, </t>
  </si>
  <si>
    <t>&gt;&gt; this from mit &gt;&gt;&gt;&gt;</t>
  </si>
  <si>
    <t>&lt;operating revenues</t>
  </si>
  <si>
    <t>Domestic Passengers</t>
  </si>
  <si>
    <t>Domestic Passenger miles in thousands</t>
  </si>
  <si>
    <t>Inflation fare per 900 miles</t>
  </si>
  <si>
    <t>Domestic Load Factor</t>
  </si>
  <si>
    <t>Domestic available seat miles</t>
  </si>
  <si>
    <t>2016 Passenger Rank</t>
  </si>
  <si>
    <t>Airport Code</t>
  </si>
  <si>
    <t>Airport Name</t>
  </si>
  <si>
    <t>City Name</t>
  </si>
  <si>
    <t>State Name</t>
  </si>
  <si>
    <t>2016 Passengers (10% sample)</t>
  </si>
  <si>
    <t>LAX</t>
  </si>
  <si>
    <t>Los Angeles International</t>
  </si>
  <si>
    <t>Los Angeles</t>
  </si>
  <si>
    <t>CA</t>
  </si>
  <si>
    <t>ORD</t>
  </si>
  <si>
    <t>Chicago O'Hare International</t>
  </si>
  <si>
    <t>Chicago-O'Hare</t>
  </si>
  <si>
    <t>IL</t>
  </si>
  <si>
    <t>ATL</t>
  </si>
  <si>
    <t>Hartsfield-Jackson Atlanta International</t>
  </si>
  <si>
    <t>Atlanta</t>
  </si>
  <si>
    <t>GA</t>
  </si>
  <si>
    <t>SFO</t>
  </si>
  <si>
    <t>San Francisco International</t>
  </si>
  <si>
    <t>San Francisco</t>
  </si>
  <si>
    <t>DEN</t>
  </si>
  <si>
    <t>Denver International</t>
  </si>
  <si>
    <t>Denver</t>
  </si>
  <si>
    <t>CO</t>
  </si>
  <si>
    <t>BOS</t>
  </si>
  <si>
    <t>Logan International</t>
  </si>
  <si>
    <t>Boston</t>
  </si>
  <si>
    <t>MA</t>
  </si>
  <si>
    <t>SEA</t>
  </si>
  <si>
    <t>Seattle/Tacoma International</t>
  </si>
  <si>
    <t>Seattle</t>
  </si>
  <si>
    <t>WA</t>
  </si>
  <si>
    <t>DFW</t>
  </si>
  <si>
    <t>Dallas/Fort Worth International</t>
  </si>
  <si>
    <t>Dallas-DFW</t>
  </si>
  <si>
    <t>TX</t>
  </si>
  <si>
    <t>LGA</t>
  </si>
  <si>
    <t>LaGuardia</t>
  </si>
  <si>
    <t>New York-La Guardia</t>
  </si>
  <si>
    <t>NY</t>
  </si>
  <si>
    <t>EWR</t>
  </si>
  <si>
    <t>Newark Liberty International</t>
  </si>
  <si>
    <t>Newark</t>
  </si>
  <si>
    <t>NJ</t>
  </si>
  <si>
    <t>JFK</t>
  </si>
  <si>
    <t>John F. Kennedy International</t>
  </si>
  <si>
    <t>New York-JFK</t>
  </si>
  <si>
    <t>PHX</t>
  </si>
  <si>
    <t>Phoenix Sky Harbor International</t>
  </si>
  <si>
    <t>Phoenix</t>
  </si>
  <si>
    <t>AZ</t>
  </si>
  <si>
    <t>LAS</t>
  </si>
  <si>
    <t>McCarran International</t>
  </si>
  <si>
    <t>Las Vegas</t>
  </si>
  <si>
    <t>NV</t>
  </si>
  <si>
    <t>MCO</t>
  </si>
  <si>
    <t>Orlando International</t>
  </si>
  <si>
    <t>Orlando</t>
  </si>
  <si>
    <t>FL</t>
  </si>
  <si>
    <t>PHL</t>
  </si>
  <si>
    <t>Philadelphia International</t>
  </si>
  <si>
    <t>Philadelphia</t>
  </si>
  <si>
    <t>PA</t>
  </si>
  <si>
    <t>MSP</t>
  </si>
  <si>
    <t>Minneapolis-St Paul International</t>
  </si>
  <si>
    <t>Minneapolis</t>
  </si>
  <si>
    <t>MN</t>
  </si>
  <si>
    <t>DCA</t>
  </si>
  <si>
    <t>Ronald Reagan Washington National</t>
  </si>
  <si>
    <t>Washington-Reagan National</t>
  </si>
  <si>
    <t>DC</t>
  </si>
  <si>
    <t>DTW</t>
  </si>
  <si>
    <t>Detroit Metro Wayne County</t>
  </si>
  <si>
    <t>Detroit</t>
  </si>
  <si>
    <t>MI</t>
  </si>
  <si>
    <t>BWI</t>
  </si>
  <si>
    <t>Baltimore/Washington International Thurgood Marshall</t>
  </si>
  <si>
    <t>Baltimore</t>
  </si>
  <si>
    <t>MD</t>
  </si>
  <si>
    <t>SAN</t>
  </si>
  <si>
    <t>San Diego International</t>
  </si>
  <si>
    <t>San Diego</t>
  </si>
  <si>
    <t>FLL</t>
  </si>
  <si>
    <t>Fort Lauderdale-Hollywood International</t>
  </si>
  <si>
    <t>Fort Lauderdale</t>
  </si>
  <si>
    <t>PDX</t>
  </si>
  <si>
    <t>Portland International</t>
  </si>
  <si>
    <t>Portland</t>
  </si>
  <si>
    <t>OR</t>
  </si>
  <si>
    <t>IAH</t>
  </si>
  <si>
    <t>George Bush Intercontinental/Houston</t>
  </si>
  <si>
    <t>Houston-Intercontinental</t>
  </si>
  <si>
    <t>TPA</t>
  </si>
  <si>
    <t>Tampa International</t>
  </si>
  <si>
    <t>Tampa</t>
  </si>
  <si>
    <t>MDW</t>
  </si>
  <si>
    <t>Chicago Midway International</t>
  </si>
  <si>
    <t>Chicago-Midway</t>
  </si>
  <si>
    <t>MIA</t>
  </si>
  <si>
    <t>Miami International</t>
  </si>
  <si>
    <t>Miami</t>
  </si>
  <si>
    <t>CLT</t>
  </si>
  <si>
    <t>Charlotte Douglas International</t>
  </si>
  <si>
    <t>Charlotte</t>
  </si>
  <si>
    <t>NC</t>
  </si>
  <si>
    <t>OAK</t>
  </si>
  <si>
    <t>Metropolitan Oakland International</t>
  </si>
  <si>
    <t>Oakland</t>
  </si>
  <si>
    <t>SLC</t>
  </si>
  <si>
    <t>Salt Lake City International</t>
  </si>
  <si>
    <t>Salt Lake City</t>
  </si>
  <si>
    <t>UT</t>
  </si>
  <si>
    <t>AUS</t>
  </si>
  <si>
    <t>Austin - Bergstrom International</t>
  </si>
  <si>
    <t>Austin</t>
  </si>
  <si>
    <t>DAL</t>
  </si>
  <si>
    <t>Dallas Love Field</t>
  </si>
  <si>
    <t>Dallas-Love Field</t>
  </si>
  <si>
    <t>STL</t>
  </si>
  <si>
    <t>Lambert-St. Louis International</t>
  </si>
  <si>
    <t>St. Louis</t>
  </si>
  <si>
    <t>MO</t>
  </si>
  <si>
    <t>RDU</t>
  </si>
  <si>
    <t>Raleigh-Durham International</t>
  </si>
  <si>
    <t>Raleigh/Durham</t>
  </si>
  <si>
    <t>SJC</t>
  </si>
  <si>
    <t>Norman Y. Mineta San Jose International</t>
  </si>
  <si>
    <t>San Jose</t>
  </si>
  <si>
    <t>MCI</t>
  </si>
  <si>
    <t>Kansas City International</t>
  </si>
  <si>
    <t>Kansas City</t>
  </si>
  <si>
    <t>SMF</t>
  </si>
  <si>
    <t>Sacramento International</t>
  </si>
  <si>
    <t>Sacramento</t>
  </si>
  <si>
    <t>BNA</t>
  </si>
  <si>
    <t>Nashville International</t>
  </si>
  <si>
    <t>Nashville</t>
  </si>
  <si>
    <t>TN</t>
  </si>
  <si>
    <t>SNA</t>
  </si>
  <si>
    <t>John Wayne Airport-Orange County</t>
  </si>
  <si>
    <t>Santa Ana</t>
  </si>
  <si>
    <t>HNL</t>
  </si>
  <si>
    <t>Honolulu International</t>
  </si>
  <si>
    <t>Honolulu</t>
  </si>
  <si>
    <t>HI</t>
  </si>
  <si>
    <t>IND</t>
  </si>
  <si>
    <t>Indianapolis International</t>
  </si>
  <si>
    <t>Indianapolis</t>
  </si>
  <si>
    <t>IN</t>
  </si>
  <si>
    <t>IAD</t>
  </si>
  <si>
    <t>Washington Dulles International</t>
  </si>
  <si>
    <t>Washington-Dulles</t>
  </si>
  <si>
    <t>HOU</t>
  </si>
  <si>
    <t>William P Hobby</t>
  </si>
  <si>
    <t>Houston-Hobby</t>
  </si>
  <si>
    <t>CLE</t>
  </si>
  <si>
    <t>Cleveland-Hopkins International</t>
  </si>
  <si>
    <t>Cleveland</t>
  </si>
  <si>
    <t>OH</t>
  </si>
  <si>
    <t>MSY</t>
  </si>
  <si>
    <t>Louis Armstrong New Orleans International</t>
  </si>
  <si>
    <t>New Orleans</t>
  </si>
  <si>
    <t>LA</t>
  </si>
  <si>
    <t>PIT</t>
  </si>
  <si>
    <t>Pittsburgh International</t>
  </si>
  <si>
    <t>Pittsburgh</t>
  </si>
  <si>
    <t>CMH</t>
  </si>
  <si>
    <t>Port Columbus International</t>
  </si>
  <si>
    <t>Columbus</t>
  </si>
  <si>
    <t>MKE</t>
  </si>
  <si>
    <t>General Mitchell International</t>
  </si>
  <si>
    <t>Milwaukee</t>
  </si>
  <si>
    <t>WI</t>
  </si>
  <si>
    <t>SAT</t>
  </si>
  <si>
    <t>San Antonio International</t>
  </si>
  <si>
    <t>San Antonio</t>
  </si>
  <si>
    <t>BDL</t>
  </si>
  <si>
    <t>Bradley International</t>
  </si>
  <si>
    <t>Hartford</t>
  </si>
  <si>
    <t>CT</t>
  </si>
  <si>
    <t>CVG</t>
  </si>
  <si>
    <t>Cincinnati/Northern Kentucky International</t>
  </si>
  <si>
    <t>Cincinnati</t>
  </si>
  <si>
    <t>SJU</t>
  </si>
  <si>
    <t>Luis Munoz Marin International</t>
  </si>
  <si>
    <t>San Juan</t>
  </si>
  <si>
    <t>PR</t>
  </si>
  <si>
    <t>RSW</t>
  </si>
  <si>
    <t>Southwest Florida International</t>
  </si>
  <si>
    <t>Fort Myers</t>
  </si>
  <si>
    <t>PBI</t>
  </si>
  <si>
    <t>Palm Beach International</t>
  </si>
  <si>
    <t>West Palm Beach/Palm Beach</t>
  </si>
  <si>
    <t>BUF</t>
  </si>
  <si>
    <t>Buffalo Niagara International</t>
  </si>
  <si>
    <t>Buffalo</t>
  </si>
  <si>
    <t>JAX</t>
  </si>
  <si>
    <t>Jacksonville International</t>
  </si>
  <si>
    <t>Jacksonville</t>
  </si>
  <si>
    <t>BUR</t>
  </si>
  <si>
    <t>Bob Hope</t>
  </si>
  <si>
    <t>Burbank</t>
  </si>
  <si>
    <t>ONT</t>
  </si>
  <si>
    <t>Ontario International</t>
  </si>
  <si>
    <t>Ontario</t>
  </si>
  <si>
    <t>OMA</t>
  </si>
  <si>
    <t>Eppley Airfield</t>
  </si>
  <si>
    <t>Omaha</t>
  </si>
  <si>
    <t>NE</t>
  </si>
  <si>
    <t>ABQ</t>
  </si>
  <si>
    <t>Albuquerque International Sunport</t>
  </si>
  <si>
    <t>Albuquerque</t>
  </si>
  <si>
    <t>NM</t>
  </si>
  <si>
    <t>PVD</t>
  </si>
  <si>
    <t>Theodore Francis Green State</t>
  </si>
  <si>
    <t>Providence</t>
  </si>
  <si>
    <t>RI</t>
  </si>
  <si>
    <t>MEM</t>
  </si>
  <si>
    <t>Memphis International</t>
  </si>
  <si>
    <t>Memphis</t>
  </si>
  <si>
    <t>RIC</t>
  </si>
  <si>
    <t>Richmond International</t>
  </si>
  <si>
    <t>Richmond</t>
  </si>
  <si>
    <t>VA</t>
  </si>
  <si>
    <t>OKC</t>
  </si>
  <si>
    <t>Will Rogers World</t>
  </si>
  <si>
    <t>Oklahoma City</t>
  </si>
  <si>
    <t>OK</t>
  </si>
  <si>
    <t>ANC</t>
  </si>
  <si>
    <t>Ted Stevens Anchorage International</t>
  </si>
  <si>
    <t>Anchorage</t>
  </si>
  <si>
    <t>AK</t>
  </si>
  <si>
    <t>SFB</t>
  </si>
  <si>
    <t>Orlando Sanford International</t>
  </si>
  <si>
    <t>Sanford</t>
  </si>
  <si>
    <t>BOI</t>
  </si>
  <si>
    <t>Boise Air Terminal</t>
  </si>
  <si>
    <t>Boise</t>
  </si>
  <si>
    <t>ID</t>
  </si>
  <si>
    <t>ORF</t>
  </si>
  <si>
    <t>Norfolk International</t>
  </si>
  <si>
    <t>Norfolk</t>
  </si>
  <si>
    <t>SDF</t>
  </si>
  <si>
    <t>Louisville International-Standiford Field</t>
  </si>
  <si>
    <t>Louisville</t>
  </si>
  <si>
    <t>KY</t>
  </si>
  <si>
    <t>GEG</t>
  </si>
  <si>
    <t>Spokane International</t>
  </si>
  <si>
    <t>Spokane</t>
  </si>
  <si>
    <t>ALB</t>
  </si>
  <si>
    <t>Albany International</t>
  </si>
  <si>
    <t>Albany</t>
  </si>
  <si>
    <t>RNO</t>
  </si>
  <si>
    <t>Reno/Tahoe International</t>
  </si>
  <si>
    <t>Reno</t>
  </si>
  <si>
    <t>CHS</t>
  </si>
  <si>
    <t>Charleston AFB/International</t>
  </si>
  <si>
    <t>Charleston</t>
  </si>
  <si>
    <t>SC</t>
  </si>
  <si>
    <t>TUS</t>
  </si>
  <si>
    <t>Tucson International</t>
  </si>
  <si>
    <t>Tucson</t>
  </si>
  <si>
    <t>GRR</t>
  </si>
  <si>
    <t>Gerald R. Ford International</t>
  </si>
  <si>
    <t>Grand Rapids</t>
  </si>
  <si>
    <t>LGB</t>
  </si>
  <si>
    <t>Long Beach Airport</t>
  </si>
  <si>
    <t>Long Beach</t>
  </si>
  <si>
    <t>ELP</t>
  </si>
  <si>
    <t>El Paso International</t>
  </si>
  <si>
    <t>El Paso</t>
  </si>
  <si>
    <t>TUL</t>
  </si>
  <si>
    <t>Tulsa International</t>
  </si>
  <si>
    <t>Tulsa</t>
  </si>
  <si>
    <t>DSM</t>
  </si>
  <si>
    <t>Des Moines International</t>
  </si>
  <si>
    <t>Des Moines</t>
  </si>
  <si>
    <t>IA</t>
  </si>
  <si>
    <t>BHM</t>
  </si>
  <si>
    <t>Birmingham-Shuttlesworth International</t>
  </si>
  <si>
    <t>Birmingham</t>
  </si>
  <si>
    <t>AL</t>
  </si>
  <si>
    <t>ROC</t>
  </si>
  <si>
    <t>Greater Rochester International</t>
  </si>
  <si>
    <t>Rochester</t>
  </si>
  <si>
    <t>PIE</t>
  </si>
  <si>
    <t>St Pete Clearwater International</t>
  </si>
  <si>
    <t>St. Petersburg</t>
  </si>
  <si>
    <t>OGG</t>
  </si>
  <si>
    <t>Kahului Airport</t>
  </si>
  <si>
    <t>Kahului</t>
  </si>
  <si>
    <t>MHT</t>
  </si>
  <si>
    <t>Manchester-Boston Regional</t>
  </si>
  <si>
    <t>Manchester</t>
  </si>
  <si>
    <t>NH</t>
  </si>
  <si>
    <t>DAY</t>
  </si>
  <si>
    <t>James M Cox/Dayton International</t>
  </si>
  <si>
    <t>Dayton</t>
  </si>
  <si>
    <t>SYR</t>
  </si>
  <si>
    <t>Syracuse Hancock International</t>
  </si>
  <si>
    <t>Syracuse</t>
  </si>
  <si>
    <t>GSP</t>
  </si>
  <si>
    <t>Greenville-Spartanburg International</t>
  </si>
  <si>
    <t>Greer</t>
  </si>
  <si>
    <t>LIT</t>
  </si>
  <si>
    <t>Bill and Hillary Clinton Nat Adams Field</t>
  </si>
  <si>
    <t>Little Rock</t>
  </si>
  <si>
    <t>AR</t>
  </si>
  <si>
    <t>MSN</t>
  </si>
  <si>
    <t>Dane County Regional-Truax Field</t>
  </si>
  <si>
    <t>Madison</t>
  </si>
  <si>
    <t>HPN</t>
  </si>
  <si>
    <t>Westchester County</t>
  </si>
  <si>
    <t>White Plains</t>
  </si>
  <si>
    <t>PWM</t>
  </si>
  <si>
    <t>Portland International Jetport</t>
  </si>
  <si>
    <t>ME</t>
  </si>
  <si>
    <t>TYS</t>
  </si>
  <si>
    <t>McGhee Tyson</t>
  </si>
  <si>
    <t>Knoxville</t>
  </si>
  <si>
    <t>GSO</t>
  </si>
  <si>
    <t>Piedmont Triad International</t>
  </si>
  <si>
    <t>Greensboro/High Point</t>
  </si>
  <si>
    <t>ICT</t>
  </si>
  <si>
    <t>Wichita Dwight D Eisenhower National</t>
  </si>
  <si>
    <t>Wichita</t>
  </si>
  <si>
    <t>KS</t>
  </si>
  <si>
    <t>SAV</t>
  </si>
  <si>
    <t>Savannah/Hilton Head International</t>
  </si>
  <si>
    <t>Savannah</t>
  </si>
  <si>
    <t>CAK</t>
  </si>
  <si>
    <t>Akron-Canton Regional</t>
  </si>
  <si>
    <t>Akron</t>
  </si>
  <si>
    <t>ISP</t>
  </si>
  <si>
    <t>Long Island MacArthur</t>
  </si>
  <si>
    <t>Islip</t>
  </si>
  <si>
    <t>PNS</t>
  </si>
  <si>
    <t>Pensacola International</t>
  </si>
  <si>
    <t>Pensacola</t>
  </si>
  <si>
    <t>KOA</t>
  </si>
  <si>
    <t>Kona International Airport at Keahole</t>
  </si>
  <si>
    <t>Kona</t>
  </si>
  <si>
    <t>FAT</t>
  </si>
  <si>
    <t>Fresno Yosemite International</t>
  </si>
  <si>
    <t>Fresno</t>
  </si>
  <si>
    <t>LIH</t>
  </si>
  <si>
    <t>Lihue Airport</t>
  </si>
  <si>
    <t>Lihue</t>
  </si>
  <si>
    <t>LEX</t>
  </si>
  <si>
    <t>Blue Grass</t>
  </si>
  <si>
    <t>Lexington</t>
  </si>
  <si>
    <t>COS</t>
  </si>
  <si>
    <t>City of Colorado Springs Municipal</t>
  </si>
  <si>
    <t>Colorado Springs</t>
  </si>
  <si>
    <t>MYR</t>
  </si>
  <si>
    <t>Myrtle Beach International</t>
  </si>
  <si>
    <t>Myrtle Beach</t>
  </si>
  <si>
    <t>MDT</t>
  </si>
  <si>
    <t>Harrisburg International</t>
  </si>
  <si>
    <t>Harrisburg</t>
  </si>
  <si>
    <t>XNA</t>
  </si>
  <si>
    <t>Northwest Arkansas Regional</t>
  </si>
  <si>
    <t>Fayetteville</t>
  </si>
  <si>
    <t>CID</t>
  </si>
  <si>
    <t>The Eastern Iowa</t>
  </si>
  <si>
    <t>Cedar Rapids/Iowa City</t>
  </si>
  <si>
    <t>BTV</t>
  </si>
  <si>
    <t>Burlington International</t>
  </si>
  <si>
    <t>Burlington</t>
  </si>
  <si>
    <t>VT</t>
  </si>
  <si>
    <t>FSD</t>
  </si>
  <si>
    <t>Joe Foss Field</t>
  </si>
  <si>
    <t>Sioux Falls</t>
  </si>
  <si>
    <t>SD</t>
  </si>
  <si>
    <t>CAE</t>
  </si>
  <si>
    <t>Columbia Metropolitan</t>
  </si>
  <si>
    <t>Columbia</t>
  </si>
  <si>
    <t>ACY</t>
  </si>
  <si>
    <t>Atlantic City International</t>
  </si>
  <si>
    <t>Atlantic City</t>
  </si>
  <si>
    <t>PSP</t>
  </si>
  <si>
    <t>Palm Springs International</t>
  </si>
  <si>
    <t>Palm Springs</t>
  </si>
  <si>
    <t>BLI</t>
  </si>
  <si>
    <t>Bellingham International</t>
  </si>
  <si>
    <t>Bellingham</t>
  </si>
  <si>
    <t>HSV</t>
  </si>
  <si>
    <t>Huntsville International-Carl T Jones Field</t>
  </si>
  <si>
    <t>Huntsville</t>
  </si>
  <si>
    <t>EUG</t>
  </si>
  <si>
    <t>Mahlon Sweet Field</t>
  </si>
  <si>
    <t>Eugene</t>
  </si>
  <si>
    <t>FNT</t>
  </si>
  <si>
    <t>Bishop International</t>
  </si>
  <si>
    <t>Flint</t>
  </si>
  <si>
    <t>SGF</t>
  </si>
  <si>
    <t>Springfield-Branson National</t>
  </si>
  <si>
    <t>Springfield</t>
  </si>
  <si>
    <t>JAN</t>
  </si>
  <si>
    <t>Jackson Medgar Wiley Evers International</t>
  </si>
  <si>
    <t>Jackson/Vicksburg</t>
  </si>
  <si>
    <t>ITO</t>
  </si>
  <si>
    <t>Hilo International</t>
  </si>
  <si>
    <t>Hilo</t>
  </si>
  <si>
    <t>CHA</t>
  </si>
  <si>
    <t>Lovell Field</t>
  </si>
  <si>
    <t>Chattanooga</t>
  </si>
  <si>
    <t>SRQ</t>
  </si>
  <si>
    <t>Sarasota/Bradenton International</t>
  </si>
  <si>
    <t>Sarasota/Bradenton</t>
  </si>
  <si>
    <t>MAF</t>
  </si>
  <si>
    <t>Midland International Air and Space Port</t>
  </si>
  <si>
    <t>Midland/Odessa</t>
  </si>
  <si>
    <t>LBB</t>
  </si>
  <si>
    <t>Lubbock Preston Smith International</t>
  </si>
  <si>
    <t>Lubbock</t>
  </si>
  <si>
    <t>FAR</t>
  </si>
  <si>
    <t>Hector International</t>
  </si>
  <si>
    <t>Fargo</t>
  </si>
  <si>
    <t>ND</t>
  </si>
  <si>
    <t>ABE</t>
  </si>
  <si>
    <t>Lehigh Valley International</t>
  </si>
  <si>
    <t>Allentown/Bethlehem/Easton</t>
  </si>
  <si>
    <t>ILM</t>
  </si>
  <si>
    <t>Wilmington International</t>
  </si>
  <si>
    <t>Wilmington</t>
  </si>
  <si>
    <t>FWA</t>
  </si>
  <si>
    <t>Fort Wayne International</t>
  </si>
  <si>
    <t>Fort Wayne</t>
  </si>
  <si>
    <t>BZN</t>
  </si>
  <si>
    <t>Bozeman Yellowstone International</t>
  </si>
  <si>
    <t>Bozeman</t>
  </si>
  <si>
    <t>MT</t>
  </si>
  <si>
    <t>MLI</t>
  </si>
  <si>
    <t>Quad City International</t>
  </si>
  <si>
    <t>Moline</t>
  </si>
  <si>
    <t>FAI</t>
  </si>
  <si>
    <t>Fairbanks International</t>
  </si>
  <si>
    <t>Fairbanks</t>
  </si>
  <si>
    <t>BIL</t>
  </si>
  <si>
    <t>Billings Logan International</t>
  </si>
  <si>
    <t>Billings</t>
  </si>
  <si>
    <t>AVL</t>
  </si>
  <si>
    <t>Asheville Regional</t>
  </si>
  <si>
    <t>Asheville</t>
  </si>
  <si>
    <t>MFR</t>
  </si>
  <si>
    <t>Rogue Valley International - Medford</t>
  </si>
  <si>
    <t>Medford</t>
  </si>
  <si>
    <t>PSC</t>
  </si>
  <si>
    <t>Tri Cities</t>
  </si>
  <si>
    <t>Pasco/Kennewick/Richland</t>
  </si>
  <si>
    <t>TTN</t>
  </si>
  <si>
    <t>Trenton Mercer</t>
  </si>
  <si>
    <t>Trenton</t>
  </si>
  <si>
    <t>SBN</t>
  </si>
  <si>
    <t>South Bend International</t>
  </si>
  <si>
    <t>South Bend</t>
  </si>
  <si>
    <t>MFE</t>
  </si>
  <si>
    <t>McAllen Miller International</t>
  </si>
  <si>
    <t>Mission/McAllen/Edinburg</t>
  </si>
  <si>
    <t>PIA</t>
  </si>
  <si>
    <t>General Downing - Peoria International</t>
  </si>
  <si>
    <t>Peoria</t>
  </si>
  <si>
    <t>MSO</t>
  </si>
  <si>
    <t>Missoula International</t>
  </si>
  <si>
    <t>Missoula</t>
  </si>
  <si>
    <t>BTR</t>
  </si>
  <si>
    <t>Baton Rouge Metropolitan/Ryan Field</t>
  </si>
  <si>
    <t>Baton Rouge</t>
  </si>
  <si>
    <t>VPS</t>
  </si>
  <si>
    <t>Eglin AFB Destin Fort Walton Beach</t>
  </si>
  <si>
    <t>Valparaiso</t>
  </si>
  <si>
    <t>STT</t>
  </si>
  <si>
    <t>Cyril E King</t>
  </si>
  <si>
    <t>Charlotte Amalie</t>
  </si>
  <si>
    <t>VI</t>
  </si>
  <si>
    <t>AMA</t>
  </si>
  <si>
    <t>Rick Husband Amarillo International</t>
  </si>
  <si>
    <t>Amarillo</t>
  </si>
  <si>
    <t>CHO</t>
  </si>
  <si>
    <t>Charlottesville Albemarle</t>
  </si>
  <si>
    <t>Charlottesville</t>
  </si>
  <si>
    <t>CRP</t>
  </si>
  <si>
    <t>Corpus Christi International</t>
  </si>
  <si>
    <t>Corpus Christi</t>
  </si>
  <si>
    <t>TLH</t>
  </si>
  <si>
    <t>Tallahassee International</t>
  </si>
  <si>
    <t>Tallahassee</t>
  </si>
  <si>
    <t>BIS</t>
  </si>
  <si>
    <t>Bismarck Municipal</t>
  </si>
  <si>
    <t>Bismarck/Mandan</t>
  </si>
  <si>
    <t>DAB</t>
  </si>
  <si>
    <t>Daytona Beach International</t>
  </si>
  <si>
    <t>Daytona Beach</t>
  </si>
  <si>
    <t>RDM</t>
  </si>
  <si>
    <t>Roberts Field</t>
  </si>
  <si>
    <t>Bend/Redmond</t>
  </si>
  <si>
    <t>ATW</t>
  </si>
  <si>
    <t>Appleton International</t>
  </si>
  <si>
    <t>Appleton</t>
  </si>
  <si>
    <t>SBA</t>
  </si>
  <si>
    <t>Santa Barbara Municipal</t>
  </si>
  <si>
    <t>Santa Barbara</t>
  </si>
  <si>
    <t>ROA</t>
  </si>
  <si>
    <t>Roanoke Blacksburg Regional Woodrum Field</t>
  </si>
  <si>
    <t>Roanoke</t>
  </si>
  <si>
    <t>AGS</t>
  </si>
  <si>
    <t>Augusta Regional at Bush Field</t>
  </si>
  <si>
    <t>Augusta</t>
  </si>
  <si>
    <t>AVP</t>
  </si>
  <si>
    <t>Wilkes Barre Scranton International</t>
  </si>
  <si>
    <t>Scranton/Wilkes-Barre</t>
  </si>
  <si>
    <t>SHV</t>
  </si>
  <si>
    <t>Shreveport Regional</t>
  </si>
  <si>
    <t>Shreveport</t>
  </si>
  <si>
    <t>GRB</t>
  </si>
  <si>
    <t>Green Bay Austin Straubel International</t>
  </si>
  <si>
    <t>Green Bay</t>
  </si>
  <si>
    <t>BQN</t>
  </si>
  <si>
    <t>Rafael Hernandez</t>
  </si>
  <si>
    <t>Aguadilla</t>
  </si>
  <si>
    <t>BGR</t>
  </si>
  <si>
    <t>Bangor International</t>
  </si>
  <si>
    <t>Bangor</t>
  </si>
  <si>
    <t>HRL</t>
  </si>
  <si>
    <t>Valley International</t>
  </si>
  <si>
    <t>Harlingen/San Benito</t>
  </si>
  <si>
    <t>MOB</t>
  </si>
  <si>
    <t>Mobile Regional</t>
  </si>
  <si>
    <t>Mobile</t>
  </si>
  <si>
    <t>FAY</t>
  </si>
  <si>
    <t>Fayetteville Regional/Grannis Field</t>
  </si>
  <si>
    <t>JNU</t>
  </si>
  <si>
    <t>Juneau International</t>
  </si>
  <si>
    <t>Juneau</t>
  </si>
  <si>
    <t>RAP</t>
  </si>
  <si>
    <t>Rapid City Regional</t>
  </si>
  <si>
    <t>Rapid City</t>
  </si>
  <si>
    <t>BMI</t>
  </si>
  <si>
    <t>Central Illinois Regional</t>
  </si>
  <si>
    <t>Bloomington/Normal</t>
  </si>
  <si>
    <t>PHF</t>
  </si>
  <si>
    <t>Newport News/Williamsburg International</t>
  </si>
  <si>
    <t>Newport News/Williamsburg</t>
  </si>
  <si>
    <t>GNV</t>
  </si>
  <si>
    <t>Gainesville Regional</t>
  </si>
  <si>
    <t>Gainesville</t>
  </si>
  <si>
    <t>GPT</t>
  </si>
  <si>
    <t>Gulfport-Biloxi International</t>
  </si>
  <si>
    <t>Gulfport/Biloxi</t>
  </si>
  <si>
    <t>TRI</t>
  </si>
  <si>
    <t>Tri-Cities Regional TN/VA</t>
  </si>
  <si>
    <t>Bristol/Johnson City/Kingsport</t>
  </si>
  <si>
    <t>CRW</t>
  </si>
  <si>
    <t>Yeager</t>
  </si>
  <si>
    <t>Charleston/Dunbar</t>
  </si>
  <si>
    <t>WV</t>
  </si>
  <si>
    <t>EVV</t>
  </si>
  <si>
    <t>Evansville Regional</t>
  </si>
  <si>
    <t>Evansville</t>
  </si>
  <si>
    <t>MLB</t>
  </si>
  <si>
    <t>Melbourne International</t>
  </si>
  <si>
    <t>Melbourne</t>
  </si>
  <si>
    <t>LFT</t>
  </si>
  <si>
    <t>Lafayette Regional Paul Fournet Field</t>
  </si>
  <si>
    <t>Lafayette</t>
  </si>
  <si>
    <t>FCA</t>
  </si>
  <si>
    <t>Glacier Park International</t>
  </si>
  <si>
    <t>Kalispell</t>
  </si>
  <si>
    <t>GJT</t>
  </si>
  <si>
    <t>Grand Junction Regional</t>
  </si>
  <si>
    <t>Grand Junction</t>
  </si>
  <si>
    <t>TVC</t>
  </si>
  <si>
    <t>Cherry Capital</t>
  </si>
  <si>
    <t>Traverse City</t>
  </si>
  <si>
    <t>LBE</t>
  </si>
  <si>
    <t>Arnold Palmer Regional</t>
  </si>
  <si>
    <t>Latrobe</t>
  </si>
  <si>
    <t>GTF</t>
  </si>
  <si>
    <t>Great Falls International</t>
  </si>
  <si>
    <t>Great Falls</t>
  </si>
  <si>
    <t>MRY</t>
  </si>
  <si>
    <t>Monterey Regional</t>
  </si>
  <si>
    <t>Monterey</t>
  </si>
  <si>
    <t>SBP</t>
  </si>
  <si>
    <t>San Luis County Regional</t>
  </si>
  <si>
    <t>San Luis Obispo</t>
  </si>
  <si>
    <t>SWF</t>
  </si>
  <si>
    <t>Stewart International</t>
  </si>
  <si>
    <t>Newburgh/Poughkeepsie</t>
  </si>
  <si>
    <t>OAJ</t>
  </si>
  <si>
    <t>Albert J Ellis</t>
  </si>
  <si>
    <t>Jacksonville/Camp Lejeune</t>
  </si>
  <si>
    <t>RFD</t>
  </si>
  <si>
    <t>Chicago/Rockford International</t>
  </si>
  <si>
    <t>Rockford</t>
  </si>
  <si>
    <t>MOT</t>
  </si>
  <si>
    <t>Minot International</t>
  </si>
  <si>
    <t>Minot</t>
  </si>
  <si>
    <t>ELM</t>
  </si>
  <si>
    <t>Elmira/Corning Regional</t>
  </si>
  <si>
    <t>Elmira/Corning</t>
  </si>
  <si>
    <t>LAN</t>
  </si>
  <si>
    <t>Capital Region International</t>
  </si>
  <si>
    <t>Lansing</t>
  </si>
  <si>
    <t>MGM</t>
  </si>
  <si>
    <t>Montgomery Regional</t>
  </si>
  <si>
    <t>Montgomery</t>
  </si>
  <si>
    <t>GFK</t>
  </si>
  <si>
    <t>Grand Forks International</t>
  </si>
  <si>
    <t>Grand Forks</t>
  </si>
  <si>
    <t>AZO</t>
  </si>
  <si>
    <t>Kalamazoo/Battle Creek International</t>
  </si>
  <si>
    <t>Kalamazoo</t>
  </si>
  <si>
    <t>DRO</t>
  </si>
  <si>
    <t>Durango La Plata County</t>
  </si>
  <si>
    <t>Durango</t>
  </si>
  <si>
    <t>LNK</t>
  </si>
  <si>
    <t>Lincoln Airport</t>
  </si>
  <si>
    <t>Lincoln</t>
  </si>
  <si>
    <t>EYW</t>
  </si>
  <si>
    <t>Key West International</t>
  </si>
  <si>
    <t>Key West</t>
  </si>
  <si>
    <t>IDA</t>
  </si>
  <si>
    <t>Idaho Falls Regional</t>
  </si>
  <si>
    <t>Idaho Falls</t>
  </si>
  <si>
    <t>JAC</t>
  </si>
  <si>
    <t>Jackson Hole</t>
  </si>
  <si>
    <t>Jackson</t>
  </si>
  <si>
    <t>WY</t>
  </si>
  <si>
    <t>SCE</t>
  </si>
  <si>
    <t>University Park</t>
  </si>
  <si>
    <t>State College</t>
  </si>
  <si>
    <t>MBS</t>
  </si>
  <si>
    <t>MBS International</t>
  </si>
  <si>
    <t>Saginaw/Bay City/Midland</t>
  </si>
  <si>
    <t>HTS</t>
  </si>
  <si>
    <t>Tri-State/Milton J. Ferguson Field</t>
  </si>
  <si>
    <t>Ashland</t>
  </si>
  <si>
    <t>PSE</t>
  </si>
  <si>
    <t>Mercedita</t>
  </si>
  <si>
    <t>Ponce</t>
  </si>
  <si>
    <t>DLH</t>
  </si>
  <si>
    <t>Duluth International</t>
  </si>
  <si>
    <t>Duluth</t>
  </si>
  <si>
    <t>EWN</t>
  </si>
  <si>
    <t>Coastal Carolina Regional</t>
  </si>
  <si>
    <t>New Bern/Morehead/Beaufort</t>
  </si>
  <si>
    <t>TOL</t>
  </si>
  <si>
    <t>Toledo Express</t>
  </si>
  <si>
    <t>Toledo</t>
  </si>
  <si>
    <t>CWA</t>
  </si>
  <si>
    <t>Central Wisconsin</t>
  </si>
  <si>
    <t>Mosinee</t>
  </si>
  <si>
    <t>STX</t>
  </si>
  <si>
    <t>Henry E. Rohlsen</t>
  </si>
  <si>
    <t>Christiansted</t>
  </si>
  <si>
    <t>BFL</t>
  </si>
  <si>
    <t>Meadows Field</t>
  </si>
  <si>
    <t>Bakersfield</t>
  </si>
  <si>
    <t>LRD</t>
  </si>
  <si>
    <t>Laredo International</t>
  </si>
  <si>
    <t>Laredo</t>
  </si>
  <si>
    <t>SPI</t>
  </si>
  <si>
    <t>Abraham Lincoln Capital</t>
  </si>
  <si>
    <t>ASE</t>
  </si>
  <si>
    <t>Aspen Pitkin County Sardy Field</t>
  </si>
  <si>
    <t>Aspen</t>
  </si>
  <si>
    <t>AEX</t>
  </si>
  <si>
    <t>Alexandria International</t>
  </si>
  <si>
    <t>Alexandria</t>
  </si>
  <si>
    <t>HLN</t>
  </si>
  <si>
    <t>Helena Regional</t>
  </si>
  <si>
    <t>Helena</t>
  </si>
  <si>
    <t>RST</t>
  </si>
  <si>
    <t>Rochester International</t>
  </si>
  <si>
    <t>ERI</t>
  </si>
  <si>
    <t>Erie International/Tom Ridge Field</t>
  </si>
  <si>
    <t>Erie</t>
  </si>
  <si>
    <t>MLU</t>
  </si>
  <si>
    <t>Monroe Regional</t>
  </si>
  <si>
    <t>Monroe</t>
  </si>
  <si>
    <t>CMI</t>
  </si>
  <si>
    <t>University of Illinois/Willard</t>
  </si>
  <si>
    <t>Champaign/Urbana</t>
  </si>
  <si>
    <t>GRI</t>
  </si>
  <si>
    <t>Central Nebraska Regional</t>
  </si>
  <si>
    <t>Grand Island</t>
  </si>
  <si>
    <t>LSE</t>
  </si>
  <si>
    <t>La Crosse Regional</t>
  </si>
  <si>
    <t>La Crosse</t>
  </si>
  <si>
    <t>KTN</t>
  </si>
  <si>
    <t>Ketchikan International</t>
  </si>
  <si>
    <t>Ketchikan</t>
  </si>
  <si>
    <t>CPR</t>
  </si>
  <si>
    <t>Casper/Natrona County International</t>
  </si>
  <si>
    <t>Casper</t>
  </si>
  <si>
    <t>SCK</t>
  </si>
  <si>
    <t>Stockton Metropolitan</t>
  </si>
  <si>
    <t>Stockton</t>
  </si>
  <si>
    <t>ABI</t>
  </si>
  <si>
    <t>Abilene Regional</t>
  </si>
  <si>
    <t>Abilene</t>
  </si>
  <si>
    <t>ITH</t>
  </si>
  <si>
    <t>Ithaca Tompkins Regional</t>
  </si>
  <si>
    <t>Ithaca/Cortland</t>
  </si>
  <si>
    <t>LYH</t>
  </si>
  <si>
    <t>Lynchburg Regional/Preston Glenn Field</t>
  </si>
  <si>
    <t>Lynchburg</t>
  </si>
  <si>
    <t>BRO</t>
  </si>
  <si>
    <t>Brownsville South Padre Island International</t>
  </si>
  <si>
    <t>Brownsville</t>
  </si>
  <si>
    <t>FSM</t>
  </si>
  <si>
    <t>Fort Smith Regional</t>
  </si>
  <si>
    <t>Fort Smith</t>
  </si>
  <si>
    <t>LWS</t>
  </si>
  <si>
    <t>Lewiston Nez Perce County</t>
  </si>
  <si>
    <t>Lewiston</t>
  </si>
  <si>
    <t>ORH</t>
  </si>
  <si>
    <t>Worcester Regional</t>
  </si>
  <si>
    <t>Worcester</t>
  </si>
  <si>
    <t>SGU</t>
  </si>
  <si>
    <t>St George Regional</t>
  </si>
  <si>
    <t>St. George</t>
  </si>
  <si>
    <t>CLL</t>
  </si>
  <si>
    <t>Easterwood Field</t>
  </si>
  <si>
    <t>College Station/Bryan</t>
  </si>
  <si>
    <t>BGM</t>
  </si>
  <si>
    <t>Greater Binghamton/Edwin A. Link Field</t>
  </si>
  <si>
    <t>Binghamton</t>
  </si>
  <si>
    <t>YKM</t>
  </si>
  <si>
    <t>Yakima Air Terminal/McAllister Field</t>
  </si>
  <si>
    <t>Yakima</t>
  </si>
  <si>
    <t>IFP</t>
  </si>
  <si>
    <t>Laughlin/Bullhead International</t>
  </si>
  <si>
    <t>Bullhead City</t>
  </si>
  <si>
    <t>COU</t>
  </si>
  <si>
    <t>Columbia Regional</t>
  </si>
  <si>
    <t>ISN</t>
  </si>
  <si>
    <t>Sloulin Field International</t>
  </si>
  <si>
    <t>Williston</t>
  </si>
  <si>
    <t>SBY</t>
  </si>
  <si>
    <t>Salisbury-Ocean City/Wicomico Regional</t>
  </si>
  <si>
    <t>Salisbury</t>
  </si>
  <si>
    <t>YUM</t>
  </si>
  <si>
    <t>Yuma MCAS/Yuma International</t>
  </si>
  <si>
    <t>Yuma</t>
  </si>
  <si>
    <t>ACT</t>
  </si>
  <si>
    <t>Waco Regional</t>
  </si>
  <si>
    <t>Waco</t>
  </si>
  <si>
    <t>BET</t>
  </si>
  <si>
    <t>Bethel Airport</t>
  </si>
  <si>
    <t>Bethel</t>
  </si>
  <si>
    <t>MHK</t>
  </si>
  <si>
    <t>Manhattan Regional</t>
  </si>
  <si>
    <t>Manhattan/Ft. Riley</t>
  </si>
  <si>
    <t>EAT</t>
  </si>
  <si>
    <t>Pangborn Memorial</t>
  </si>
  <si>
    <t>Wenatchee</t>
  </si>
  <si>
    <t>SJT</t>
  </si>
  <si>
    <t>San Angelo Regional/Mathis Field</t>
  </si>
  <si>
    <t>San Angelo</t>
  </si>
  <si>
    <t>ACV</t>
  </si>
  <si>
    <t>Arcata</t>
  </si>
  <si>
    <t>Arcata/Eureka</t>
  </si>
  <si>
    <t>TYR</t>
  </si>
  <si>
    <t>Tyler Pounds Regional</t>
  </si>
  <si>
    <t>Tyler</t>
  </si>
  <si>
    <t>PUW</t>
  </si>
  <si>
    <t>Pullman Moscow Regional</t>
  </si>
  <si>
    <t>Pullman</t>
  </si>
  <si>
    <t>SUN</t>
  </si>
  <si>
    <t>Friedman Memorial</t>
  </si>
  <si>
    <t>Sun Valley/Hailey/Ketchum</t>
  </si>
  <si>
    <t>MTJ</t>
  </si>
  <si>
    <t>Montrose Regional</t>
  </si>
  <si>
    <t>Montrose/Delta</t>
  </si>
  <si>
    <t>SIT</t>
  </si>
  <si>
    <t>Sitka Rocky Gutierrez</t>
  </si>
  <si>
    <t>Sitka</t>
  </si>
  <si>
    <t>FLG</t>
  </si>
  <si>
    <t>Flagstaff Pulliam</t>
  </si>
  <si>
    <t>Flagstaff</t>
  </si>
  <si>
    <t>LCH</t>
  </si>
  <si>
    <t>Lake Charles Regional</t>
  </si>
  <si>
    <t>Lake Charles</t>
  </si>
  <si>
    <t>FLO</t>
  </si>
  <si>
    <t>Florence Regional</t>
  </si>
  <si>
    <t>Florence</t>
  </si>
  <si>
    <t>EGE</t>
  </si>
  <si>
    <t>Eagle County Regional</t>
  </si>
  <si>
    <t>Eagle</t>
  </si>
  <si>
    <t>PGV</t>
  </si>
  <si>
    <t>Pitt Greenville</t>
  </si>
  <si>
    <t>Greenville</t>
  </si>
  <si>
    <t>LAW</t>
  </si>
  <si>
    <t>Lawton-Fort Sill Regional</t>
  </si>
  <si>
    <t>Lawton/Fort Sill</t>
  </si>
  <si>
    <t>PSM</t>
  </si>
  <si>
    <t>Portsmouth International at Pease</t>
  </si>
  <si>
    <t>Portsmouth</t>
  </si>
  <si>
    <t>ALW</t>
  </si>
  <si>
    <t>Walla Walla Regional</t>
  </si>
  <si>
    <t>Walla Walla</t>
  </si>
  <si>
    <t>ACK</t>
  </si>
  <si>
    <t>Nantucket Memorial</t>
  </si>
  <si>
    <t>Nantucket</t>
  </si>
  <si>
    <t>SCC</t>
  </si>
  <si>
    <t>Deadhorse Airport</t>
  </si>
  <si>
    <t>Deadhorse</t>
  </si>
  <si>
    <t>GUM</t>
  </si>
  <si>
    <t>Guam International</t>
  </si>
  <si>
    <t>Guam</t>
  </si>
  <si>
    <t>TT</t>
  </si>
  <si>
    <t>SPS</t>
  </si>
  <si>
    <t>Sheppard AFB/Wichita Falls Municipal</t>
  </si>
  <si>
    <t>Wichita Falls</t>
  </si>
  <si>
    <t>ROW</t>
  </si>
  <si>
    <t>Roswell International Air Center</t>
  </si>
  <si>
    <t>Roswell</t>
  </si>
  <si>
    <t>MQT</t>
  </si>
  <si>
    <t>Sawyer International</t>
  </si>
  <si>
    <t>Marquette</t>
  </si>
  <si>
    <t>VLD</t>
  </si>
  <si>
    <t>Valdosta Regional</t>
  </si>
  <si>
    <t>Valdosta</t>
  </si>
  <si>
    <t>DHN</t>
  </si>
  <si>
    <t>Dothan Regional</t>
  </si>
  <si>
    <t>Dothan</t>
  </si>
  <si>
    <t>ADQ</t>
  </si>
  <si>
    <t>Kodiak Airport</t>
  </si>
  <si>
    <t>Kodiak</t>
  </si>
  <si>
    <t>PIH</t>
  </si>
  <si>
    <t>Pocatello Regional</t>
  </si>
  <si>
    <t>Pocatello</t>
  </si>
  <si>
    <t>SAF</t>
  </si>
  <si>
    <t>Santa Fe Municipal</t>
  </si>
  <si>
    <t>Santa Fe</t>
  </si>
  <si>
    <t>RDD</t>
  </si>
  <si>
    <t>Redding Municipal</t>
  </si>
  <si>
    <t>Redding</t>
  </si>
  <si>
    <t>DBQ</t>
  </si>
  <si>
    <t>Dubuque Regional</t>
  </si>
  <si>
    <t>Dubuque</t>
  </si>
  <si>
    <t>TWF</t>
  </si>
  <si>
    <t>Joslin Field - Magic Valley Regional</t>
  </si>
  <si>
    <t>Twin Falls</t>
  </si>
  <si>
    <t>TXK</t>
  </si>
  <si>
    <t>Texarkana Regional-Webb Field</t>
  </si>
  <si>
    <t>Texarkana</t>
  </si>
  <si>
    <t>SUX</t>
  </si>
  <si>
    <t>Sioux Gateway/Col. Bud Day Field</t>
  </si>
  <si>
    <t>Sioux City</t>
  </si>
  <si>
    <t>COD</t>
  </si>
  <si>
    <t>Yellowstone Regional</t>
  </si>
  <si>
    <t>Cody</t>
  </si>
  <si>
    <t>GTR</t>
  </si>
  <si>
    <t>Golden Triangle Regional</t>
  </si>
  <si>
    <t>SMX</t>
  </si>
  <si>
    <t>Santa Maria Public/Capt. G. Allan Hancock Field</t>
  </si>
  <si>
    <t>Santa Maria</t>
  </si>
  <si>
    <t>OTZ</t>
  </si>
  <si>
    <t>Ralph Wien Memorial</t>
  </si>
  <si>
    <t>Kotzebue</t>
  </si>
  <si>
    <t>BRW</t>
  </si>
  <si>
    <t>Wiley Post/Will Rogers Memorial</t>
  </si>
  <si>
    <t>Barrow</t>
  </si>
  <si>
    <t>ABY</t>
  </si>
  <si>
    <t>Southwest Georgia Regional</t>
  </si>
  <si>
    <t>CSG</t>
  </si>
  <si>
    <t>Columbus Airport</t>
  </si>
  <si>
    <t>HDN</t>
  </si>
  <si>
    <t>Yampa Valley</t>
  </si>
  <si>
    <t>Hayden</t>
  </si>
  <si>
    <t>OME</t>
  </si>
  <si>
    <t>Nome Airport</t>
  </si>
  <si>
    <t>Nome</t>
  </si>
  <si>
    <t>HGR</t>
  </si>
  <si>
    <t>Hagerstown Regional-Richard A. Henson Field</t>
  </si>
  <si>
    <t>Hagerstown</t>
  </si>
  <si>
    <t>BPT</t>
  </si>
  <si>
    <t>Jack Brooks Regional</t>
  </si>
  <si>
    <t>Beaumont/Port Arthur</t>
  </si>
  <si>
    <t>PPG</t>
  </si>
  <si>
    <t>Pago Pago International</t>
  </si>
  <si>
    <t>Pago Pago</t>
  </si>
  <si>
    <t>JLN</t>
  </si>
  <si>
    <t>Joplin Regional</t>
  </si>
  <si>
    <t>Joplin</t>
  </si>
  <si>
    <t>GCK</t>
  </si>
  <si>
    <t>Garden City Regional</t>
  </si>
  <si>
    <t>Garden City</t>
  </si>
  <si>
    <t>GCC</t>
  </si>
  <si>
    <t>Gillette Campbell County</t>
  </si>
  <si>
    <t>Gillette</t>
  </si>
  <si>
    <t>ALO</t>
  </si>
  <si>
    <t>Waterloo Regional</t>
  </si>
  <si>
    <t>Waterloo</t>
  </si>
  <si>
    <t>ABR</t>
  </si>
  <si>
    <t>Aberdeen Regional</t>
  </si>
  <si>
    <t>Aberdeen</t>
  </si>
  <si>
    <t>BQK</t>
  </si>
  <si>
    <t>Brunswick Golden Isles</t>
  </si>
  <si>
    <t>Brunswick</t>
  </si>
  <si>
    <t>HVN</t>
  </si>
  <si>
    <t>Tweed New Haven</t>
  </si>
  <si>
    <t>New Haven</t>
  </si>
  <si>
    <t>BTM</t>
  </si>
  <si>
    <t>Bert Mooney</t>
  </si>
  <si>
    <t>Butte</t>
  </si>
  <si>
    <t>MVY</t>
  </si>
  <si>
    <t>Martha's Vineyard Airport</t>
  </si>
  <si>
    <t>Martha's Vineyard</t>
  </si>
  <si>
    <t>BJI</t>
  </si>
  <si>
    <t>Bemidji Regional</t>
  </si>
  <si>
    <t>Bemidji</t>
  </si>
  <si>
    <t>STC</t>
  </si>
  <si>
    <t>St. Cloud Regional</t>
  </si>
  <si>
    <t>St. Cloud</t>
  </si>
  <si>
    <t>CMX</t>
  </si>
  <si>
    <t>Houghton County Memorial</t>
  </si>
  <si>
    <t>Hancock/Houghton</t>
  </si>
  <si>
    <t>GGG</t>
  </si>
  <si>
    <t>East Texas Regional</t>
  </si>
  <si>
    <t>Longview</t>
  </si>
  <si>
    <t>DUT</t>
  </si>
  <si>
    <t>Unalaska Airport</t>
  </si>
  <si>
    <t>Unalaska</t>
  </si>
  <si>
    <t>CKB</t>
  </si>
  <si>
    <t>North Central West Virginia</t>
  </si>
  <si>
    <t>Clarksburg/Fairmont</t>
  </si>
  <si>
    <t>CIU</t>
  </si>
  <si>
    <t>Chippewa County International</t>
  </si>
  <si>
    <t>Sault Ste. Marie</t>
  </si>
  <si>
    <t>EAU</t>
  </si>
  <si>
    <t>Chippewa Valley Regional</t>
  </si>
  <si>
    <t>Eau Claire</t>
  </si>
  <si>
    <t>PAH</t>
  </si>
  <si>
    <t>Barkley Regional</t>
  </si>
  <si>
    <t>Paducah</t>
  </si>
  <si>
    <t>IPT</t>
  </si>
  <si>
    <t>Williamsport Regional</t>
  </si>
  <si>
    <t>Williamsport</t>
  </si>
  <si>
    <t>ART</t>
  </si>
  <si>
    <t>Watertown International</t>
  </si>
  <si>
    <t>Watertown</t>
  </si>
  <si>
    <t>BRD</t>
  </si>
  <si>
    <t>Brainerd Lakes Regional</t>
  </si>
  <si>
    <t>Brainerd</t>
  </si>
  <si>
    <t>OWB</t>
  </si>
  <si>
    <t>Owensboro Daviess County</t>
  </si>
  <si>
    <t>Owensboro</t>
  </si>
  <si>
    <t>MKG</t>
  </si>
  <si>
    <t>Muskegon County</t>
  </si>
  <si>
    <t>Muskegon</t>
  </si>
  <si>
    <t>MEI</t>
  </si>
  <si>
    <t>Key Field</t>
  </si>
  <si>
    <t>Meridian</t>
  </si>
  <si>
    <t>HHH</t>
  </si>
  <si>
    <t>Hilton Head Airport</t>
  </si>
  <si>
    <t>Hilton Head</t>
  </si>
  <si>
    <t>RHI</t>
  </si>
  <si>
    <t>Rhinelander/Oneida County</t>
  </si>
  <si>
    <t>Rhinelander</t>
  </si>
  <si>
    <t>PLN</t>
  </si>
  <si>
    <t>Pellston Regional Airport of Emmet County</t>
  </si>
  <si>
    <t>Pellston</t>
  </si>
  <si>
    <t>RKS</t>
  </si>
  <si>
    <t>Rock Springs Sweetwater County</t>
  </si>
  <si>
    <t>Rock Springs</t>
  </si>
  <si>
    <t>PSG</t>
  </si>
  <si>
    <t>Petersburg James A Johnson</t>
  </si>
  <si>
    <t>Petersburg</t>
  </si>
  <si>
    <t>LAR</t>
  </si>
  <si>
    <t>Laramie Regional</t>
  </si>
  <si>
    <t>Laramie</t>
  </si>
  <si>
    <t>ESC</t>
  </si>
  <si>
    <t>Delta County</t>
  </si>
  <si>
    <t>Escanaba</t>
  </si>
  <si>
    <t>EKO</t>
  </si>
  <si>
    <t>Elko Regional</t>
  </si>
  <si>
    <t>Elko</t>
  </si>
  <si>
    <t>HIB</t>
  </si>
  <si>
    <t>Range Regional</t>
  </si>
  <si>
    <t>Hibbing</t>
  </si>
  <si>
    <t>CDC</t>
  </si>
  <si>
    <t>Cedar City Regional</t>
  </si>
  <si>
    <t>Cedar City</t>
  </si>
  <si>
    <t>GUC</t>
  </si>
  <si>
    <t>Gunnison-Crested Butte Regional</t>
  </si>
  <si>
    <t>Gunnison</t>
  </si>
  <si>
    <t>DIK</t>
  </si>
  <si>
    <t>Dickinson - Theodore Roosevelt Regional</t>
  </si>
  <si>
    <t>Dickinson</t>
  </si>
  <si>
    <t>JMS</t>
  </si>
  <si>
    <t>Jamestown Regional</t>
  </si>
  <si>
    <t>Jamestown</t>
  </si>
  <si>
    <t>CDV</t>
  </si>
  <si>
    <t>Merle K Mudhole Smith</t>
  </si>
  <si>
    <t>Cordova</t>
  </si>
  <si>
    <t>AKN</t>
  </si>
  <si>
    <t>King Salmon Airport</t>
  </si>
  <si>
    <t>King Salmon</t>
  </si>
  <si>
    <t>WRG</t>
  </si>
  <si>
    <t>Wrangell Airport</t>
  </si>
  <si>
    <t>Wrangell</t>
  </si>
  <si>
    <t>IMT</t>
  </si>
  <si>
    <t>Ford</t>
  </si>
  <si>
    <t>Iron Mountain/Kingsfd</t>
  </si>
  <si>
    <t>PIB</t>
  </si>
  <si>
    <t>Hattiesburg-Laurel Regional</t>
  </si>
  <si>
    <t>Hattiesburg/Laurel</t>
  </si>
  <si>
    <t>ENA</t>
  </si>
  <si>
    <t>Kenai Municipal</t>
  </si>
  <si>
    <t>Kenai</t>
  </si>
  <si>
    <t>HYA</t>
  </si>
  <si>
    <t>Barnstable Municipal-Boardman/Polando Field</t>
  </si>
  <si>
    <t>Hyannis</t>
  </si>
  <si>
    <t>HYS</t>
  </si>
  <si>
    <t>Hays Regional</t>
  </si>
  <si>
    <t>Hays</t>
  </si>
  <si>
    <t>OGS</t>
  </si>
  <si>
    <t>Ogdensburg International</t>
  </si>
  <si>
    <t>Ogdensburg</t>
  </si>
  <si>
    <t>APN</t>
  </si>
  <si>
    <t>Alpena County Regional</t>
  </si>
  <si>
    <t>Alpena</t>
  </si>
  <si>
    <t>DLG</t>
  </si>
  <si>
    <t>Dillingham Airport</t>
  </si>
  <si>
    <t>Dillingham</t>
  </si>
  <si>
    <t>TBN</t>
  </si>
  <si>
    <t>Waynesville-St. Robert Regional Forney Field</t>
  </si>
  <si>
    <t>Fort Leonard Wood</t>
  </si>
  <si>
    <t>MKK</t>
  </si>
  <si>
    <t>Molokai</t>
  </si>
  <si>
    <t>Hoolehua</t>
  </si>
  <si>
    <t>INL</t>
  </si>
  <si>
    <t>Falls International Einarson Field</t>
  </si>
  <si>
    <t>International Falls</t>
  </si>
  <si>
    <t>DVL</t>
  </si>
  <si>
    <t>Devils Lake Regional</t>
  </si>
  <si>
    <t>Devils Lake</t>
  </si>
  <si>
    <t>OTH</t>
  </si>
  <si>
    <t>Southwest Oregon Regional</t>
  </si>
  <si>
    <t>North Bend/Coos Bay</t>
  </si>
  <si>
    <t>SPN</t>
  </si>
  <si>
    <t>Francisco C. Ada Saipan International</t>
  </si>
  <si>
    <t>Saipan</t>
  </si>
  <si>
    <t>YAK</t>
  </si>
  <si>
    <t>Yakutat Airport</t>
  </si>
  <si>
    <t>Yakutat</t>
  </si>
  <si>
    <t>HOM</t>
  </si>
  <si>
    <t>Homer Airport</t>
  </si>
  <si>
    <t>Homer</t>
  </si>
  <si>
    <t>SHD</t>
  </si>
  <si>
    <t>Shenandoah Valley Regional</t>
  </si>
  <si>
    <t>Staunton</t>
  </si>
  <si>
    <t>MGW</t>
  </si>
  <si>
    <t>Morgantown Municipal-Walter L. Bill Hart Field</t>
  </si>
  <si>
    <t>Morgantown</t>
  </si>
  <si>
    <t>LNY</t>
  </si>
  <si>
    <t>Lanai Airport</t>
  </si>
  <si>
    <t>Lanai</t>
  </si>
  <si>
    <t>MWA</t>
  </si>
  <si>
    <t>Williamson County Regional</t>
  </si>
  <si>
    <t>Marion/Herrin</t>
  </si>
  <si>
    <t>AUG</t>
  </si>
  <si>
    <t>Augusta State</t>
  </si>
  <si>
    <t>Augusta/Waterville</t>
  </si>
  <si>
    <t>LEB</t>
  </si>
  <si>
    <t>Lebanon Municipal</t>
  </si>
  <si>
    <t>Lebanon-Hanover</t>
  </si>
  <si>
    <t>CGI</t>
  </si>
  <si>
    <t>Cape Girardeau Regional</t>
  </si>
  <si>
    <t>Cape Girardeau</t>
  </si>
  <si>
    <t>VDZ</t>
  </si>
  <si>
    <t>Valdez Pioneer Field</t>
  </si>
  <si>
    <t>Valdez</t>
  </si>
  <si>
    <t>DUJ</t>
  </si>
  <si>
    <t>DuBois Regional</t>
  </si>
  <si>
    <t>DuBois</t>
  </si>
  <si>
    <t>JST</t>
  </si>
  <si>
    <t>John Murtha Johnstown-Cambria County</t>
  </si>
  <si>
    <t>Johnstown</t>
  </si>
  <si>
    <t>PIR</t>
  </si>
  <si>
    <t>Pierre Regional</t>
  </si>
  <si>
    <t>Pierre</t>
  </si>
  <si>
    <t>EAR</t>
  </si>
  <si>
    <t>Kearney Regional</t>
  </si>
  <si>
    <t>Kearney</t>
  </si>
  <si>
    <t>LBF</t>
  </si>
  <si>
    <t>North Platte Regional Airport Lee Bird Field</t>
  </si>
  <si>
    <t>North Platte</t>
  </si>
  <si>
    <t>UIN</t>
  </si>
  <si>
    <t>Quincy Regional-Baldwin Field</t>
  </si>
  <si>
    <t>Quincy</t>
  </si>
  <si>
    <t>PVC</t>
  </si>
  <si>
    <t>Provincetown Municipal</t>
  </si>
  <si>
    <t>Provincetown</t>
  </si>
  <si>
    <t>BFF</t>
  </si>
  <si>
    <t>Western Neb. Regional/William B. Heilig Field</t>
  </si>
  <si>
    <t>Scottsbluff</t>
  </si>
  <si>
    <t>PKB</t>
  </si>
  <si>
    <t>Mid-Ohio Valley Regional</t>
  </si>
  <si>
    <t>Parkersburg</t>
  </si>
  <si>
    <t>SDP</t>
  </si>
  <si>
    <t>Sand Point</t>
  </si>
  <si>
    <t>Sandpoint</t>
  </si>
  <si>
    <t>RIW</t>
  </si>
  <si>
    <t>Riverton Regional</t>
  </si>
  <si>
    <t>Riverton/Lander</t>
  </si>
  <si>
    <t>BHB</t>
  </si>
  <si>
    <t>Hancock County-Bar Harbor</t>
  </si>
  <si>
    <t>Bar Harbor</t>
  </si>
  <si>
    <t>RUT</t>
  </si>
  <si>
    <t>Rutland - Southern Vermont Regional</t>
  </si>
  <si>
    <t>Rutland</t>
  </si>
  <si>
    <t>CEC</t>
  </si>
  <si>
    <t>Jack McNamara Field</t>
  </si>
  <si>
    <t>Crescent City</t>
  </si>
  <si>
    <t>RKD</t>
  </si>
  <si>
    <t>Knox County Regional</t>
  </si>
  <si>
    <t>Rockland</t>
  </si>
  <si>
    <t>PQI</t>
  </si>
  <si>
    <t>Northern Maine Regional at Presque Isle</t>
  </si>
  <si>
    <t>Presque Isle/Houlton</t>
  </si>
  <si>
    <t>LWB</t>
  </si>
  <si>
    <t>Greenbrier Valley</t>
  </si>
  <si>
    <t>Lewisburg</t>
  </si>
  <si>
    <t>IRK</t>
  </si>
  <si>
    <t>Kirksville Regional</t>
  </si>
  <si>
    <t>Kirksville</t>
  </si>
  <si>
    <t>SLK</t>
  </si>
  <si>
    <t>Adirondack Regional</t>
  </si>
  <si>
    <t>Saranac Lake/Lake Placid</t>
  </si>
  <si>
    <t>LBL</t>
  </si>
  <si>
    <t>Liberal Mid-America Regional</t>
  </si>
  <si>
    <t>Liberal</t>
  </si>
  <si>
    <t>MSS</t>
  </si>
  <si>
    <t>Massena International-Richards Field</t>
  </si>
  <si>
    <t>Massena</t>
  </si>
  <si>
    <t>ALS</t>
  </si>
  <si>
    <t>San Luis Valley Regional/Bergman Field</t>
  </si>
  <si>
    <t>Alamosa</t>
  </si>
  <si>
    <t>MAZ</t>
  </si>
  <si>
    <t>Eugenio Maria de Hostos</t>
  </si>
  <si>
    <t>Mayaguez</t>
  </si>
  <si>
    <t>PGA</t>
  </si>
  <si>
    <t>Page Municipal</t>
  </si>
  <si>
    <t>Page</t>
  </si>
  <si>
    <t>PUB</t>
  </si>
  <si>
    <t>Pueblo Memorial</t>
  </si>
  <si>
    <t>Pueblo</t>
  </si>
  <si>
    <t>CYS</t>
  </si>
  <si>
    <t>Cheyenne Regional/Jerry Olson Field</t>
  </si>
  <si>
    <t>Cheyenne</t>
  </si>
  <si>
    <t>DDC</t>
  </si>
  <si>
    <t>Dodge City Regional</t>
  </si>
  <si>
    <t>Dodge City</t>
  </si>
  <si>
    <t>ADK</t>
  </si>
  <si>
    <t>Adak</t>
  </si>
  <si>
    <t>Adak Island</t>
  </si>
  <si>
    <t>CEZ</t>
  </si>
  <si>
    <t>Cortez Municipal</t>
  </si>
  <si>
    <t>Cortez</t>
  </si>
  <si>
    <t>SDY</t>
  </si>
  <si>
    <t>Sidney/Richland Municipal</t>
  </si>
  <si>
    <t>Sidney</t>
  </si>
  <si>
    <t>SLN</t>
  </si>
  <si>
    <t>Salina Regional</t>
  </si>
  <si>
    <t>Salina</t>
  </si>
  <si>
    <t>SNP</t>
  </si>
  <si>
    <t>St. Paul Island</t>
  </si>
  <si>
    <t>St. Paul</t>
  </si>
  <si>
    <t>ATY</t>
  </si>
  <si>
    <t>Watertown Regional</t>
  </si>
  <si>
    <t>FMN</t>
  </si>
  <si>
    <t>Four Corners Regional</t>
  </si>
  <si>
    <t>Farmington</t>
  </si>
  <si>
    <t>PRC</t>
  </si>
  <si>
    <t>Ernest A. Love Field</t>
  </si>
  <si>
    <t>Prescott</t>
  </si>
  <si>
    <t>WRL</t>
  </si>
  <si>
    <t>Worland Municipal</t>
  </si>
  <si>
    <t>Worland</t>
  </si>
  <si>
    <t>OLF</t>
  </si>
  <si>
    <t>L. M. Clayton</t>
  </si>
  <si>
    <t>Wolf Point</t>
  </si>
  <si>
    <t>CDB</t>
  </si>
  <si>
    <t>Cold Bay Airport</t>
  </si>
  <si>
    <t>Cold Bay</t>
  </si>
  <si>
    <t>LMT</t>
  </si>
  <si>
    <t>Crater Lake Klamath Regional</t>
  </si>
  <si>
    <t>Klamath Falls</t>
  </si>
  <si>
    <t>GGW</t>
  </si>
  <si>
    <t>Wokal Field/Glasgow International</t>
  </si>
  <si>
    <t>Glasgow</t>
  </si>
  <si>
    <t>MCK</t>
  </si>
  <si>
    <t>McCook Ben Nelson Regional</t>
  </si>
  <si>
    <t>McCook</t>
  </si>
  <si>
    <t>GDV</t>
  </si>
  <si>
    <t>Dawson Community</t>
  </si>
  <si>
    <t>Glendive</t>
  </si>
  <si>
    <t>FOE</t>
  </si>
  <si>
    <t>Topeka Regional</t>
  </si>
  <si>
    <t>Topeka</t>
  </si>
  <si>
    <t>HON</t>
  </si>
  <si>
    <t>Huron Regional</t>
  </si>
  <si>
    <t>Huron</t>
  </si>
  <si>
    <t>HVR</t>
  </si>
  <si>
    <t>Havre City-County</t>
  </si>
  <si>
    <t>Havre</t>
  </si>
  <si>
    <t>TEX</t>
  </si>
  <si>
    <t>Telluride Regional</t>
  </si>
  <si>
    <t>Telluride</t>
  </si>
  <si>
    <t>PDT</t>
  </si>
  <si>
    <t>Eastern Oregon Regional at Pendleton</t>
  </si>
  <si>
    <t>Pendleton</t>
  </si>
  <si>
    <t>TVF</t>
  </si>
  <si>
    <t>Thief River Falls Regional</t>
  </si>
  <si>
    <t>Thief River Falls</t>
  </si>
  <si>
    <t>JHM</t>
  </si>
  <si>
    <t>Kapalua Airport</t>
  </si>
  <si>
    <t>Kapalua</t>
  </si>
  <si>
    <t>IPL</t>
  </si>
  <si>
    <t>Imperial County</t>
  </si>
  <si>
    <t>El Centro</t>
  </si>
  <si>
    <t>PHO</t>
  </si>
  <si>
    <t>Point Hope Airport</t>
  </si>
  <si>
    <t>Point Hope</t>
  </si>
  <si>
    <t>AET</t>
  </si>
  <si>
    <t>Allakaket Airport</t>
  </si>
  <si>
    <t>Allakaket</t>
  </si>
  <si>
    <t>AGN</t>
  </si>
  <si>
    <t>Angoon Seaplane Base</t>
  </si>
  <si>
    <t>Angoon</t>
  </si>
  <si>
    <t>AHN</t>
  </si>
  <si>
    <t>Athens/Ben Epps</t>
  </si>
  <si>
    <t>Athens</t>
  </si>
  <si>
    <t>AIA</t>
  </si>
  <si>
    <t>Alliance Municipal</t>
  </si>
  <si>
    <t>Alliance</t>
  </si>
  <si>
    <t>AKB</t>
  </si>
  <si>
    <t>Atka Airport</t>
  </si>
  <si>
    <t>Atka</t>
  </si>
  <si>
    <t>AKK</t>
  </si>
  <si>
    <t>Akhiok Airport</t>
  </si>
  <si>
    <t>Akhiok</t>
  </si>
  <si>
    <t>AKO</t>
  </si>
  <si>
    <t>Colorado Plains Regional</t>
  </si>
  <si>
    <t>ANI</t>
  </si>
  <si>
    <t>Aniak Airport</t>
  </si>
  <si>
    <t>Aniak</t>
  </si>
  <si>
    <t>AOO</t>
  </si>
  <si>
    <t>Altoona-Blair County</t>
  </si>
  <si>
    <t>Altoona</t>
  </si>
  <si>
    <t>APF</t>
  </si>
  <si>
    <t>Naples Municipal</t>
  </si>
  <si>
    <t>Naples</t>
  </si>
  <si>
    <t>BED</t>
  </si>
  <si>
    <t>Laurence G Hanscom Field</t>
  </si>
  <si>
    <t>Bedford</t>
  </si>
  <si>
    <t>BFD</t>
  </si>
  <si>
    <t>Bradford Regional</t>
  </si>
  <si>
    <t>Bradford</t>
  </si>
  <si>
    <t>BKW</t>
  </si>
  <si>
    <t>Raleigh County Memorial</t>
  </si>
  <si>
    <t>Beckley</t>
  </si>
  <si>
    <t>BKX</t>
  </si>
  <si>
    <t>Brookings Regional</t>
  </si>
  <si>
    <t>Brookings</t>
  </si>
  <si>
    <t>BLF</t>
  </si>
  <si>
    <t>Mercer County</t>
  </si>
  <si>
    <t>Princeton/Bluefield</t>
  </si>
  <si>
    <t>BRL</t>
  </si>
  <si>
    <t>Southeast Iowa Regional</t>
  </si>
  <si>
    <t>BWD</t>
  </si>
  <si>
    <t>Brownwood Regional</t>
  </si>
  <si>
    <t>Brownwood</t>
  </si>
  <si>
    <t>CDR</t>
  </si>
  <si>
    <t>Chadron Municipal</t>
  </si>
  <si>
    <t>Chadron</t>
  </si>
  <si>
    <t>CGA</t>
  </si>
  <si>
    <t>Craig Seaplane Base</t>
  </si>
  <si>
    <t>Craig</t>
  </si>
  <si>
    <t>CIC</t>
  </si>
  <si>
    <t>Chico Municipal</t>
  </si>
  <si>
    <t>Chico</t>
  </si>
  <si>
    <t>CIK</t>
  </si>
  <si>
    <t>Chalkyitsik Airport</t>
  </si>
  <si>
    <t>Chalkyitsik</t>
  </si>
  <si>
    <t>CLD</t>
  </si>
  <si>
    <t>McClellan-Palomar</t>
  </si>
  <si>
    <t>Carlsbad</t>
  </si>
  <si>
    <t>CLM</t>
  </si>
  <si>
    <t>William R. Fairchild International</t>
  </si>
  <si>
    <t>Port Angeles</t>
  </si>
  <si>
    <t>CNM</t>
  </si>
  <si>
    <t>Cavern City Air Terminal</t>
  </si>
  <si>
    <t>CNY</t>
  </si>
  <si>
    <t>Canyonlands Field</t>
  </si>
  <si>
    <t>Moab</t>
  </si>
  <si>
    <t>CVN</t>
  </si>
  <si>
    <t>Clovis Municipal</t>
  </si>
  <si>
    <t>Clovis</t>
  </si>
  <si>
    <t>DEC</t>
  </si>
  <si>
    <t>Decatur Airport</t>
  </si>
  <si>
    <t>Decatur</t>
  </si>
  <si>
    <t>DRG</t>
  </si>
  <si>
    <t>Deering Airport</t>
  </si>
  <si>
    <t>Deering</t>
  </si>
  <si>
    <t>EEK</t>
  </si>
  <si>
    <t>Eek Airport</t>
  </si>
  <si>
    <t>Eek</t>
  </si>
  <si>
    <t>EFD</t>
  </si>
  <si>
    <t>Ellington</t>
  </si>
  <si>
    <t>Houston</t>
  </si>
  <si>
    <t>ELD</t>
  </si>
  <si>
    <t>South Arkansas Regional at Goodwin Field</t>
  </si>
  <si>
    <t>El Dorado</t>
  </si>
  <si>
    <t>FHU</t>
  </si>
  <si>
    <t>Sierra Vista Municipal-Libby AAF</t>
  </si>
  <si>
    <t>Fort Huachuca</t>
  </si>
  <si>
    <t>FKL</t>
  </si>
  <si>
    <t>Venango Regional</t>
  </si>
  <si>
    <t>Franklin/Oil City</t>
  </si>
  <si>
    <t>FOD</t>
  </si>
  <si>
    <t>Fort Dodge Regional</t>
  </si>
  <si>
    <t>Fort Dodge</t>
  </si>
  <si>
    <t>FRD</t>
  </si>
  <si>
    <t>Friday Harbor Airport</t>
  </si>
  <si>
    <t>Friday Harbor</t>
  </si>
  <si>
    <t>FYU</t>
  </si>
  <si>
    <t>Fort Yukon Airport</t>
  </si>
  <si>
    <t>Fort Yukon</t>
  </si>
  <si>
    <t>GAL</t>
  </si>
  <si>
    <t>Edward G. Pitka Sr.</t>
  </si>
  <si>
    <t>Galena</t>
  </si>
  <si>
    <t>GBD</t>
  </si>
  <si>
    <t>Great Bend Municipal</t>
  </si>
  <si>
    <t>Great Bend</t>
  </si>
  <si>
    <t>GLH</t>
  </si>
  <si>
    <t>Greenville Mid Delta</t>
  </si>
  <si>
    <t>GON</t>
  </si>
  <si>
    <t>Groton-New London</t>
  </si>
  <si>
    <t>New London/Groton</t>
  </si>
  <si>
    <t>GPZ</t>
  </si>
  <si>
    <t>Grand Rapids/Itasca County-Gordon Newstrom Field</t>
  </si>
  <si>
    <t>GYY</t>
  </si>
  <si>
    <t>Gary/Chicago International</t>
  </si>
  <si>
    <t>Gary</t>
  </si>
  <si>
    <t>HII</t>
  </si>
  <si>
    <t>Lake Havasu City Airport</t>
  </si>
  <si>
    <t>Lake Havasu City</t>
  </si>
  <si>
    <t>HNH</t>
  </si>
  <si>
    <t>Hoonah Airport</t>
  </si>
  <si>
    <t>Hoonah</t>
  </si>
  <si>
    <t>HNS</t>
  </si>
  <si>
    <t>Haines Airport</t>
  </si>
  <si>
    <t>Haines</t>
  </si>
  <si>
    <t>HOT</t>
  </si>
  <si>
    <t>Memorial Field</t>
  </si>
  <si>
    <t>Hot Springs</t>
  </si>
  <si>
    <t>HPB</t>
  </si>
  <si>
    <t>Hooper Bay Airport</t>
  </si>
  <si>
    <t>Hooper Bay</t>
  </si>
  <si>
    <t>HRO</t>
  </si>
  <si>
    <t>Boone County</t>
  </si>
  <si>
    <t>Harrison</t>
  </si>
  <si>
    <t>IAN</t>
  </si>
  <si>
    <t>Bob Baker Memorial</t>
  </si>
  <si>
    <t>Kiana</t>
  </si>
  <si>
    <t>IGM</t>
  </si>
  <si>
    <t>Kingman Airport</t>
  </si>
  <si>
    <t>Kingman</t>
  </si>
  <si>
    <t>IKO</t>
  </si>
  <si>
    <t>Nikolski AS</t>
  </si>
  <si>
    <t>Nikolski</t>
  </si>
  <si>
    <t>ILE</t>
  </si>
  <si>
    <t>Skylark Field</t>
  </si>
  <si>
    <t>Killeen</t>
  </si>
  <si>
    <t>IWD</t>
  </si>
  <si>
    <t>Gogebic-Iron County</t>
  </si>
  <si>
    <t>Ironwood</t>
  </si>
  <si>
    <t>IYK</t>
  </si>
  <si>
    <t>Inyokern Airport</t>
  </si>
  <si>
    <t>Inyokern</t>
  </si>
  <si>
    <t>JBR</t>
  </si>
  <si>
    <t>Jonesboro Municipal</t>
  </si>
  <si>
    <t>Jonesboro</t>
  </si>
  <si>
    <t>JHW</t>
  </si>
  <si>
    <t>Chautauqua County/Jamestown</t>
  </si>
  <si>
    <t>JON</t>
  </si>
  <si>
    <t>Johnston Atoll</t>
  </si>
  <si>
    <t>Johnston Island</t>
  </si>
  <si>
    <t>KAE</t>
  </si>
  <si>
    <t>Kake Seaplane Base</t>
  </si>
  <si>
    <t>Kake</t>
  </si>
  <si>
    <t>KCQ</t>
  </si>
  <si>
    <t>Chignik Lake</t>
  </si>
  <si>
    <t>Chignik</t>
  </si>
  <si>
    <t>KKA</t>
  </si>
  <si>
    <t>Koyuk Alfred Adams</t>
  </si>
  <si>
    <t>Koyuk</t>
  </si>
  <si>
    <t>KKH</t>
  </si>
  <si>
    <t>Kongiganak Airport</t>
  </si>
  <si>
    <t>Kongiganak</t>
  </si>
  <si>
    <t>KPN</t>
  </si>
  <si>
    <t>Kipnuk Airport</t>
  </si>
  <si>
    <t>Kipnuk</t>
  </si>
  <si>
    <t>KQA</t>
  </si>
  <si>
    <t>Akutan Airport</t>
  </si>
  <si>
    <t>Akutan</t>
  </si>
  <si>
    <t>KVC</t>
  </si>
  <si>
    <t>King Cove Airport</t>
  </si>
  <si>
    <t>King Cove</t>
  </si>
  <si>
    <t>KWK</t>
  </si>
  <si>
    <t>Kwigillingok Airport</t>
  </si>
  <si>
    <t>Kwigillingok</t>
  </si>
  <si>
    <t>KWN</t>
  </si>
  <si>
    <t>Quinhagak Airport</t>
  </si>
  <si>
    <t>Quinhagak</t>
  </si>
  <si>
    <t>KWT</t>
  </si>
  <si>
    <t>Kwethluk Airport</t>
  </si>
  <si>
    <t>Kwethluk</t>
  </si>
  <si>
    <t>LAF</t>
  </si>
  <si>
    <t>Purdue University</t>
  </si>
  <si>
    <t>LNS</t>
  </si>
  <si>
    <t>Lancaster Airport</t>
  </si>
  <si>
    <t>Lancaster</t>
  </si>
  <si>
    <t>LWT</t>
  </si>
  <si>
    <t>Lewistown Municipal</t>
  </si>
  <si>
    <t>Lewistown</t>
  </si>
  <si>
    <t>MCE</t>
  </si>
  <si>
    <t>Merced Regional/Macready Field</t>
  </si>
  <si>
    <t>Merced</t>
  </si>
  <si>
    <t>MCG</t>
  </si>
  <si>
    <t>McGrath Airport</t>
  </si>
  <si>
    <t>McGrath</t>
  </si>
  <si>
    <t>MCN</t>
  </si>
  <si>
    <t>Middle Georgia Regional</t>
  </si>
  <si>
    <t>Macon</t>
  </si>
  <si>
    <t>MCW</t>
  </si>
  <si>
    <t>Mason City Municipal</t>
  </si>
  <si>
    <t>Mason City</t>
  </si>
  <si>
    <t>MKL</t>
  </si>
  <si>
    <t>McKellar-Sipes Regional</t>
  </si>
  <si>
    <t>MLS</t>
  </si>
  <si>
    <t>Frank Wiley Field</t>
  </si>
  <si>
    <t>Miles City</t>
  </si>
  <si>
    <t>MOD</t>
  </si>
  <si>
    <t>Modesto City-County-Harry Sham Field</t>
  </si>
  <si>
    <t>Modesto</t>
  </si>
  <si>
    <t>MOU</t>
  </si>
  <si>
    <t>Mountain Village Airport</t>
  </si>
  <si>
    <t>Mountain Village</t>
  </si>
  <si>
    <t>MSL</t>
  </si>
  <si>
    <t>Northwest Alabama Regional</t>
  </si>
  <si>
    <t>Muscle Shoals</t>
  </si>
  <si>
    <t>MTM</t>
  </si>
  <si>
    <t>Metlakatala</t>
  </si>
  <si>
    <t>Metlakatla</t>
  </si>
  <si>
    <t>MWH</t>
  </si>
  <si>
    <t>Grant County International</t>
  </si>
  <si>
    <t>Moses Lake</t>
  </si>
  <si>
    <t>MYU</t>
  </si>
  <si>
    <t>Mekoryuk Airport</t>
  </si>
  <si>
    <t>Mekoryuk</t>
  </si>
  <si>
    <t>NUI</t>
  </si>
  <si>
    <t>Nuiqsut Airport</t>
  </si>
  <si>
    <t>Nuiqsut</t>
  </si>
  <si>
    <t>OFK</t>
  </si>
  <si>
    <t>Norfolk Regional/Karl Stefan Memorial Field</t>
  </si>
  <si>
    <t>OOK</t>
  </si>
  <si>
    <t>Toksook Bay</t>
  </si>
  <si>
    <t>Toksook</t>
  </si>
  <si>
    <t>OSH</t>
  </si>
  <si>
    <t>Wittman Regional</t>
  </si>
  <si>
    <t>Oshkosh</t>
  </si>
  <si>
    <t>OXR</t>
  </si>
  <si>
    <t>Oxnard</t>
  </si>
  <si>
    <t>Oxnard/Ventura</t>
  </si>
  <si>
    <t>PFN</t>
  </si>
  <si>
    <t>Bay County</t>
  </si>
  <si>
    <t>Panama City</t>
  </si>
  <si>
    <t>PIP</t>
  </si>
  <si>
    <t>Pilot Point Airport</t>
  </si>
  <si>
    <t>Pilot Point</t>
  </si>
  <si>
    <t>PLB</t>
  </si>
  <si>
    <t>Clinton County</t>
  </si>
  <si>
    <t>Plattsburgh</t>
  </si>
  <si>
    <t>PNC</t>
  </si>
  <si>
    <t>Ponca City Regional</t>
  </si>
  <si>
    <t>Ponca City</t>
  </si>
  <si>
    <t>PTH</t>
  </si>
  <si>
    <t>Port Heiden Airport</t>
  </si>
  <si>
    <t>Port Heiden</t>
  </si>
  <si>
    <t>RDG</t>
  </si>
  <si>
    <t>Reading Regional/Carl A Spaatz Field</t>
  </si>
  <si>
    <t>Reading</t>
  </si>
  <si>
    <t>SCM</t>
  </si>
  <si>
    <t>Scammon Bay Airport</t>
  </si>
  <si>
    <t>Scammon Bay</t>
  </si>
  <si>
    <t>SHR</t>
  </si>
  <si>
    <t>Sheridan County</t>
  </si>
  <si>
    <t>Sheridan</t>
  </si>
  <si>
    <t>STG</t>
  </si>
  <si>
    <t>St. George Island Airport</t>
  </si>
  <si>
    <t>St. George Island</t>
  </si>
  <si>
    <t>SVC</t>
  </si>
  <si>
    <t>Grant County</t>
  </si>
  <si>
    <t>Silver City/Hurley</t>
  </si>
  <si>
    <t>TNK</t>
  </si>
  <si>
    <t>Tununak Airport</t>
  </si>
  <si>
    <t>Tununak</t>
  </si>
  <si>
    <t>TOG</t>
  </si>
  <si>
    <t>Togiak Airport</t>
  </si>
  <si>
    <t>Togiak</t>
  </si>
  <si>
    <t>TSM</t>
  </si>
  <si>
    <t>Taos Regional</t>
  </si>
  <si>
    <t>Taos</t>
  </si>
  <si>
    <t>TUP</t>
  </si>
  <si>
    <t>Tupelo Regional</t>
  </si>
  <si>
    <t>Tupelo</t>
  </si>
  <si>
    <t>UNK</t>
  </si>
  <si>
    <t>Unalakleet Airport</t>
  </si>
  <si>
    <t>Unalakleet</t>
  </si>
  <si>
    <t>VAK</t>
  </si>
  <si>
    <t>Chevak Airport</t>
  </si>
  <si>
    <t>Chevak</t>
  </si>
  <si>
    <t>VCT</t>
  </si>
  <si>
    <t>Victoria Regional</t>
  </si>
  <si>
    <t>Victoria</t>
  </si>
  <si>
    <t>VEL</t>
  </si>
  <si>
    <t>Vernal Regional</t>
  </si>
  <si>
    <t>Vernal</t>
  </si>
  <si>
    <t>VIS</t>
  </si>
  <si>
    <t>Visalia Municipal</t>
  </si>
  <si>
    <t>Visalia</t>
  </si>
  <si>
    <t>WDG</t>
  </si>
  <si>
    <t>Enid Woodring Regional</t>
  </si>
  <si>
    <t>Enid</t>
  </si>
  <si>
    <t>WLK</t>
  </si>
  <si>
    <t>Selawik Airport</t>
  </si>
  <si>
    <t>Selawik</t>
  </si>
  <si>
    <t>WMO</t>
  </si>
  <si>
    <t>White Mountain Airport</t>
  </si>
  <si>
    <t>White Mountain</t>
  </si>
  <si>
    <t>WTK</t>
  </si>
  <si>
    <t>Noatak Airport</t>
  </si>
  <si>
    <t>Noatak</t>
  </si>
  <si>
    <t>WWT</t>
  </si>
  <si>
    <t>Newtok Airport</t>
  </si>
  <si>
    <t>Newtok</t>
  </si>
  <si>
    <t>National Average</t>
  </si>
  <si>
    <t>Itinerary Fare:  Average fares are based on domestic itinerary fares, round-trip or one-way for which no return is purchased. Fares are based on the total ticket value which consists of the price charged by the airlines plus any additional taxes and fees levied by an outside entity at the time of purchase. Fares include only the price paid at the time of the ticket purchase and do not include other fees, such as baggage fees, paid at the airport or onboard the aircraft. Averages do not include frequent-flyer or 'zero fares' or a few abnormally high reported fares.  Airports* ranked by U.S. originating domestic passengers in Q4 2002.&lt;/br&gt;&lt;br&gt;&lt;b&gt;Note:&lt;/b&gt;  The inflation adjustment was performed using Consumer Price Index for All Urban Consumers:  Airline fare (CUUR0000SA0 - U.S. All items, 1982-84=100)&lt;/br&gt;&lt;/br&gt;</t>
  </si>
  <si>
    <t>2002 Q4 Average Fare ($)</t>
  </si>
  <si>
    <t>2002 Q4 Inflation Adjusted Average Fare ($) (Base Quarter:  Q1-2017)</t>
  </si>
  <si>
    <t>2016 Q4 Average Fare ($)</t>
  </si>
  <si>
    <t>2016 Q4 Inflation Adjusted Average Fare ($) (Base Quarter:  Q1-2017)</t>
  </si>
  <si>
    <t>AZA</t>
  </si>
  <si>
    <t>Phoenix - Mesa Gateway</t>
  </si>
  <si>
    <t>PGD</t>
  </si>
  <si>
    <t>Punta Gorda Airport</t>
  </si>
  <si>
    <t>Punta Gorda</t>
  </si>
  <si>
    <t>ECP</t>
  </si>
  <si>
    <t>Northwest Florida Beaches International</t>
  </si>
  <si>
    <t>PBG</t>
  </si>
  <si>
    <t>Plattsburgh International</t>
  </si>
  <si>
    <t>IAG</t>
  </si>
  <si>
    <t>Niagara Falls International</t>
  </si>
  <si>
    <t>Niagara Falls</t>
  </si>
  <si>
    <t>STS</t>
  </si>
  <si>
    <t>Charles M. Schulz - Sonoma County</t>
  </si>
  <si>
    <t>Santa Rosa</t>
  </si>
  <si>
    <t>GRK</t>
  </si>
  <si>
    <t>Robert Gray AAF</t>
  </si>
  <si>
    <t>LCK</t>
  </si>
  <si>
    <t>Rickenbacker International</t>
  </si>
  <si>
    <t>BLV</t>
  </si>
  <si>
    <t>Scott AFB/MidAmerica</t>
  </si>
  <si>
    <t>Belleville</t>
  </si>
  <si>
    <t>PVU</t>
  </si>
  <si>
    <t>Provo Municipal</t>
  </si>
  <si>
    <t>Provo</t>
  </si>
  <si>
    <t>YNG</t>
  </si>
  <si>
    <t>Youngstown-Warren Regional</t>
  </si>
  <si>
    <t>Youngstown/Warren</t>
  </si>
  <si>
    <t>UST</t>
  </si>
  <si>
    <t>Northeast Florida Regional</t>
  </si>
  <si>
    <t>St. Augustine</t>
  </si>
  <si>
    <t>HOB</t>
  </si>
  <si>
    <t>Lea County Regional</t>
  </si>
  <si>
    <t>Hobbs</t>
  </si>
  <si>
    <t>MMH</t>
  </si>
  <si>
    <t>Mammoth Lakes Airport</t>
  </si>
  <si>
    <t>Mammoth Lakes</t>
  </si>
  <si>
    <t>OGD</t>
  </si>
  <si>
    <t>Ogden-Hinckley</t>
  </si>
  <si>
    <t>Ogden</t>
  </si>
  <si>
    <t>SWO</t>
  </si>
  <si>
    <t>Stillwater Regional</t>
  </si>
  <si>
    <t>Stillwater</t>
  </si>
  <si>
    <t>VQS</t>
  </si>
  <si>
    <t>Antonio Rivera Rodriguez</t>
  </si>
  <si>
    <t>Vieques</t>
  </si>
  <si>
    <t>CPX</t>
  </si>
  <si>
    <t>Benjamin Rivera Noriega</t>
  </si>
  <si>
    <t>Culebra</t>
  </si>
  <si>
    <t>ROP</t>
  </si>
  <si>
    <t>Benjamin Taisacan Manglona International</t>
  </si>
  <si>
    <t>Rota</t>
  </si>
  <si>
    <t>KKI</t>
  </si>
  <si>
    <t>Akiachak Airport</t>
  </si>
  <si>
    <t>Akiachak</t>
  </si>
  <si>
    <t>AIN</t>
  </si>
  <si>
    <t>Wainwright Airport</t>
  </si>
  <si>
    <t>Wainwright</t>
  </si>
  <si>
    <t>SOW</t>
  </si>
  <si>
    <t>Show Low Regional</t>
  </si>
  <si>
    <t>Show Low</t>
  </si>
  <si>
    <t>Itinerary Fare:  Average fares are based on domestic itinerary fares, round-trip or one-way for which no return is purchased. Fares are based on the total ticket value which consists of the price charged by the airlines plus any additional taxes and fees levied by an outside entity at the time of purchase. Fares include only the price paid at the time of the ticket purchase and do not include other fees, such as baggage fees, paid at the airport or onboard the aircraft. Averages do not include frequent-flyer or 'zero fares' or a few abnormally high reported fares.  Airports* ranked by U.S. originating domestic passengers in Q4 2016.&lt;/br&gt;&lt;br&gt;&lt;b&gt;Note:&lt;/b&gt;  The inflation adjustment was performed using Consumer Price Index for All Urban Consumers:  Airline fare (CUUR0000SA0 - U.S. All items, 1982-84=100)&lt;/br&gt;&lt;/br&gt;</t>
  </si>
  <si>
    <t>Avg fare per 900 miles BASE</t>
  </si>
  <si>
    <t>Inflation fare per 900 miles BASE</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</si>
  <si>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</si>
  <si>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</si>
  <si>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</si>
  <si>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</si>
  <si>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</si>
  <si>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</si>
  <si>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</si>
  <si>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</si>
  <si>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</si>
  <si>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</si>
  <si>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</si>
  <si>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</si>
  <si>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</si>
  <si>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</si>
  <si>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</si>
  <si>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</si>
  <si>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</si>
  <si>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</si>
  <si>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</si>
  <si>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</si>
  <si>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</si>
  <si>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</si>
  <si>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</si>
  <si>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</si>
  <si>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</si>
  <si>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</si>
  <si>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</si>
  <si>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</si>
  <si>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</si>
  <si>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</si>
  <si>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</si>
  <si>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</si>
  <si>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</si>
  <si>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</si>
  <si>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</si>
  <si>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</si>
  <si>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</si>
  <si>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</si>
  <si>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</si>
  <si>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</si>
  <si>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</si>
  <si>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</si>
  <si>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</si>
  <si>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</si>
  <si>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</si>
  <si>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</si>
  <si>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</si>
  <si>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</si>
  <si>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</si>
  <si>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</si>
  <si>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</si>
  <si>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</si>
  <si>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</si>
  <si>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</si>
  <si>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</si>
  <si>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</si>
  <si>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</si>
  <si>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 xml:space="preserve">Domestic </t>
  </si>
  <si>
    <t xml:space="preserve">International </t>
  </si>
  <si>
    <t>US Carriers Load Factor</t>
  </si>
  <si>
    <t xml:space="preserve">US CARRIERS PASSENGER MILES DOM+INT </t>
  </si>
  <si>
    <t>&gt;&gt;Wgtd Avg&gt;&gt;</t>
  </si>
  <si>
    <t>US Carrier Load Factor (on right axis)</t>
  </si>
  <si>
    <t>Industry Net Income (in billions on left axis)</t>
  </si>
  <si>
    <t>Case 1</t>
  </si>
  <si>
    <t>Case 2</t>
  </si>
  <si>
    <t>StdDev&gt;&gt;</t>
  </si>
  <si>
    <t>with inflation</t>
  </si>
  <si>
    <t>&gt;top 20</t>
  </si>
  <si>
    <t>&gt;bot 355</t>
  </si>
  <si>
    <t>weighted avg</t>
  </si>
  <si>
    <t>&gt;tot 375</t>
  </si>
  <si>
    <t>&gt;Hawaii</t>
  </si>
  <si>
    <t>new case 4 oct 26</t>
  </si>
  <si>
    <t>new case 3 oct 26</t>
  </si>
  <si>
    <t>&gt;Total</t>
  </si>
  <si>
    <t>increase</t>
  </si>
  <si>
    <t>fare</t>
  </si>
  <si>
    <t>passenger miles (domestic + international)</t>
  </si>
  <si>
    <t>Average domestic distance in miles</t>
  </si>
  <si>
    <t>Std Dev &gt;&gt;&gt;&gt;</t>
  </si>
  <si>
    <t>Load Factor Case 3</t>
  </si>
  <si>
    <t>US CARRIERS PASSENGER MILES DOM+INT /1,000,000 Case 4</t>
  </si>
  <si>
    <t>Avg fare per 900 miles Case 3 and 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</si>
</sst>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_(* #,##0.0_);_(* \(#,##0.0\);_(* &quot;-&quot;??_);_(@_)"/>
    <numFmt numFmtId="166" formatCode="0.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name val="Arial"/>
      <family val="2"/>
    </font>
    <font>
      <b/>
      <sz val="9"/>
      <color rgb="FFFFFFFF"/>
      <name val="Arial"/>
      <family val="2"/>
    </font>
    <font>
      <i/>
      <sz val="11"/>
      <color theme="1"/>
      <name val="Calibri"/>
      <family val="2"/>
      <scheme val="minor"/>
    </font>
    <font>
      <sz val="8"/>
      <color rgb="FF000000"/>
      <name val="Verdana"/>
      <family val="2"/>
    </font>
    <font>
      <b/>
      <sz val="8"/>
      <color rgb="FF000000"/>
      <name val="Verdana"/>
      <family val="2"/>
    </font>
    <font>
      <sz val="10"/>
      <color rgb="FF000000"/>
      <name val="Arial"/>
      <family val="2"/>
    </font>
    <font>
      <b/>
      <sz val="10"/>
      <name val="Arial"/>
      <family val="2"/>
    </font>
    <font>
      <sz val="12"/>
      <color theme="1"/>
      <name val="Times New Roman"/>
      <family val="1"/>
    </font>
    <font>
      <b/>
      <sz val="12"/>
      <color theme="1"/>
      <name val="Times New Roman"/>
      <family val="1"/>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5D95C9"/>
        <bgColor indexed="64"/>
      </patternFill>
    </fill>
    <fill>
      <patternFill patternType="solid">
        <fgColor rgb="FFFFFFFF"/>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F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FFFFE0"/>
        <bgColor indexed="64"/>
      </patternFill>
    </fill>
    <fill>
      <patternFill patternType="solid">
        <fgColor theme="1"/>
        <bgColor indexed="64"/>
      </patternFill>
    </fill>
    <fill>
      <patternFill patternType="solid">
        <fgColor rgb="FFEFEFEF"/>
        <bgColor indexed="64"/>
      </patternFill>
    </fill>
    <fill>
      <patternFill patternType="solid">
        <fgColor theme="9" tint="0.79998168889431442"/>
        <bgColor indexed="64"/>
      </patternFill>
    </fill>
    <fill>
      <patternFill patternType="solid">
        <fgColor theme="7"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right/>
      <top style="medium">
        <color indexed="64"/>
      </top>
      <bottom style="thin">
        <color indexed="64"/>
      </bottom>
      <diagonal/>
    </border>
    <border>
      <left style="medium">
        <color rgb="FF808080"/>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18" fillId="0" borderId="0"/>
    <xf numFmtId="0" fontId="19" fillId="0" borderId="0"/>
    <xf numFmtId="43" fontId="18"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18" fillId="0" borderId="0" xfId="43"/>
    <xf numFmtId="0" fontId="0" fillId="33" borderId="0" xfId="0" applyFill="1"/>
    <xf numFmtId="3" fontId="0" fillId="0" borderId="0" xfId="0" applyNumberFormat="1"/>
    <xf numFmtId="164" fontId="0" fillId="0" borderId="0" xfId="0" applyNumberFormat="1"/>
    <xf numFmtId="164" fontId="0" fillId="0" borderId="0" xfId="42" applyNumberFormat="1" applyFont="1"/>
    <xf numFmtId="0" fontId="21" fillId="34" borderId="0" xfId="0" applyFont="1" applyFill="1" applyBorder="1" applyAlignment="1">
      <alignment horizontal="center" vertical="center" wrapText="1"/>
    </xf>
    <xf numFmtId="43" fontId="0" fillId="0" borderId="0" xfId="42" applyFont="1"/>
    <xf numFmtId="43" fontId="22" fillId="0" borderId="12" xfId="42" applyFont="1" applyFill="1" applyBorder="1" applyAlignment="1">
      <alignment horizontal="centerContinuous"/>
    </xf>
    <xf numFmtId="43" fontId="0" fillId="0" borderId="0" xfId="42" applyFont="1" applyFill="1" applyBorder="1" applyAlignment="1"/>
    <xf numFmtId="43" fontId="0" fillId="0" borderId="11" xfId="42" applyFont="1" applyFill="1" applyBorder="1" applyAlignment="1"/>
    <xf numFmtId="43" fontId="22" fillId="0" borderId="12" xfId="42" applyFont="1" applyFill="1" applyBorder="1" applyAlignment="1">
      <alignment horizontal="center"/>
    </xf>
    <xf numFmtId="9" fontId="0" fillId="0" borderId="0" xfId="46" applyFont="1"/>
    <xf numFmtId="164" fontId="0" fillId="0" borderId="0" xfId="46" applyNumberFormat="1" applyFont="1"/>
    <xf numFmtId="3" fontId="23" fillId="0" borderId="0" xfId="0" applyNumberFormat="1" applyFont="1"/>
    <xf numFmtId="0" fontId="23" fillId="35" borderId="13" xfId="0" applyFont="1" applyFill="1" applyBorder="1" applyAlignment="1">
      <alignment horizontal="left" vertical="top"/>
    </xf>
    <xf numFmtId="165" fontId="0" fillId="0" borderId="0" xfId="42" applyNumberFormat="1" applyFont="1"/>
    <xf numFmtId="0" fontId="0" fillId="36" borderId="0" xfId="0" applyFill="1"/>
    <xf numFmtId="0" fontId="0" fillId="37" borderId="0" xfId="0" applyFill="1"/>
    <xf numFmtId="0" fontId="0" fillId="38" borderId="0" xfId="0" applyFill="1"/>
    <xf numFmtId="0" fontId="0" fillId="39" borderId="0" xfId="0" applyFill="1"/>
    <xf numFmtId="0" fontId="0" fillId="40" borderId="0" xfId="0" applyFill="1"/>
    <xf numFmtId="0" fontId="0" fillId="41" borderId="0" xfId="0" applyFill="1"/>
    <xf numFmtId="0" fontId="0" fillId="42" borderId="0" xfId="0" applyFill="1"/>
    <xf numFmtId="0" fontId="0" fillId="0" borderId="0" xfId="0" applyFill="1"/>
    <xf numFmtId="3" fontId="24" fillId="43" borderId="10" xfId="0" applyNumberFormat="1" applyFont="1" applyFill="1" applyBorder="1" applyAlignment="1">
      <alignment horizontal="right" vertical="center" wrapText="1"/>
    </xf>
    <xf numFmtId="3" fontId="24" fillId="0" borderId="0" xfId="0" applyNumberFormat="1" applyFont="1"/>
    <xf numFmtId="0" fontId="0" fillId="0" borderId="0" xfId="0" applyFill="1" applyBorder="1"/>
    <xf numFmtId="9" fontId="24" fillId="0" borderId="0" xfId="46" applyFont="1"/>
    <xf numFmtId="0" fontId="0" fillId="44" borderId="0" xfId="0" applyFill="1"/>
    <xf numFmtId="164" fontId="0" fillId="0" borderId="0" xfId="42" applyNumberFormat="1" applyFont="1" applyFill="1"/>
    <xf numFmtId="0" fontId="0" fillId="0" borderId="0" xfId="0" applyFill="1" applyAlignment="1">
      <alignment horizontal="right"/>
    </xf>
    <xf numFmtId="0" fontId="25" fillId="0" borderId="0" xfId="0" applyFont="1"/>
    <xf numFmtId="1" fontId="0" fillId="0" borderId="0" xfId="0" applyNumberFormat="1"/>
    <xf numFmtId="166" fontId="24" fillId="0" borderId="0" xfId="46" applyNumberFormat="1" applyFont="1"/>
    <xf numFmtId="166" fontId="24" fillId="0" borderId="0" xfId="46" applyNumberFormat="1" applyFont="1" applyFill="1"/>
    <xf numFmtId="0" fontId="26" fillId="0" borderId="0" xfId="0" applyFont="1" applyAlignment="1">
      <alignment horizontal="center" vertical="center" wrapText="1"/>
    </xf>
    <xf numFmtId="0" fontId="0" fillId="0" borderId="0" xfId="0" applyFont="1" applyAlignment="1">
      <alignment horizontal="center"/>
    </xf>
    <xf numFmtId="2" fontId="0" fillId="0" borderId="0" xfId="0" applyNumberFormat="1"/>
    <xf numFmtId="164" fontId="1" fillId="0" borderId="0" xfId="42" applyNumberFormat="1"/>
    <xf numFmtId="0" fontId="26" fillId="0" borderId="0" xfId="0" applyFont="1" applyAlignment="1">
      <alignment horizontal="right" vertical="center" wrapText="1"/>
    </xf>
    <xf numFmtId="0" fontId="26" fillId="0" borderId="0" xfId="0" applyFont="1" applyAlignment="1">
      <alignment horizontal="left" vertical="center" wrapText="1"/>
    </xf>
    <xf numFmtId="9" fontId="1" fillId="0" borderId="0" xfId="46"/>
    <xf numFmtId="0" fontId="0" fillId="33" borderId="0" xfId="0" applyFont="1" applyFill="1" applyAlignment="1">
      <alignment horizontal="center"/>
    </xf>
    <xf numFmtId="2" fontId="0" fillId="33" borderId="0" xfId="0" applyNumberFormat="1" applyFill="1"/>
    <xf numFmtId="164" fontId="1" fillId="33" borderId="0" xfId="42" applyNumberFormat="1" applyFill="1"/>
    <xf numFmtId="9" fontId="1" fillId="33" borderId="0" xfId="46" applyFill="1"/>
    <xf numFmtId="0" fontId="26" fillId="0" borderId="0" xfId="0" applyFont="1" applyAlignment="1">
      <alignment horizontal="left" vertical="center" wrapText="1"/>
    </xf>
    <xf numFmtId="0" fontId="22" fillId="0" borderId="12" xfId="0" applyFont="1" applyFill="1" applyBorder="1" applyAlignment="1">
      <alignment horizontal="centerContinuous"/>
    </xf>
    <xf numFmtId="43" fontId="0" fillId="0" borderId="0" xfId="0" applyNumberFormat="1"/>
    <xf numFmtId="0" fontId="23" fillId="35" borderId="10" xfId="0" applyFont="1" applyFill="1" applyBorder="1" applyAlignment="1">
      <alignment horizontal="right" vertical="center" wrapText="1"/>
    </xf>
    <xf numFmtId="0" fontId="23" fillId="45" borderId="10" xfId="0" applyFont="1" applyFill="1" applyBorder="1" applyAlignment="1">
      <alignment horizontal="right" vertical="center" wrapText="1"/>
    </xf>
    <xf numFmtId="43" fontId="23" fillId="35" borderId="10" xfId="42" applyFont="1" applyFill="1" applyBorder="1" applyAlignment="1">
      <alignment horizontal="right" vertical="center" wrapText="1"/>
    </xf>
    <xf numFmtId="43" fontId="23" fillId="45" borderId="10" xfId="42" applyFont="1" applyFill="1" applyBorder="1" applyAlignment="1">
      <alignment horizontal="right" vertical="center" wrapText="1"/>
    </xf>
    <xf numFmtId="0" fontId="0" fillId="0" borderId="0" xfId="0" applyBorder="1"/>
    <xf numFmtId="9" fontId="26" fillId="0" borderId="0" xfId="0" applyNumberFormat="1" applyFont="1" applyAlignment="1">
      <alignment horizontal="center" vertical="center" wrapText="1"/>
    </xf>
    <xf numFmtId="164" fontId="26" fillId="0" borderId="0" xfId="0" applyNumberFormat="1" applyFont="1" applyAlignment="1">
      <alignment horizontal="center" vertical="center" wrapText="1"/>
    </xf>
    <xf numFmtId="9" fontId="26" fillId="0" borderId="0" xfId="46" applyFont="1" applyAlignment="1">
      <alignment horizontal="center" vertical="center" wrapText="1"/>
    </xf>
    <xf numFmtId="0" fontId="20" fillId="0" borderId="0" xfId="0" applyFont="1" applyAlignment="1">
      <alignment horizontal="center" vertical="center" wrapText="1"/>
    </xf>
    <xf numFmtId="0" fontId="0" fillId="36" borderId="0" xfId="0" applyFont="1" applyFill="1" applyAlignment="1">
      <alignment horizontal="center"/>
    </xf>
    <xf numFmtId="2" fontId="0" fillId="36" borderId="0" xfId="0" applyNumberFormat="1" applyFill="1"/>
    <xf numFmtId="164" fontId="1" fillId="36" borderId="0" xfId="42" applyNumberFormat="1" applyFill="1"/>
    <xf numFmtId="9" fontId="1" fillId="36" borderId="0" xfId="46" applyFill="1"/>
    <xf numFmtId="166" fontId="20" fillId="0" borderId="0" xfId="46" applyNumberFormat="1" applyFont="1" applyAlignment="1">
      <alignment horizontal="center" vertical="center" wrapText="1"/>
    </xf>
    <xf numFmtId="0" fontId="20" fillId="0" borderId="0" xfId="0" applyFont="1" applyAlignment="1">
      <alignment horizontal="right" vertical="center"/>
    </xf>
    <xf numFmtId="0" fontId="27" fillId="0" borderId="0" xfId="0" applyFont="1" applyFill="1" applyBorder="1"/>
    <xf numFmtId="0" fontId="26" fillId="0" borderId="0" xfId="0" applyFont="1" applyAlignment="1">
      <alignment horizontal="left" vertical="center" wrapText="1"/>
    </xf>
    <xf numFmtId="9" fontId="0" fillId="36" borderId="0" xfId="46" applyFont="1" applyFill="1"/>
    <xf numFmtId="0" fontId="20" fillId="46" borderId="0" xfId="0" applyFont="1" applyFill="1" applyAlignment="1">
      <alignment horizontal="center" vertical="center" wrapText="1"/>
    </xf>
    <xf numFmtId="164" fontId="26" fillId="46" borderId="0" xfId="42" applyNumberFormat="1" applyFont="1" applyFill="1" applyAlignment="1">
      <alignment horizontal="center" vertical="center" wrapText="1"/>
    </xf>
    <xf numFmtId="10" fontId="26" fillId="46" borderId="0" xfId="46" applyNumberFormat="1" applyFont="1" applyFill="1" applyAlignment="1">
      <alignment horizontal="center" vertical="center" wrapText="1"/>
    </xf>
    <xf numFmtId="164" fontId="26" fillId="46" borderId="0" xfId="0" applyNumberFormat="1" applyFont="1" applyFill="1" applyAlignment="1">
      <alignment horizontal="center" vertical="center" wrapText="1"/>
    </xf>
    <xf numFmtId="0" fontId="26" fillId="0" borderId="0" xfId="0" applyFont="1" applyAlignment="1">
      <alignment horizontal="left" vertical="center" wrapText="1"/>
    </xf>
    <xf numFmtId="10" fontId="0" fillId="36" borderId="0" xfId="46" applyNumberFormat="1" applyFont="1" applyFill="1"/>
    <xf numFmtId="10" fontId="26" fillId="0" borderId="0" xfId="0" applyNumberFormat="1" applyFont="1" applyAlignment="1">
      <alignment horizontal="center" vertical="center" wrapText="1"/>
    </xf>
    <xf numFmtId="0" fontId="28" fillId="0" borderId="0" xfId="0" applyFont="1" applyBorder="1"/>
    <xf numFmtId="0" fontId="27" fillId="0" borderId="0" xfId="0" applyFont="1" applyBorder="1"/>
    <xf numFmtId="166" fontId="27" fillId="0" borderId="0" xfId="0" applyNumberFormat="1" applyFont="1" applyBorder="1"/>
    <xf numFmtId="0" fontId="26" fillId="0" borderId="0" xfId="0" applyFont="1" applyFill="1" applyBorder="1" applyAlignment="1">
      <alignment horizontal="center" vertical="center" wrapText="1"/>
    </xf>
    <xf numFmtId="164" fontId="0" fillId="0" borderId="0" xfId="42" applyNumberFormat="1" applyFont="1" applyFill="1" applyBorder="1"/>
    <xf numFmtId="164" fontId="0" fillId="0" borderId="0" xfId="42" applyNumberFormat="1" applyFont="1" applyFill="1" applyBorder="1" applyAlignment="1">
      <alignment horizontal="center"/>
    </xf>
    <xf numFmtId="0" fontId="0" fillId="0" borderId="0" xfId="0" applyFill="1" applyBorder="1" applyAlignment="1">
      <alignment horizontal="center"/>
    </xf>
    <xf numFmtId="166" fontId="27" fillId="0" borderId="0" xfId="0" applyNumberFormat="1" applyFont="1" applyFill="1" applyBorder="1"/>
    <xf numFmtId="166" fontId="0" fillId="0" borderId="0" xfId="0" applyNumberFormat="1" applyFill="1" applyBorder="1" applyAlignment="1">
      <alignment horizontal="center"/>
    </xf>
    <xf numFmtId="164" fontId="1" fillId="0" borderId="0" xfId="42" applyNumberFormat="1" applyFill="1" applyBorder="1"/>
    <xf numFmtId="166" fontId="1" fillId="0" borderId="0" xfId="46" applyNumberFormat="1" applyFill="1" applyBorder="1" applyAlignment="1">
      <alignment horizontal="center"/>
    </xf>
    <xf numFmtId="166" fontId="0" fillId="0" borderId="0" xfId="0" applyNumberFormat="1" applyFill="1" applyBorder="1"/>
    <xf numFmtId="0" fontId="20" fillId="0" borderId="0" xfId="0" applyFont="1" applyFill="1" applyBorder="1" applyAlignment="1">
      <alignment horizontal="center" vertical="center" wrapText="1"/>
    </xf>
    <xf numFmtId="43" fontId="20" fillId="0" borderId="0" xfId="0" applyNumberFormat="1" applyFont="1" applyAlignment="1">
      <alignment horizontal="center" vertical="center" wrapText="1"/>
    </xf>
    <xf numFmtId="0" fontId="0" fillId="47" borderId="0" xfId="0" applyFill="1"/>
    <xf numFmtId="0" fontId="0" fillId="0" borderId="0" xfId="0" applyAlignment="1">
      <alignment horizontal="right"/>
    </xf>
    <xf numFmtId="0" fontId="26" fillId="0" borderId="0" xfId="0" applyFont="1" applyAlignment="1">
      <alignment horizontal="left"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5"/>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rmal 3" xfId="44"/>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aseline="0">
                <a:solidFill>
                  <a:sysClr val="windowText" lastClr="000000"/>
                </a:solidFill>
                <a:latin typeface="Times New Roman" panose="02020603050405020304" pitchFamily="18" charset="0"/>
                <a:cs typeface="Times New Roman" panose="02020603050405020304" pitchFamily="18" charset="0"/>
              </a:rPr>
              <a:t>U.S. Airline Industry Net Income</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'Industry Net Income+pass miles'!$D$1</c:f>
              <c:strCache>
                <c:ptCount val="1"/>
                <c:pt idx="0">
                  <c:v>Industry Net Income (in billions on left axis)</c:v>
                </c:pt>
              </c:strCache>
            </c:strRef>
          </c:tx>
          <c:spPr>
            <a:solidFill>
              <a:schemeClr val="bg1">
                <a:lumMod val="7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'Industry Net Income+pass miles'!$A$3:$A$23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'Industry Net Income+pass miles'!$D$3:$D$23</c:f>
              <c:numCache>
                <c:formatCode>_(* #,##0.0_);_(* \(#,##0.0\);_(* "-"??_);_(@_)</c:formatCode>
                <c:ptCount val="21"/>
                <c:pt idx="0">
                  <c:v>2.8039070000000001</c:v>
                </c:pt>
                <c:pt idx="1">
                  <c:v>5.1676570000000002</c:v>
                </c:pt>
                <c:pt idx="2">
                  <c:v>4.9106329999999998</c:v>
                </c:pt>
                <c:pt idx="3">
                  <c:v>5.3609429999999998</c:v>
                </c:pt>
                <c:pt idx="4">
                  <c:v>2.5327000000000002</c:v>
                </c:pt>
                <c:pt idx="5">
                  <c:v>-8.2665089999999992</c:v>
                </c:pt>
                <c:pt idx="6">
                  <c:v>-11.365484</c:v>
                </c:pt>
                <c:pt idx="7">
                  <c:v>-1.7154689999999999</c:v>
                </c:pt>
                <c:pt idx="8">
                  <c:v>-9.1044239999999999</c:v>
                </c:pt>
                <c:pt idx="9">
                  <c:v>-27.219895999999999</c:v>
                </c:pt>
                <c:pt idx="10">
                  <c:v>18.186112000000001</c:v>
                </c:pt>
                <c:pt idx="11">
                  <c:v>7.6914040000000004</c:v>
                </c:pt>
                <c:pt idx="12">
                  <c:v>-23.749834</c:v>
                </c:pt>
                <c:pt idx="13">
                  <c:v>-2.5262769999999999</c:v>
                </c:pt>
                <c:pt idx="14">
                  <c:v>3.6659950000000001</c:v>
                </c:pt>
                <c:pt idx="15">
                  <c:v>1.392188</c:v>
                </c:pt>
                <c:pt idx="16">
                  <c:v>0.363732</c:v>
                </c:pt>
                <c:pt idx="17">
                  <c:v>12.711213000000001</c:v>
                </c:pt>
                <c:pt idx="18">
                  <c:v>8.5045029999999997</c:v>
                </c:pt>
                <c:pt idx="19">
                  <c:v>26.383279999999999</c:v>
                </c:pt>
                <c:pt idx="20">
                  <c:v>15.383077</c:v>
                </c:pt>
              </c:numCache>
            </c:numRef>
          </c:val>
        </c:ser>
        <c:dLbls>
          <c:showLegendKey val="0"/>
          <c:showVal val="0"/>
          <c:showCatName val="0"/>
          <c:showSerName val="0"/>
          <c:showPercent val="0"/>
          <c:showBubbleSize val="0"/>
        </c:dLbls>
        <c:gapWidth val="70"/>
        <c:axId val="507089856"/>
        <c:axId val="507091424"/>
      </c:barChart>
      <c:catAx>
        <c:axId val="50708985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chemeClr val="tx1"/>
                </a:solidFill>
                <a:latin typeface="Times New Roman" panose="02020603050405020304" pitchFamily="18" charset="0"/>
                <a:ea typeface="+mn-ea"/>
                <a:cs typeface="+mn-cs"/>
              </a:defRPr>
            </a:pPr>
            <a:endParaRPr lang="en-US"/>
          </a:p>
        </c:txPr>
        <c:crossAx val="507091424"/>
        <c:crosses val="autoZero"/>
        <c:auto val="1"/>
        <c:lblAlgn val="ctr"/>
        <c:lblOffset val="100"/>
        <c:tickLblSkip val="2"/>
        <c:tickMarkSkip val="2"/>
        <c:noMultiLvlLbl val="0"/>
      </c:catAx>
      <c:valAx>
        <c:axId val="507091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mn-cs"/>
              </a:defRPr>
            </a:pPr>
            <a:endParaRPr lang="en-US"/>
          </a:p>
        </c:txPr>
        <c:crossAx val="507089856"/>
        <c:crosses val="autoZero"/>
        <c:crossBetween val="between"/>
        <c:majorUnit val="1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latin typeface="Times New Roman" panose="02020603050405020304" pitchFamily="18" charset="0"/>
                <a:cs typeface="Times New Roman" panose="02020603050405020304" pitchFamily="18" charset="0"/>
              </a:rPr>
              <a:t>U.S.</a:t>
            </a:r>
            <a:r>
              <a:rPr lang="en-US" baseline="0">
                <a:solidFill>
                  <a:sysClr val="windowText" lastClr="000000"/>
                </a:solidFill>
                <a:latin typeface="Times New Roman" panose="02020603050405020304" pitchFamily="18" charset="0"/>
                <a:cs typeface="Times New Roman" panose="02020603050405020304" pitchFamily="18" charset="0"/>
              </a:rPr>
              <a:t> Carrier Load Factor vs. U.S. Airline Industry Net Income</a:t>
            </a:r>
            <a:endParaRPr lang="en-US">
              <a:solidFill>
                <a:sysClr val="windowText" lastClr="000000"/>
              </a:solidFill>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1"/>
          <c:tx>
            <c:strRef>
              <c:f>'Industry Net Income+pass miles'!$D$1</c:f>
              <c:strCache>
                <c:ptCount val="1"/>
                <c:pt idx="0">
                  <c:v>Industry Net Income (in billions on left axis)</c:v>
                </c:pt>
              </c:strCache>
            </c:strRef>
          </c:tx>
          <c:spPr>
            <a:ln w="28575" cap="rnd">
              <a:solidFill>
                <a:schemeClr val="bg1">
                  <a:lumMod val="65000"/>
                </a:schemeClr>
              </a:solidFill>
              <a:round/>
            </a:ln>
            <a:effectLst/>
          </c:spPr>
          <c:marker>
            <c:symbol val="circle"/>
            <c:size val="5"/>
            <c:spPr>
              <a:solidFill>
                <a:schemeClr val="bg1">
                  <a:lumMod val="65000"/>
                </a:schemeClr>
              </a:solidFill>
              <a:ln w="9525">
                <a:solidFill>
                  <a:schemeClr val="bg1">
                    <a:lumMod val="65000"/>
                  </a:schemeClr>
                </a:solidFill>
              </a:ln>
              <a:effectLst/>
            </c:spPr>
          </c:marker>
          <c:cat>
            <c:numRef>
              <c:f>'Industry Net Income+pass miles'!$R$9:$R$23</c:f>
              <c:numCache>
                <c:formatCode>General</c:formatCode>
                <c:ptCount val="1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numCache>
            </c:numRef>
          </c:cat>
          <c:val>
            <c:numRef>
              <c:f>'Industry Net Income+pass miles'!$D$9:$D$23</c:f>
              <c:numCache>
                <c:formatCode>_(* #,##0.0_);_(* \(#,##0.0\);_(* "-"??_);_(@_)</c:formatCode>
                <c:ptCount val="15"/>
                <c:pt idx="0">
                  <c:v>-11.365484</c:v>
                </c:pt>
                <c:pt idx="1">
                  <c:v>-1.7154689999999999</c:v>
                </c:pt>
                <c:pt idx="2">
                  <c:v>-9.1044239999999999</c:v>
                </c:pt>
                <c:pt idx="3">
                  <c:v>-27.219895999999999</c:v>
                </c:pt>
                <c:pt idx="4">
                  <c:v>18.186112000000001</c:v>
                </c:pt>
                <c:pt idx="5">
                  <c:v>7.6914040000000004</c:v>
                </c:pt>
                <c:pt idx="6">
                  <c:v>-23.749834</c:v>
                </c:pt>
                <c:pt idx="7">
                  <c:v>-2.5262769999999999</c:v>
                </c:pt>
                <c:pt idx="8">
                  <c:v>3.6659950000000001</c:v>
                </c:pt>
                <c:pt idx="9">
                  <c:v>1.392188</c:v>
                </c:pt>
                <c:pt idx="10">
                  <c:v>0.363732</c:v>
                </c:pt>
                <c:pt idx="11">
                  <c:v>12.711213000000001</c:v>
                </c:pt>
                <c:pt idx="12">
                  <c:v>8.5045029999999997</c:v>
                </c:pt>
                <c:pt idx="13">
                  <c:v>26.383279999999999</c:v>
                </c:pt>
                <c:pt idx="14">
                  <c:v>15.383077</c:v>
                </c:pt>
              </c:numCache>
            </c:numRef>
          </c:val>
          <c:smooth val="0"/>
        </c:ser>
        <c:dLbls>
          <c:showLegendKey val="0"/>
          <c:showVal val="0"/>
          <c:showCatName val="0"/>
          <c:showSerName val="0"/>
          <c:showPercent val="0"/>
          <c:showBubbleSize val="0"/>
        </c:dLbls>
        <c:marker val="1"/>
        <c:smooth val="0"/>
        <c:axId val="507091816"/>
        <c:axId val="507088288"/>
      </c:lineChart>
      <c:lineChart>
        <c:grouping val="standard"/>
        <c:varyColors val="0"/>
        <c:ser>
          <c:idx val="1"/>
          <c:order val="0"/>
          <c:tx>
            <c:strRef>
              <c:f>'Industry Net Income+pass miles'!$V$8</c:f>
              <c:strCache>
                <c:ptCount val="1"/>
                <c:pt idx="0">
                  <c:v>US Carrier Load Factor (on right axis)</c:v>
                </c:pt>
              </c:strCache>
            </c:strRef>
          </c:tx>
          <c:spPr>
            <a:ln w="28575" cap="rnd">
              <a:solidFill>
                <a:schemeClr val="tx1"/>
              </a:solidFill>
              <a:prstDash val="sysDash"/>
              <a:round/>
            </a:ln>
            <a:effectLst/>
          </c:spPr>
          <c:marker>
            <c:symbol val="circle"/>
            <c:size val="5"/>
            <c:spPr>
              <a:solidFill>
                <a:schemeClr val="tx1"/>
              </a:solidFill>
              <a:ln w="9525">
                <a:solidFill>
                  <a:schemeClr val="tx1"/>
                </a:solidFill>
              </a:ln>
              <a:effectLst/>
            </c:spPr>
          </c:marker>
          <c:cat>
            <c:numRef>
              <c:f>'Industry Net Income+pass miles'!$R$9:$R$23</c:f>
              <c:numCache>
                <c:formatCode>General</c:formatCode>
                <c:ptCount val="1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numCache>
            </c:numRef>
          </c:cat>
          <c:val>
            <c:numRef>
              <c:f>'Industry Net Income+pass miles'!$V$9:$V$23</c:f>
              <c:numCache>
                <c:formatCode>General</c:formatCode>
                <c:ptCount val="15"/>
                <c:pt idx="0">
                  <c:v>71.78</c:v>
                </c:pt>
                <c:pt idx="1">
                  <c:v>73.459999999999994</c:v>
                </c:pt>
                <c:pt idx="2">
                  <c:v>75.48</c:v>
                </c:pt>
                <c:pt idx="3">
                  <c:v>77.64</c:v>
                </c:pt>
                <c:pt idx="4">
                  <c:v>79.23</c:v>
                </c:pt>
                <c:pt idx="5">
                  <c:v>79.930000000000007</c:v>
                </c:pt>
                <c:pt idx="6">
                  <c:v>79.540000000000006</c:v>
                </c:pt>
                <c:pt idx="7">
                  <c:v>80.41</c:v>
                </c:pt>
                <c:pt idx="8">
                  <c:v>82.07</c:v>
                </c:pt>
                <c:pt idx="9">
                  <c:v>82.1</c:v>
                </c:pt>
                <c:pt idx="10">
                  <c:v>82.8</c:v>
                </c:pt>
                <c:pt idx="11">
                  <c:v>83.13</c:v>
                </c:pt>
                <c:pt idx="12">
                  <c:v>83.43</c:v>
                </c:pt>
                <c:pt idx="13">
                  <c:v>83.78</c:v>
                </c:pt>
                <c:pt idx="14">
                  <c:v>83.43</c:v>
                </c:pt>
              </c:numCache>
            </c:numRef>
          </c:val>
          <c:smooth val="0"/>
        </c:ser>
        <c:dLbls>
          <c:showLegendKey val="0"/>
          <c:showVal val="0"/>
          <c:showCatName val="0"/>
          <c:showSerName val="0"/>
          <c:showPercent val="0"/>
          <c:showBubbleSize val="0"/>
        </c:dLbls>
        <c:marker val="1"/>
        <c:smooth val="0"/>
        <c:axId val="507089464"/>
        <c:axId val="507089072"/>
      </c:lineChart>
      <c:catAx>
        <c:axId val="50709181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507088288"/>
        <c:crosses val="autoZero"/>
        <c:auto val="1"/>
        <c:lblAlgn val="ctr"/>
        <c:lblOffset val="100"/>
        <c:tickLblSkip val="2"/>
        <c:noMultiLvlLbl val="0"/>
      </c:catAx>
      <c:valAx>
        <c:axId val="507088288"/>
        <c:scaling>
          <c:orientation val="minMax"/>
          <c:max val="30"/>
          <c:min val="-3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507091816"/>
        <c:crosses val="autoZero"/>
        <c:crossBetween val="between"/>
        <c:majorUnit val="15"/>
      </c:valAx>
      <c:valAx>
        <c:axId val="507089072"/>
        <c:scaling>
          <c:orientation val="minMax"/>
          <c:max val="91"/>
          <c:min val="71"/>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507089464"/>
        <c:crosses val="max"/>
        <c:crossBetween val="between"/>
      </c:valAx>
      <c:catAx>
        <c:axId val="507089464"/>
        <c:scaling>
          <c:orientation val="minMax"/>
        </c:scaling>
        <c:delete val="1"/>
        <c:axPos val="b"/>
        <c:numFmt formatCode="General" sourceLinked="1"/>
        <c:majorTickMark val="out"/>
        <c:minorTickMark val="none"/>
        <c:tickLblPos val="nextTo"/>
        <c:crossAx val="507089072"/>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390525</xdr:colOff>
      <xdr:row>2</xdr:row>
      <xdr:rowOff>57150</xdr:rowOff>
    </xdr:from>
    <xdr:to>
      <xdr:col>14</xdr:col>
      <xdr:colOff>542926</xdr:colOff>
      <xdr:row>19</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400050</xdr:colOff>
      <xdr:row>19</xdr:row>
      <xdr:rowOff>180975</xdr:rowOff>
    </xdr:from>
    <xdr:to>
      <xdr:col>14</xdr:col>
      <xdr:colOff>533400</xdr:colOff>
      <xdr:row>36</xdr:row>
      <xdr:rowOff>142875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tabSelected="1" workbookViewId="0">
      <selection activeCell="C2" sqref="C2"/>
    </sheetView>
  </sheetViews>
  <sheetFormatPr defaultRowHeight="15" x14ac:dyDescent="0.25"/>
  <cols>
    <col min="1" max="1" width="4.85546875" customWidth="1"/>
    <col min="2" max="2" width="7.85546875" customWidth="1"/>
    <col min="3" max="3" width="22.5703125" bestFit="1" customWidth="1"/>
    <col min="4" max="4" width="32.42578125" bestFit="1" customWidth="1"/>
    <col min="5" max="5" width="32.42578125" customWidth="1"/>
  </cols>
  <sheetData>
    <row r="1" spans="1:6" x14ac:dyDescent="0.25">
      <c r="A1" t="s">
        <v>0</v>
      </c>
      <c r="B1" t="s">
        <v>1</v>
      </c>
      <c r="C1" t="s">
        <v>2</v>
      </c>
      <c r="D1" t="s">
        <v>3</v>
      </c>
      <c r="E1" t="s">
        <v>10</v>
      </c>
    </row>
    <row r="2" spans="1:6" x14ac:dyDescent="0.25">
      <c r="A2">
        <v>1995</v>
      </c>
      <c r="B2">
        <v>1</v>
      </c>
      <c r="C2">
        <v>296.89999999999998</v>
      </c>
      <c r="D2">
        <v>472.68</v>
      </c>
      <c r="E2">
        <f>+D2/C2</f>
        <v>1.5920511956887842</v>
      </c>
      <c r="F2" t="s">
        <v>4</v>
      </c>
    </row>
    <row r="3" spans="1:6" x14ac:dyDescent="0.25">
      <c r="A3">
        <v>1995</v>
      </c>
      <c r="B3">
        <v>2</v>
      </c>
      <c r="C3">
        <v>296.8</v>
      </c>
      <c r="D3">
        <v>469.12</v>
      </c>
      <c r="E3">
        <f t="shared" ref="E3:E66" si="0">+D3/C3</f>
        <v>1.5805929919137467</v>
      </c>
      <c r="F3" t="s">
        <v>5</v>
      </c>
    </row>
    <row r="4" spans="1:6" x14ac:dyDescent="0.25">
      <c r="A4">
        <v>1995</v>
      </c>
      <c r="B4">
        <v>3</v>
      </c>
      <c r="C4">
        <v>287.51</v>
      </c>
      <c r="D4">
        <v>452.36</v>
      </c>
      <c r="E4">
        <f t="shared" si="0"/>
        <v>1.5733713609961393</v>
      </c>
    </row>
    <row r="5" spans="1:6" x14ac:dyDescent="0.25">
      <c r="A5">
        <v>1995</v>
      </c>
      <c r="B5">
        <v>4</v>
      </c>
      <c r="C5">
        <v>287.77999999999997</v>
      </c>
      <c r="D5">
        <v>451.89</v>
      </c>
      <c r="E5">
        <f t="shared" si="0"/>
        <v>1.5702620056987977</v>
      </c>
    </row>
    <row r="6" spans="1:6" x14ac:dyDescent="0.25">
      <c r="A6">
        <v>1996</v>
      </c>
      <c r="B6">
        <v>1</v>
      </c>
      <c r="C6">
        <v>283.97000000000003</v>
      </c>
      <c r="D6">
        <v>439.61</v>
      </c>
      <c r="E6">
        <f t="shared" si="0"/>
        <v>1.5480860654294466</v>
      </c>
    </row>
    <row r="7" spans="1:6" x14ac:dyDescent="0.25">
      <c r="A7">
        <v>1996</v>
      </c>
      <c r="B7">
        <v>2</v>
      </c>
      <c r="C7">
        <v>275.77999999999997</v>
      </c>
      <c r="D7">
        <v>424.2</v>
      </c>
      <c r="E7">
        <f t="shared" si="0"/>
        <v>1.5381826093262747</v>
      </c>
    </row>
    <row r="8" spans="1:6" x14ac:dyDescent="0.25">
      <c r="A8">
        <v>1996</v>
      </c>
      <c r="B8">
        <v>3</v>
      </c>
      <c r="C8">
        <v>269.49</v>
      </c>
      <c r="D8">
        <v>411.64</v>
      </c>
      <c r="E8">
        <f t="shared" si="0"/>
        <v>1.527477828490853</v>
      </c>
    </row>
    <row r="9" spans="1:6" x14ac:dyDescent="0.25">
      <c r="A9">
        <v>1996</v>
      </c>
      <c r="B9">
        <v>4</v>
      </c>
      <c r="C9">
        <v>278.33</v>
      </c>
      <c r="D9">
        <v>423</v>
      </c>
      <c r="E9">
        <f t="shared" si="0"/>
        <v>1.5197786799841915</v>
      </c>
    </row>
    <row r="10" spans="1:6" x14ac:dyDescent="0.25">
      <c r="A10">
        <v>1997</v>
      </c>
      <c r="B10">
        <v>1</v>
      </c>
      <c r="C10">
        <v>283.39999999999998</v>
      </c>
      <c r="D10">
        <v>426.94</v>
      </c>
      <c r="E10">
        <f t="shared" si="0"/>
        <v>1.5064925899788286</v>
      </c>
    </row>
    <row r="11" spans="1:6" x14ac:dyDescent="0.25">
      <c r="A11">
        <v>1997</v>
      </c>
      <c r="B11">
        <v>2</v>
      </c>
      <c r="C11">
        <v>289.44</v>
      </c>
      <c r="D11">
        <v>435.22</v>
      </c>
      <c r="E11">
        <f t="shared" si="0"/>
        <v>1.5036622443338863</v>
      </c>
    </row>
    <row r="12" spans="1:6" x14ac:dyDescent="0.25">
      <c r="A12">
        <v>1997</v>
      </c>
      <c r="B12">
        <v>3</v>
      </c>
      <c r="C12">
        <v>282.27</v>
      </c>
      <c r="D12">
        <v>422.07</v>
      </c>
      <c r="E12">
        <f t="shared" si="0"/>
        <v>1.495270485705176</v>
      </c>
    </row>
    <row r="13" spans="1:6" x14ac:dyDescent="0.25">
      <c r="A13">
        <v>1997</v>
      </c>
      <c r="B13">
        <v>4</v>
      </c>
      <c r="C13">
        <v>293.51</v>
      </c>
      <c r="D13">
        <v>438.61</v>
      </c>
      <c r="E13">
        <f t="shared" si="0"/>
        <v>1.4943613505502369</v>
      </c>
    </row>
    <row r="14" spans="1:6" x14ac:dyDescent="0.25">
      <c r="A14">
        <v>1998</v>
      </c>
      <c r="B14">
        <v>1</v>
      </c>
      <c r="C14">
        <v>304.74</v>
      </c>
      <c r="D14">
        <v>452.86</v>
      </c>
      <c r="E14">
        <f t="shared" si="0"/>
        <v>1.4860536851086172</v>
      </c>
    </row>
    <row r="15" spans="1:6" x14ac:dyDescent="0.25">
      <c r="A15">
        <v>1998</v>
      </c>
      <c r="B15">
        <v>2</v>
      </c>
      <c r="C15">
        <v>300.97000000000003</v>
      </c>
      <c r="D15">
        <v>445.06</v>
      </c>
      <c r="E15">
        <f t="shared" si="0"/>
        <v>1.4787520350865533</v>
      </c>
    </row>
    <row r="16" spans="1:6" x14ac:dyDescent="0.25">
      <c r="A16">
        <v>1998</v>
      </c>
      <c r="B16">
        <v>3</v>
      </c>
      <c r="C16">
        <v>315.25</v>
      </c>
      <c r="D16">
        <v>464.48</v>
      </c>
      <c r="E16">
        <f t="shared" si="0"/>
        <v>1.4733703409992069</v>
      </c>
    </row>
    <row r="17" spans="1:5" x14ac:dyDescent="0.25">
      <c r="A17">
        <v>1998</v>
      </c>
      <c r="B17">
        <v>4</v>
      </c>
      <c r="C17">
        <v>316.18</v>
      </c>
      <c r="D17">
        <v>464.99</v>
      </c>
      <c r="E17">
        <f t="shared" si="0"/>
        <v>1.4706496299576191</v>
      </c>
    </row>
    <row r="18" spans="1:5" x14ac:dyDescent="0.25">
      <c r="A18">
        <v>1999</v>
      </c>
      <c r="B18">
        <v>1</v>
      </c>
      <c r="C18">
        <v>331.74</v>
      </c>
      <c r="D18">
        <v>484.62</v>
      </c>
      <c r="E18">
        <f t="shared" si="0"/>
        <v>1.4608428287212878</v>
      </c>
    </row>
    <row r="19" spans="1:5" x14ac:dyDescent="0.25">
      <c r="A19">
        <v>1999</v>
      </c>
      <c r="B19">
        <v>2</v>
      </c>
      <c r="C19">
        <v>329.34</v>
      </c>
      <c r="D19">
        <v>477.63</v>
      </c>
      <c r="E19">
        <f t="shared" si="0"/>
        <v>1.4502641646930226</v>
      </c>
    </row>
    <row r="20" spans="1:5" x14ac:dyDescent="0.25">
      <c r="A20">
        <v>1999</v>
      </c>
      <c r="B20">
        <v>3</v>
      </c>
      <c r="C20">
        <v>317.22000000000003</v>
      </c>
      <c r="D20">
        <v>455.41</v>
      </c>
      <c r="E20">
        <f t="shared" si="0"/>
        <v>1.4356282706008447</v>
      </c>
    </row>
    <row r="21" spans="1:5" x14ac:dyDescent="0.25">
      <c r="A21">
        <v>1999</v>
      </c>
      <c r="B21">
        <v>4</v>
      </c>
      <c r="C21">
        <v>317.93</v>
      </c>
      <c r="D21">
        <v>455.34</v>
      </c>
      <c r="E21">
        <f t="shared" si="0"/>
        <v>1.4322020570565848</v>
      </c>
    </row>
    <row r="22" spans="1:5" x14ac:dyDescent="0.25">
      <c r="A22">
        <v>2000</v>
      </c>
      <c r="B22">
        <v>1</v>
      </c>
      <c r="C22">
        <v>340.23</v>
      </c>
      <c r="D22">
        <v>479.01</v>
      </c>
      <c r="E22">
        <f t="shared" si="0"/>
        <v>1.4079005378714398</v>
      </c>
    </row>
    <row r="23" spans="1:5" x14ac:dyDescent="0.25">
      <c r="A23">
        <v>2000</v>
      </c>
      <c r="B23">
        <v>2</v>
      </c>
      <c r="C23">
        <v>339.16</v>
      </c>
      <c r="D23">
        <v>474.2</v>
      </c>
      <c r="E23">
        <f t="shared" si="0"/>
        <v>1.398160160396273</v>
      </c>
    </row>
    <row r="24" spans="1:5" x14ac:dyDescent="0.25">
      <c r="A24">
        <v>2000</v>
      </c>
      <c r="B24">
        <v>3</v>
      </c>
      <c r="C24">
        <v>336.66</v>
      </c>
      <c r="D24">
        <v>467.18</v>
      </c>
      <c r="E24">
        <f t="shared" si="0"/>
        <v>1.3876908453632744</v>
      </c>
    </row>
    <row r="25" spans="1:5" x14ac:dyDescent="0.25">
      <c r="A25">
        <v>2000</v>
      </c>
      <c r="B25">
        <v>4</v>
      </c>
      <c r="C25">
        <v>340.08</v>
      </c>
      <c r="D25">
        <v>471.1</v>
      </c>
      <c r="E25">
        <f t="shared" si="0"/>
        <v>1.3852622912255941</v>
      </c>
    </row>
    <row r="26" spans="1:5" x14ac:dyDescent="0.25">
      <c r="A26">
        <v>2001</v>
      </c>
      <c r="B26">
        <v>1</v>
      </c>
      <c r="C26">
        <v>347.69</v>
      </c>
      <c r="D26">
        <v>475.63</v>
      </c>
      <c r="E26">
        <f t="shared" si="0"/>
        <v>1.3679714688371825</v>
      </c>
    </row>
    <row r="27" spans="1:5" x14ac:dyDescent="0.25">
      <c r="A27">
        <v>2001</v>
      </c>
      <c r="B27">
        <v>2</v>
      </c>
      <c r="C27">
        <v>328.67</v>
      </c>
      <c r="D27">
        <v>445.07</v>
      </c>
      <c r="E27">
        <f t="shared" si="0"/>
        <v>1.3541546231782637</v>
      </c>
    </row>
    <row r="28" spans="1:5" x14ac:dyDescent="0.25">
      <c r="A28">
        <v>2001</v>
      </c>
      <c r="B28">
        <v>3</v>
      </c>
      <c r="C28">
        <v>303.02</v>
      </c>
      <c r="D28">
        <v>409.65</v>
      </c>
      <c r="E28">
        <f t="shared" si="0"/>
        <v>1.3518909642927859</v>
      </c>
    </row>
    <row r="29" spans="1:5" x14ac:dyDescent="0.25">
      <c r="A29">
        <v>2001</v>
      </c>
      <c r="B29">
        <v>4</v>
      </c>
      <c r="C29">
        <v>299.81</v>
      </c>
      <c r="D29">
        <v>408.97</v>
      </c>
      <c r="E29">
        <f t="shared" si="0"/>
        <v>1.3640972615990128</v>
      </c>
    </row>
    <row r="30" spans="1:5" x14ac:dyDescent="0.25">
      <c r="A30">
        <v>2002</v>
      </c>
      <c r="B30">
        <v>1</v>
      </c>
      <c r="C30">
        <v>320.02</v>
      </c>
      <c r="D30">
        <v>431.41</v>
      </c>
      <c r="E30">
        <f t="shared" si="0"/>
        <v>1.3480719955002813</v>
      </c>
    </row>
    <row r="31" spans="1:5" x14ac:dyDescent="0.25">
      <c r="A31">
        <v>2002</v>
      </c>
      <c r="B31">
        <v>2</v>
      </c>
      <c r="C31">
        <v>317.93</v>
      </c>
      <c r="D31">
        <v>425.97</v>
      </c>
      <c r="E31">
        <f t="shared" si="0"/>
        <v>1.3398232315289529</v>
      </c>
    </row>
    <row r="32" spans="1:5" x14ac:dyDescent="0.25">
      <c r="A32">
        <v>2002</v>
      </c>
      <c r="B32">
        <v>3</v>
      </c>
      <c r="C32">
        <v>303.3</v>
      </c>
      <c r="D32">
        <v>403.91</v>
      </c>
      <c r="E32">
        <f t="shared" si="0"/>
        <v>1.3317177711836465</v>
      </c>
    </row>
    <row r="33" spans="1:5" x14ac:dyDescent="0.25">
      <c r="A33">
        <v>2002</v>
      </c>
      <c r="B33">
        <v>4</v>
      </c>
      <c r="C33">
        <v>308.85000000000002</v>
      </c>
      <c r="D33">
        <v>411.53</v>
      </c>
      <c r="E33">
        <f t="shared" si="0"/>
        <v>1.3324591225514002</v>
      </c>
    </row>
    <row r="34" spans="1:5" x14ac:dyDescent="0.25">
      <c r="A34">
        <v>2003</v>
      </c>
      <c r="B34">
        <v>1</v>
      </c>
      <c r="C34">
        <v>319.19</v>
      </c>
      <c r="D34">
        <v>417.67</v>
      </c>
      <c r="E34">
        <f t="shared" si="0"/>
        <v>1.3085309690153202</v>
      </c>
    </row>
    <row r="35" spans="1:5" x14ac:dyDescent="0.25">
      <c r="A35">
        <v>2003</v>
      </c>
      <c r="B35">
        <v>2</v>
      </c>
      <c r="C35">
        <v>314.52</v>
      </c>
      <c r="D35">
        <v>412.69</v>
      </c>
      <c r="E35">
        <f t="shared" si="0"/>
        <v>1.3121264148543814</v>
      </c>
    </row>
    <row r="36" spans="1:5" x14ac:dyDescent="0.25">
      <c r="A36">
        <v>2003</v>
      </c>
      <c r="B36">
        <v>3</v>
      </c>
      <c r="C36">
        <v>312.39</v>
      </c>
      <c r="D36">
        <v>406.58</v>
      </c>
      <c r="E36">
        <f t="shared" si="0"/>
        <v>1.3015141329748072</v>
      </c>
    </row>
    <row r="37" spans="1:5" x14ac:dyDescent="0.25">
      <c r="A37">
        <v>2003</v>
      </c>
      <c r="B37">
        <v>4</v>
      </c>
      <c r="C37">
        <v>315.77</v>
      </c>
      <c r="D37">
        <v>412.99</v>
      </c>
      <c r="E37">
        <f t="shared" si="0"/>
        <v>1.3078823194096971</v>
      </c>
    </row>
    <row r="38" spans="1:5" x14ac:dyDescent="0.25">
      <c r="A38">
        <v>2004</v>
      </c>
      <c r="B38">
        <v>1</v>
      </c>
      <c r="C38">
        <v>320.23</v>
      </c>
      <c r="D38">
        <v>411.89</v>
      </c>
      <c r="E38">
        <f t="shared" si="0"/>
        <v>1.2862317709146549</v>
      </c>
    </row>
    <row r="39" spans="1:5" x14ac:dyDescent="0.25">
      <c r="A39">
        <v>2004</v>
      </c>
      <c r="B39">
        <v>2</v>
      </c>
      <c r="C39">
        <v>309.45</v>
      </c>
      <c r="D39">
        <v>393.19</v>
      </c>
      <c r="E39">
        <f t="shared" si="0"/>
        <v>1.2706091452577153</v>
      </c>
    </row>
    <row r="40" spans="1:5" x14ac:dyDescent="0.25">
      <c r="A40">
        <v>2004</v>
      </c>
      <c r="B40">
        <v>3</v>
      </c>
      <c r="C40">
        <v>296.54000000000002</v>
      </c>
      <c r="D40">
        <v>376.39</v>
      </c>
      <c r="E40">
        <f t="shared" si="0"/>
        <v>1.2692722735550008</v>
      </c>
    </row>
    <row r="41" spans="1:5" x14ac:dyDescent="0.25">
      <c r="A41">
        <v>2004</v>
      </c>
      <c r="B41">
        <v>4</v>
      </c>
      <c r="C41">
        <v>297.27999999999997</v>
      </c>
      <c r="D41">
        <v>376.54</v>
      </c>
      <c r="E41">
        <f t="shared" si="0"/>
        <v>1.2666173304628634</v>
      </c>
    </row>
    <row r="42" spans="1:5" x14ac:dyDescent="0.25">
      <c r="A42">
        <v>2005</v>
      </c>
      <c r="B42">
        <v>1</v>
      </c>
      <c r="C42">
        <v>301.39</v>
      </c>
      <c r="D42">
        <v>375.82</v>
      </c>
      <c r="E42">
        <f t="shared" si="0"/>
        <v>1.2469557715916255</v>
      </c>
    </row>
    <row r="43" spans="1:5" x14ac:dyDescent="0.25">
      <c r="A43">
        <v>2005</v>
      </c>
      <c r="B43">
        <v>2</v>
      </c>
      <c r="C43">
        <v>306.68</v>
      </c>
      <c r="D43">
        <v>380.06</v>
      </c>
      <c r="E43">
        <f t="shared" si="0"/>
        <v>1.2392722055562801</v>
      </c>
    </row>
    <row r="44" spans="1:5" x14ac:dyDescent="0.25">
      <c r="A44">
        <v>2005</v>
      </c>
      <c r="B44">
        <v>3</v>
      </c>
      <c r="C44">
        <v>305.91000000000003</v>
      </c>
      <c r="D44">
        <v>370.9</v>
      </c>
      <c r="E44">
        <f t="shared" si="0"/>
        <v>1.2124481056519889</v>
      </c>
    </row>
    <row r="45" spans="1:5" x14ac:dyDescent="0.25">
      <c r="A45">
        <v>2005</v>
      </c>
      <c r="B45">
        <v>4</v>
      </c>
      <c r="C45">
        <v>314.76</v>
      </c>
      <c r="D45">
        <v>385.52</v>
      </c>
      <c r="E45">
        <f t="shared" si="0"/>
        <v>1.2248062015503876</v>
      </c>
    </row>
    <row r="46" spans="1:5" x14ac:dyDescent="0.25">
      <c r="A46">
        <v>2006</v>
      </c>
      <c r="B46">
        <v>1</v>
      </c>
      <c r="C46">
        <v>323.33999999999997</v>
      </c>
      <c r="D46">
        <v>390.07</v>
      </c>
      <c r="E46">
        <f t="shared" si="0"/>
        <v>1.2063771880992145</v>
      </c>
    </row>
    <row r="47" spans="1:5" x14ac:dyDescent="0.25">
      <c r="A47">
        <v>2006</v>
      </c>
      <c r="B47">
        <v>2</v>
      </c>
      <c r="C47">
        <v>341.58</v>
      </c>
      <c r="D47">
        <v>405.79</v>
      </c>
      <c r="E47">
        <f t="shared" si="0"/>
        <v>1.1879793898940221</v>
      </c>
    </row>
    <row r="48" spans="1:5" x14ac:dyDescent="0.25">
      <c r="A48">
        <v>2006</v>
      </c>
      <c r="B48">
        <v>3</v>
      </c>
      <c r="C48">
        <v>330.12</v>
      </c>
      <c r="D48">
        <v>392.17</v>
      </c>
      <c r="E48">
        <f t="shared" si="0"/>
        <v>1.1879619532291288</v>
      </c>
    </row>
    <row r="49" spans="1:5" x14ac:dyDescent="0.25">
      <c r="A49">
        <v>2006</v>
      </c>
      <c r="B49">
        <v>4</v>
      </c>
      <c r="C49">
        <v>318.16000000000003</v>
      </c>
      <c r="D49">
        <v>380.02</v>
      </c>
      <c r="E49">
        <f t="shared" si="0"/>
        <v>1.1944304752325872</v>
      </c>
    </row>
    <row r="50" spans="1:5" x14ac:dyDescent="0.25">
      <c r="A50">
        <v>2007</v>
      </c>
      <c r="B50">
        <v>1</v>
      </c>
      <c r="C50">
        <v>317.83999999999997</v>
      </c>
      <c r="D50">
        <v>373.08</v>
      </c>
      <c r="E50">
        <f t="shared" si="0"/>
        <v>1.1737981374276365</v>
      </c>
    </row>
    <row r="51" spans="1:5" x14ac:dyDescent="0.25">
      <c r="A51">
        <v>2007</v>
      </c>
      <c r="B51">
        <v>2</v>
      </c>
      <c r="C51">
        <v>325.39</v>
      </c>
      <c r="D51">
        <v>376.43</v>
      </c>
      <c r="E51">
        <f t="shared" si="0"/>
        <v>1.1568579243369497</v>
      </c>
    </row>
    <row r="52" spans="1:5" x14ac:dyDescent="0.25">
      <c r="A52">
        <v>2007</v>
      </c>
      <c r="B52">
        <v>3</v>
      </c>
      <c r="C52">
        <v>327.56</v>
      </c>
      <c r="D52">
        <v>378.7</v>
      </c>
      <c r="E52">
        <f t="shared" si="0"/>
        <v>1.1561240688728782</v>
      </c>
    </row>
    <row r="53" spans="1:5" x14ac:dyDescent="0.25">
      <c r="A53">
        <v>2007</v>
      </c>
      <c r="B53">
        <v>4</v>
      </c>
      <c r="C53">
        <v>329.77</v>
      </c>
      <c r="D53">
        <v>378.45</v>
      </c>
      <c r="E53">
        <f t="shared" si="0"/>
        <v>1.1476180368135367</v>
      </c>
    </row>
    <row r="54" spans="1:5" x14ac:dyDescent="0.25">
      <c r="A54">
        <v>2008</v>
      </c>
      <c r="B54">
        <v>1</v>
      </c>
      <c r="C54">
        <v>333.29</v>
      </c>
      <c r="D54">
        <v>376.23</v>
      </c>
      <c r="E54">
        <f t="shared" si="0"/>
        <v>1.128836748777341</v>
      </c>
    </row>
    <row r="55" spans="1:5" x14ac:dyDescent="0.25">
      <c r="A55">
        <v>2008</v>
      </c>
      <c r="B55">
        <v>2</v>
      </c>
      <c r="C55">
        <v>346.99</v>
      </c>
      <c r="D55">
        <v>382.23</v>
      </c>
      <c r="E55">
        <f t="shared" si="0"/>
        <v>1.1015591227412893</v>
      </c>
    </row>
    <row r="56" spans="1:5" x14ac:dyDescent="0.25">
      <c r="A56">
        <v>2008</v>
      </c>
      <c r="B56">
        <v>3</v>
      </c>
      <c r="C56">
        <v>358.93</v>
      </c>
      <c r="D56">
        <v>395.44</v>
      </c>
      <c r="E56">
        <f t="shared" si="0"/>
        <v>1.1017189981333408</v>
      </c>
    </row>
    <row r="57" spans="1:5" x14ac:dyDescent="0.25">
      <c r="A57">
        <v>2008</v>
      </c>
      <c r="B57">
        <v>4</v>
      </c>
      <c r="C57">
        <v>345.42</v>
      </c>
      <c r="D57">
        <v>396.04</v>
      </c>
      <c r="E57">
        <f t="shared" si="0"/>
        <v>1.1465462335707255</v>
      </c>
    </row>
    <row r="58" spans="1:5" x14ac:dyDescent="0.25">
      <c r="A58">
        <v>2009</v>
      </c>
      <c r="B58">
        <v>1</v>
      </c>
      <c r="C58">
        <v>313.82</v>
      </c>
      <c r="D58">
        <v>355.61</v>
      </c>
      <c r="E58">
        <f t="shared" si="0"/>
        <v>1.1331655088904469</v>
      </c>
    </row>
    <row r="59" spans="1:5" x14ac:dyDescent="0.25">
      <c r="A59">
        <v>2009</v>
      </c>
      <c r="B59">
        <v>2</v>
      </c>
      <c r="C59">
        <v>301.82</v>
      </c>
      <c r="D59">
        <v>337.29</v>
      </c>
      <c r="E59">
        <f t="shared" si="0"/>
        <v>1.1175203763832748</v>
      </c>
    </row>
    <row r="60" spans="1:5" x14ac:dyDescent="0.25">
      <c r="A60">
        <v>2009</v>
      </c>
      <c r="B60">
        <v>3</v>
      </c>
      <c r="C60">
        <v>306.95</v>
      </c>
      <c r="D60">
        <v>342.58</v>
      </c>
      <c r="E60">
        <f t="shared" si="0"/>
        <v>1.1160775370581528</v>
      </c>
    </row>
    <row r="61" spans="1:5" x14ac:dyDescent="0.25">
      <c r="A61">
        <v>2009</v>
      </c>
      <c r="B61">
        <v>4</v>
      </c>
      <c r="C61">
        <v>319.85000000000002</v>
      </c>
      <c r="D61">
        <v>357.01</v>
      </c>
      <c r="E61">
        <f t="shared" si="0"/>
        <v>1.1161794591214631</v>
      </c>
    </row>
    <row r="62" spans="1:5" x14ac:dyDescent="0.25">
      <c r="A62">
        <v>2010</v>
      </c>
      <c r="B62">
        <v>1</v>
      </c>
      <c r="C62">
        <v>328.12</v>
      </c>
      <c r="D62">
        <v>363.41</v>
      </c>
      <c r="E62">
        <f t="shared" si="0"/>
        <v>1.1075521150798489</v>
      </c>
    </row>
    <row r="63" spans="1:5" x14ac:dyDescent="0.25">
      <c r="A63">
        <v>2010</v>
      </c>
      <c r="B63">
        <v>2</v>
      </c>
      <c r="C63">
        <v>340.72</v>
      </c>
      <c r="D63">
        <v>376.79</v>
      </c>
      <c r="E63">
        <f t="shared" si="0"/>
        <v>1.1058640525945058</v>
      </c>
    </row>
    <row r="64" spans="1:5" x14ac:dyDescent="0.25">
      <c r="A64">
        <v>2010</v>
      </c>
      <c r="B64">
        <v>3</v>
      </c>
      <c r="C64">
        <v>339.71</v>
      </c>
      <c r="D64">
        <v>374.86</v>
      </c>
      <c r="E64">
        <f t="shared" si="0"/>
        <v>1.1034706072826823</v>
      </c>
    </row>
    <row r="65" spans="1:5" x14ac:dyDescent="0.25">
      <c r="A65">
        <v>2010</v>
      </c>
      <c r="B65">
        <v>4</v>
      </c>
      <c r="C65">
        <v>334.78</v>
      </c>
      <c r="D65">
        <v>368.16</v>
      </c>
      <c r="E65">
        <f t="shared" si="0"/>
        <v>1.0997072704462634</v>
      </c>
    </row>
    <row r="66" spans="1:5" x14ac:dyDescent="0.25">
      <c r="A66">
        <v>2011</v>
      </c>
      <c r="B66">
        <v>1</v>
      </c>
      <c r="C66">
        <v>355.72</v>
      </c>
      <c r="D66">
        <v>383.69</v>
      </c>
      <c r="E66">
        <f t="shared" si="0"/>
        <v>1.0786292589677273</v>
      </c>
    </row>
    <row r="67" spans="1:5" x14ac:dyDescent="0.25">
      <c r="A67">
        <v>2011</v>
      </c>
      <c r="B67">
        <v>2</v>
      </c>
      <c r="C67">
        <v>369.68</v>
      </c>
      <c r="D67">
        <v>394.76</v>
      </c>
      <c r="E67">
        <f t="shared" ref="E67:E87" si="1">+D67/C67</f>
        <v>1.06784245834235</v>
      </c>
    </row>
    <row r="68" spans="1:5" x14ac:dyDescent="0.25">
      <c r="A68">
        <v>2011</v>
      </c>
      <c r="B68">
        <v>3</v>
      </c>
      <c r="C68">
        <v>360.74</v>
      </c>
      <c r="D68">
        <v>383.24</v>
      </c>
      <c r="E68">
        <f t="shared" si="1"/>
        <v>1.0623717913178465</v>
      </c>
    </row>
    <row r="69" spans="1:5" x14ac:dyDescent="0.25">
      <c r="A69">
        <v>2011</v>
      </c>
      <c r="B69">
        <v>4</v>
      </c>
      <c r="C69">
        <v>368.39</v>
      </c>
      <c r="D69">
        <v>393.47</v>
      </c>
      <c r="E69">
        <f t="shared" si="1"/>
        <v>1.0680800238877277</v>
      </c>
    </row>
    <row r="70" spans="1:5" x14ac:dyDescent="0.25">
      <c r="A70">
        <v>2012</v>
      </c>
      <c r="B70">
        <v>1</v>
      </c>
      <c r="C70">
        <v>372.83</v>
      </c>
      <c r="D70">
        <v>391.76</v>
      </c>
      <c r="E70">
        <f t="shared" si="1"/>
        <v>1.0507738111203497</v>
      </c>
    </row>
    <row r="71" spans="1:5" x14ac:dyDescent="0.25">
      <c r="A71">
        <v>2012</v>
      </c>
      <c r="B71">
        <v>2</v>
      </c>
      <c r="C71">
        <v>384.67</v>
      </c>
      <c r="D71">
        <v>404.04</v>
      </c>
      <c r="E71">
        <f t="shared" si="1"/>
        <v>1.0503548496113553</v>
      </c>
    </row>
    <row r="72" spans="1:5" x14ac:dyDescent="0.25">
      <c r="A72">
        <v>2012</v>
      </c>
      <c r="B72">
        <v>3</v>
      </c>
      <c r="C72">
        <v>366.97</v>
      </c>
      <c r="D72">
        <v>382.24</v>
      </c>
      <c r="E72">
        <f t="shared" si="1"/>
        <v>1.0416110308744584</v>
      </c>
    </row>
    <row r="73" spans="1:5" x14ac:dyDescent="0.25">
      <c r="A73">
        <v>2012</v>
      </c>
      <c r="B73">
        <v>4</v>
      </c>
      <c r="C73">
        <v>374.23</v>
      </c>
      <c r="D73">
        <v>392.87</v>
      </c>
      <c r="E73">
        <f t="shared" si="1"/>
        <v>1.0498089410255724</v>
      </c>
    </row>
    <row r="74" spans="1:5" x14ac:dyDescent="0.25">
      <c r="A74">
        <v>2013</v>
      </c>
      <c r="B74">
        <v>1</v>
      </c>
      <c r="C74">
        <v>377.93</v>
      </c>
      <c r="D74">
        <v>391.35</v>
      </c>
      <c r="E74">
        <f t="shared" si="1"/>
        <v>1.0355092212843648</v>
      </c>
    </row>
    <row r="75" spans="1:5" x14ac:dyDescent="0.25">
      <c r="A75">
        <v>2013</v>
      </c>
      <c r="B75">
        <v>2</v>
      </c>
      <c r="C75">
        <v>378</v>
      </c>
      <c r="D75">
        <v>390.19</v>
      </c>
      <c r="E75">
        <f t="shared" si="1"/>
        <v>1.0322486772486772</v>
      </c>
    </row>
    <row r="76" spans="1:5" x14ac:dyDescent="0.25">
      <c r="A76">
        <v>2013</v>
      </c>
      <c r="B76">
        <v>3</v>
      </c>
      <c r="C76">
        <v>390.04</v>
      </c>
      <c r="D76">
        <v>401.51</v>
      </c>
      <c r="E76">
        <f t="shared" si="1"/>
        <v>1.0294072402830479</v>
      </c>
    </row>
    <row r="77" spans="1:5" x14ac:dyDescent="0.25">
      <c r="A77">
        <v>2013</v>
      </c>
      <c r="B77">
        <v>4</v>
      </c>
      <c r="C77">
        <v>382.04</v>
      </c>
      <c r="D77">
        <v>395.14</v>
      </c>
      <c r="E77">
        <f t="shared" si="1"/>
        <v>1.0342896031829127</v>
      </c>
    </row>
    <row r="78" spans="1:5" x14ac:dyDescent="0.25">
      <c r="A78">
        <v>2014</v>
      </c>
      <c r="B78">
        <v>1</v>
      </c>
      <c r="C78">
        <v>382.15</v>
      </c>
      <c r="D78">
        <v>389.83</v>
      </c>
      <c r="E78">
        <f t="shared" si="1"/>
        <v>1.0200968206201753</v>
      </c>
    </row>
    <row r="79" spans="1:5" x14ac:dyDescent="0.25">
      <c r="A79">
        <v>2014</v>
      </c>
      <c r="B79">
        <v>2</v>
      </c>
      <c r="C79">
        <v>395.62</v>
      </c>
      <c r="D79">
        <v>400.1</v>
      </c>
      <c r="E79">
        <f t="shared" si="1"/>
        <v>1.0113239977756434</v>
      </c>
    </row>
    <row r="80" spans="1:5" x14ac:dyDescent="0.25">
      <c r="A80">
        <v>2014</v>
      </c>
      <c r="B80">
        <v>3</v>
      </c>
      <c r="C80">
        <v>396.37</v>
      </c>
      <c r="D80">
        <v>401.37</v>
      </c>
      <c r="E80">
        <f t="shared" si="1"/>
        <v>1.0126144763730858</v>
      </c>
    </row>
    <row r="81" spans="1:5" x14ac:dyDescent="0.25">
      <c r="A81">
        <v>2014</v>
      </c>
      <c r="B81">
        <v>4</v>
      </c>
      <c r="C81">
        <v>392.66</v>
      </c>
      <c r="D81">
        <v>403.08</v>
      </c>
      <c r="E81">
        <f t="shared" si="1"/>
        <v>1.0265369530891866</v>
      </c>
    </row>
    <row r="82" spans="1:5" x14ac:dyDescent="0.25">
      <c r="A82">
        <v>2015</v>
      </c>
      <c r="B82">
        <v>1</v>
      </c>
      <c r="C82">
        <v>388.32</v>
      </c>
      <c r="D82">
        <v>396.41</v>
      </c>
      <c r="E82">
        <f t="shared" si="1"/>
        <v>1.0208333333333335</v>
      </c>
    </row>
    <row r="83" spans="1:5" x14ac:dyDescent="0.25">
      <c r="A83">
        <v>2015</v>
      </c>
      <c r="B83">
        <v>2</v>
      </c>
      <c r="C83">
        <v>385.91</v>
      </c>
      <c r="D83">
        <v>389.79</v>
      </c>
      <c r="E83">
        <f t="shared" si="1"/>
        <v>1.0100541577051645</v>
      </c>
    </row>
    <row r="84" spans="1:5" x14ac:dyDescent="0.25">
      <c r="A84">
        <v>2015</v>
      </c>
      <c r="B84">
        <v>3</v>
      </c>
      <c r="C84">
        <v>371.72</v>
      </c>
      <c r="D84">
        <v>376.55</v>
      </c>
      <c r="E84">
        <f t="shared" si="1"/>
        <v>1.0129936511352631</v>
      </c>
    </row>
    <row r="85" spans="1:5" x14ac:dyDescent="0.25">
      <c r="A85">
        <v>2015</v>
      </c>
      <c r="B85">
        <v>4</v>
      </c>
      <c r="C85">
        <v>362.56</v>
      </c>
      <c r="D85">
        <v>369.48</v>
      </c>
      <c r="E85">
        <f t="shared" si="1"/>
        <v>1.0190864960282437</v>
      </c>
    </row>
    <row r="86" spans="1:5" x14ac:dyDescent="0.25">
      <c r="A86">
        <v>2016</v>
      </c>
      <c r="B86">
        <v>1</v>
      </c>
      <c r="C86">
        <v>361.2</v>
      </c>
      <c r="D86">
        <v>365.61</v>
      </c>
      <c r="E86">
        <f t="shared" si="1"/>
        <v>1.0122093023255814</v>
      </c>
    </row>
    <row r="87" spans="1:5" x14ac:dyDescent="0.25">
      <c r="A87">
        <v>2016</v>
      </c>
      <c r="B87">
        <v>2</v>
      </c>
      <c r="C87">
        <v>352.52</v>
      </c>
      <c r="D87">
        <v>352.52</v>
      </c>
      <c r="E87">
        <f t="shared" si="1"/>
        <v>1</v>
      </c>
    </row>
    <row r="89" spans="1:5" x14ac:dyDescent="0.25">
      <c r="A89" t="s">
        <v>6</v>
      </c>
    </row>
    <row r="90" spans="1:5" x14ac:dyDescent="0.25">
      <c r="A90" t="s">
        <v>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workbookViewId="0"/>
  </sheetViews>
  <sheetFormatPr defaultRowHeight="15" x14ac:dyDescent="0.25"/>
  <cols>
    <col min="3" max="3" width="22.7109375" customWidth="1"/>
  </cols>
  <sheetData>
    <row r="1" spans="1:6" x14ac:dyDescent="0.25">
      <c r="C1" s="6" t="s">
        <v>165</v>
      </c>
      <c r="D1" t="s">
        <v>35</v>
      </c>
    </row>
    <row r="2" spans="1:6" x14ac:dyDescent="0.25">
      <c r="A2">
        <v>2002</v>
      </c>
      <c r="B2">
        <v>4</v>
      </c>
      <c r="C2" s="7">
        <v>69.126666666666665</v>
      </c>
      <c r="D2" s="1">
        <v>28.295396825396825</v>
      </c>
    </row>
    <row r="3" spans="1:6" x14ac:dyDescent="0.25">
      <c r="A3">
        <v>2003</v>
      </c>
      <c r="B3">
        <v>1</v>
      </c>
      <c r="C3" s="7">
        <v>68.31</v>
      </c>
      <c r="D3" s="1">
        <v>34.039508196721307</v>
      </c>
      <c r="E3" s="49">
        <f>AVERAGE(C3:C6)</f>
        <v>72.55916666666667</v>
      </c>
      <c r="F3" s="49">
        <f>AVERAGE(D3:D6)</f>
        <v>31.102522558492929</v>
      </c>
    </row>
    <row r="4" spans="1:6" x14ac:dyDescent="0.25">
      <c r="A4">
        <v>2003</v>
      </c>
      <c r="B4">
        <v>2</v>
      </c>
      <c r="C4" s="7">
        <v>74.896666666666661</v>
      </c>
      <c r="D4" s="1">
        <v>28.9804761904762</v>
      </c>
    </row>
    <row r="5" spans="1:6" x14ac:dyDescent="0.25">
      <c r="A5">
        <v>2003</v>
      </c>
      <c r="B5">
        <v>3</v>
      </c>
      <c r="C5" s="7">
        <v>75.55</v>
      </c>
      <c r="D5" s="1">
        <v>30.221718750000004</v>
      </c>
    </row>
    <row r="6" spans="1:6" x14ac:dyDescent="0.25">
      <c r="A6">
        <v>2003</v>
      </c>
      <c r="B6">
        <v>4</v>
      </c>
      <c r="C6" s="7">
        <v>71.48</v>
      </c>
      <c r="D6" s="1">
        <v>31.16838709677419</v>
      </c>
    </row>
    <row r="7" spans="1:6" x14ac:dyDescent="0.25">
      <c r="A7">
        <v>2004</v>
      </c>
      <c r="B7">
        <v>1</v>
      </c>
      <c r="C7" s="7">
        <v>69.67</v>
      </c>
      <c r="D7" s="1">
        <v>35.343442622950803</v>
      </c>
      <c r="E7" s="49">
        <f>AVERAGE(C7:C10)</f>
        <v>74.318333333333328</v>
      </c>
      <c r="F7" s="49">
        <f>AVERAGE(D7:D10)</f>
        <v>41.46196196622158</v>
      </c>
    </row>
    <row r="8" spans="1:6" x14ac:dyDescent="0.25">
      <c r="A8">
        <v>2004</v>
      </c>
      <c r="B8">
        <v>2</v>
      </c>
      <c r="C8" s="7">
        <v>77.099999999999994</v>
      </c>
      <c r="D8" s="1">
        <v>38.31903225806451</v>
      </c>
    </row>
    <row r="9" spans="1:6" x14ac:dyDescent="0.25">
      <c r="A9">
        <v>2004</v>
      </c>
      <c r="B9">
        <v>3</v>
      </c>
      <c r="C9" s="7">
        <v>77.11</v>
      </c>
      <c r="D9" s="1">
        <v>43.888437500000016</v>
      </c>
    </row>
    <row r="10" spans="1:6" x14ac:dyDescent="0.25">
      <c r="A10">
        <v>2004</v>
      </c>
      <c r="B10">
        <v>4</v>
      </c>
      <c r="C10" s="7">
        <v>73.393333333333331</v>
      </c>
      <c r="D10" s="1">
        <v>48.296935483870989</v>
      </c>
    </row>
    <row r="11" spans="1:6" x14ac:dyDescent="0.25">
      <c r="A11">
        <v>2005</v>
      </c>
      <c r="B11">
        <v>1</v>
      </c>
      <c r="C11" s="7">
        <v>73.643333333333331</v>
      </c>
      <c r="D11" s="1">
        <v>49.896393442622959</v>
      </c>
      <c r="E11" s="49">
        <f>AVERAGE(C11:C14)</f>
        <v>77.00333333333333</v>
      </c>
      <c r="F11" s="49">
        <f>AVERAGE(D11:D14)</f>
        <v>56.584724620736395</v>
      </c>
    </row>
    <row r="12" spans="1:6" x14ac:dyDescent="0.25">
      <c r="A12">
        <v>2005</v>
      </c>
      <c r="B12">
        <v>2</v>
      </c>
      <c r="C12" s="7">
        <v>78.81</v>
      </c>
      <c r="D12" s="1">
        <v>53.106562500000031</v>
      </c>
    </row>
    <row r="13" spans="1:6" x14ac:dyDescent="0.25">
      <c r="A13">
        <v>2005</v>
      </c>
      <c r="B13">
        <v>3</v>
      </c>
      <c r="C13" s="7">
        <v>79.466666666666669</v>
      </c>
      <c r="D13" s="1">
        <v>63.310781249999998</v>
      </c>
    </row>
    <row r="14" spans="1:6" x14ac:dyDescent="0.25">
      <c r="A14">
        <v>2005</v>
      </c>
      <c r="B14">
        <v>4</v>
      </c>
      <c r="C14" s="7">
        <v>76.093333333333334</v>
      </c>
      <c r="D14" s="1">
        <v>60.025161290322579</v>
      </c>
    </row>
    <row r="15" spans="1:6" x14ac:dyDescent="0.25">
      <c r="A15">
        <v>2006</v>
      </c>
      <c r="B15">
        <v>1</v>
      </c>
      <c r="C15" s="7">
        <v>76.686666666666667</v>
      </c>
      <c r="D15" s="1">
        <v>63.265322580645183</v>
      </c>
      <c r="E15" s="49">
        <f>AVERAGE(C15:C18)</f>
        <v>79.002500000000012</v>
      </c>
      <c r="F15" s="49">
        <f>AVERAGE(D15:D18)</f>
        <v>66.036899001536099</v>
      </c>
    </row>
    <row r="16" spans="1:6" x14ac:dyDescent="0.25">
      <c r="A16">
        <v>2006</v>
      </c>
      <c r="B16">
        <v>2</v>
      </c>
      <c r="C16" s="7">
        <v>82.096666666666678</v>
      </c>
      <c r="D16" s="1">
        <v>70.459047619047624</v>
      </c>
    </row>
    <row r="17" spans="1:6" x14ac:dyDescent="0.25">
      <c r="A17">
        <v>2006</v>
      </c>
      <c r="B17">
        <v>3</v>
      </c>
      <c r="C17" s="7">
        <v>79.876666666666679</v>
      </c>
      <c r="D17" s="1">
        <v>70.479999999999976</v>
      </c>
    </row>
    <row r="18" spans="1:6" x14ac:dyDescent="0.25">
      <c r="A18">
        <v>2006</v>
      </c>
      <c r="B18">
        <v>4</v>
      </c>
      <c r="C18" s="7">
        <v>77.350000000000009</v>
      </c>
      <c r="D18" s="1">
        <v>59.943225806451615</v>
      </c>
    </row>
    <row r="19" spans="1:6" x14ac:dyDescent="0.25">
      <c r="A19">
        <v>2007</v>
      </c>
      <c r="B19">
        <v>1</v>
      </c>
      <c r="C19" s="7">
        <v>76.526666666666657</v>
      </c>
      <c r="D19" s="1">
        <v>58.07500000000001</v>
      </c>
      <c r="E19" s="49">
        <f>AVERAGE(C19:C22)</f>
        <v>79.743333333333325</v>
      </c>
      <c r="F19" s="49">
        <f>AVERAGE(D19:D22)</f>
        <v>72.211594122023811</v>
      </c>
    </row>
    <row r="20" spans="1:6" x14ac:dyDescent="0.25">
      <c r="A20">
        <v>2007</v>
      </c>
      <c r="B20">
        <v>2</v>
      </c>
      <c r="C20" s="7">
        <v>82.963333333333324</v>
      </c>
      <c r="D20" s="1">
        <v>64.965238095238092</v>
      </c>
    </row>
    <row r="21" spans="1:6" x14ac:dyDescent="0.25">
      <c r="A21">
        <v>2007</v>
      </c>
      <c r="B21">
        <v>3</v>
      </c>
      <c r="C21" s="7">
        <v>82.24666666666667</v>
      </c>
      <c r="D21" s="1">
        <v>75.222857142857151</v>
      </c>
    </row>
    <row r="22" spans="1:6" x14ac:dyDescent="0.25">
      <c r="A22">
        <v>2007</v>
      </c>
      <c r="B22">
        <v>4</v>
      </c>
      <c r="C22" s="7">
        <v>77.236666666666665</v>
      </c>
      <c r="D22" s="1">
        <v>90.583281249999985</v>
      </c>
    </row>
    <row r="23" spans="1:6" x14ac:dyDescent="0.25">
      <c r="A23">
        <v>2008</v>
      </c>
      <c r="B23">
        <v>1</v>
      </c>
      <c r="C23" s="7">
        <v>77.016666666666666</v>
      </c>
      <c r="D23" s="1">
        <v>97.855409836065562</v>
      </c>
      <c r="E23" s="49">
        <f>AVERAGE(C23:C26)</f>
        <v>79.589166666666657</v>
      </c>
      <c r="F23" s="49">
        <f>AVERAGE(D23:D26)</f>
        <v>99.650219646516391</v>
      </c>
    </row>
    <row r="24" spans="1:6" x14ac:dyDescent="0.25">
      <c r="A24">
        <v>2008</v>
      </c>
      <c r="B24">
        <v>2</v>
      </c>
      <c r="C24" s="7">
        <v>81.89</v>
      </c>
      <c r="D24" s="1">
        <v>123.77499999999999</v>
      </c>
    </row>
    <row r="25" spans="1:6" x14ac:dyDescent="0.25">
      <c r="A25">
        <v>2008</v>
      </c>
      <c r="B25">
        <v>3</v>
      </c>
      <c r="C25" s="7">
        <v>81.176666666666662</v>
      </c>
      <c r="D25" s="1">
        <v>118.28984375000002</v>
      </c>
    </row>
    <row r="26" spans="1:6" x14ac:dyDescent="0.25">
      <c r="A26">
        <v>2008</v>
      </c>
      <c r="B26">
        <v>4</v>
      </c>
      <c r="C26" s="7">
        <v>78.273333333333326</v>
      </c>
      <c r="D26" s="1">
        <v>58.680625000000006</v>
      </c>
    </row>
    <row r="27" spans="1:6" x14ac:dyDescent="0.25">
      <c r="A27">
        <v>2009</v>
      </c>
      <c r="B27">
        <v>1</v>
      </c>
      <c r="C27" s="7">
        <v>76.393333333333331</v>
      </c>
      <c r="D27" s="1">
        <v>43.139672131147535</v>
      </c>
      <c r="E27" s="49">
        <f>AVERAGE(C27:C30)</f>
        <v>80.892499999999998</v>
      </c>
      <c r="F27" s="49">
        <f>AVERAGE(D27:D30)</f>
        <v>61.720844372072591</v>
      </c>
    </row>
    <row r="28" spans="1:6" x14ac:dyDescent="0.25">
      <c r="A28">
        <v>2009</v>
      </c>
      <c r="B28">
        <v>2</v>
      </c>
      <c r="C28" s="7">
        <v>82.929999999999993</v>
      </c>
      <c r="D28" s="1">
        <v>59.607142857142854</v>
      </c>
    </row>
    <row r="29" spans="1:6" x14ac:dyDescent="0.25">
      <c r="A29">
        <v>2009</v>
      </c>
      <c r="B29">
        <v>3</v>
      </c>
      <c r="C29" s="7">
        <v>83.826666666666668</v>
      </c>
      <c r="D29" s="1">
        <v>68.138437499999981</v>
      </c>
    </row>
    <row r="30" spans="1:6" x14ac:dyDescent="0.25">
      <c r="A30">
        <v>2009</v>
      </c>
      <c r="B30">
        <v>4</v>
      </c>
      <c r="C30" s="7">
        <v>80.42</v>
      </c>
      <c r="D30" s="1">
        <v>75.998124999999987</v>
      </c>
    </row>
    <row r="31" spans="1:6" x14ac:dyDescent="0.25">
      <c r="A31">
        <v>2010</v>
      </c>
      <c r="B31">
        <v>1</v>
      </c>
      <c r="C31" s="7">
        <v>78.543333333333337</v>
      </c>
      <c r="D31" s="1">
        <v>78.80704918032788</v>
      </c>
      <c r="E31" s="49">
        <f>AVERAGE(C31:C34)</f>
        <v>82.023333333333341</v>
      </c>
      <c r="F31" s="49">
        <f>AVERAGE(D31:D34)</f>
        <v>79.461395231589904</v>
      </c>
    </row>
    <row r="32" spans="1:6" x14ac:dyDescent="0.25">
      <c r="A32">
        <v>2010</v>
      </c>
      <c r="B32">
        <v>2</v>
      </c>
      <c r="C32" s="7">
        <v>83.793333333333337</v>
      </c>
      <c r="D32" s="1">
        <v>77.81603174603174</v>
      </c>
    </row>
    <row r="33" spans="1:6" x14ac:dyDescent="0.25">
      <c r="A33">
        <v>2010</v>
      </c>
      <c r="B33">
        <v>3</v>
      </c>
      <c r="C33" s="7">
        <v>83.970000000000013</v>
      </c>
      <c r="D33" s="1">
        <v>76.06203124999999</v>
      </c>
    </row>
    <row r="34" spans="1:6" x14ac:dyDescent="0.25">
      <c r="A34">
        <v>2010</v>
      </c>
      <c r="B34">
        <v>4</v>
      </c>
      <c r="C34" s="7">
        <v>81.786666666666662</v>
      </c>
      <c r="D34" s="1">
        <v>85.160468750000021</v>
      </c>
    </row>
    <row r="35" spans="1:6" x14ac:dyDescent="0.25">
      <c r="A35">
        <v>2011</v>
      </c>
      <c r="B35">
        <v>1</v>
      </c>
      <c r="C35" s="7">
        <v>79.056666666666672</v>
      </c>
      <c r="D35" s="1">
        <v>94.066129032258075</v>
      </c>
      <c r="E35" s="49">
        <f>AVERAGE(C35:C38)</f>
        <v>82.71916666666668</v>
      </c>
      <c r="F35" s="49">
        <f>AVERAGE(D35:D38)</f>
        <v>94.899020477310543</v>
      </c>
    </row>
    <row r="36" spans="1:6" x14ac:dyDescent="0.25">
      <c r="A36">
        <v>2011</v>
      </c>
      <c r="B36">
        <v>2</v>
      </c>
      <c r="C36" s="7">
        <v>84.23</v>
      </c>
      <c r="D36" s="1">
        <v>102.02174603174603</v>
      </c>
    </row>
    <row r="37" spans="1:6" x14ac:dyDescent="0.25">
      <c r="A37">
        <v>2011</v>
      </c>
      <c r="B37">
        <v>3</v>
      </c>
      <c r="C37" s="7">
        <v>84.850000000000009</v>
      </c>
      <c r="D37" s="1">
        <v>89.492968749999989</v>
      </c>
    </row>
    <row r="38" spans="1:6" x14ac:dyDescent="0.25">
      <c r="A38">
        <v>2011</v>
      </c>
      <c r="B38">
        <v>4</v>
      </c>
      <c r="C38" s="7">
        <v>82.740000000000009</v>
      </c>
      <c r="D38" s="1">
        <v>94.015238095238089</v>
      </c>
    </row>
    <row r="39" spans="1:6" x14ac:dyDescent="0.25">
      <c r="A39">
        <v>2012</v>
      </c>
      <c r="B39">
        <v>1</v>
      </c>
      <c r="C39" s="7">
        <v>80.45</v>
      </c>
      <c r="D39" s="1">
        <v>102.98419354838705</v>
      </c>
      <c r="E39" s="49">
        <f>AVERAGE(C39:C42)</f>
        <v>83.221666666666664</v>
      </c>
      <c r="F39" s="49">
        <f>AVERAGE(D39:D42)</f>
        <v>94.11275411626346</v>
      </c>
    </row>
    <row r="40" spans="1:6" x14ac:dyDescent="0.25">
      <c r="A40">
        <v>2012</v>
      </c>
      <c r="B40">
        <v>2</v>
      </c>
      <c r="C40" s="7">
        <v>84.893333333333331</v>
      </c>
      <c r="D40" s="1">
        <v>93.288730158730203</v>
      </c>
    </row>
    <row r="41" spans="1:6" x14ac:dyDescent="0.25">
      <c r="A41">
        <v>2012</v>
      </c>
      <c r="B41">
        <v>3</v>
      </c>
      <c r="C41" s="7">
        <v>84.693333333333328</v>
      </c>
      <c r="D41" s="1">
        <v>92.167936507936531</v>
      </c>
    </row>
    <row r="42" spans="1:6" x14ac:dyDescent="0.25">
      <c r="A42">
        <v>2012</v>
      </c>
      <c r="B42">
        <v>4</v>
      </c>
      <c r="C42" s="7">
        <v>82.850000000000009</v>
      </c>
      <c r="D42" s="1">
        <v>88.010156250000009</v>
      </c>
    </row>
    <row r="43" spans="1:6" x14ac:dyDescent="0.25">
      <c r="A43">
        <v>2013</v>
      </c>
      <c r="B43">
        <v>1</v>
      </c>
      <c r="C43" s="7">
        <v>81.55</v>
      </c>
      <c r="D43" s="1">
        <v>94.325499999999977</v>
      </c>
      <c r="E43" s="49">
        <f>AVERAGE(C43:C46)</f>
        <v>83.330833333333331</v>
      </c>
      <c r="F43" s="49">
        <f>AVERAGE(D43:D46)</f>
        <v>97.925398437499979</v>
      </c>
    </row>
    <row r="44" spans="1:6" x14ac:dyDescent="0.25">
      <c r="A44">
        <v>2013</v>
      </c>
      <c r="B44">
        <v>2</v>
      </c>
      <c r="C44" s="7">
        <v>84.876666666666665</v>
      </c>
      <c r="D44" s="1">
        <v>94.048906249999973</v>
      </c>
    </row>
    <row r="45" spans="1:6" x14ac:dyDescent="0.25">
      <c r="A45">
        <v>2013</v>
      </c>
      <c r="B45">
        <v>3</v>
      </c>
      <c r="C45" s="7">
        <v>84.28</v>
      </c>
      <c r="D45" s="1">
        <v>105.83046874999997</v>
      </c>
    </row>
    <row r="46" spans="1:6" x14ac:dyDescent="0.25">
      <c r="A46">
        <v>2013</v>
      </c>
      <c r="B46">
        <v>4</v>
      </c>
      <c r="C46" s="7">
        <v>82.61666666666666</v>
      </c>
      <c r="D46" s="1">
        <v>97.496718749999999</v>
      </c>
    </row>
    <row r="47" spans="1:6" x14ac:dyDescent="0.25">
      <c r="A47">
        <v>2014</v>
      </c>
      <c r="B47">
        <v>1</v>
      </c>
      <c r="C47" s="7">
        <v>82.723333333333343</v>
      </c>
      <c r="D47" s="1">
        <v>98.678196721311437</v>
      </c>
      <c r="E47" s="49">
        <f>AVERAGE(C47:C50)</f>
        <v>84.362499999999997</v>
      </c>
      <c r="F47" s="49">
        <f>AVERAGE(D47:D50)</f>
        <v>93.276489904534216</v>
      </c>
    </row>
    <row r="48" spans="1:6" x14ac:dyDescent="0.25">
      <c r="A48">
        <v>2014</v>
      </c>
      <c r="B48">
        <v>2</v>
      </c>
      <c r="C48" s="7">
        <v>86.183333333333337</v>
      </c>
      <c r="D48" s="1">
        <v>103.34682539682541</v>
      </c>
    </row>
    <row r="49" spans="1:6" x14ac:dyDescent="0.25">
      <c r="A49">
        <v>2014</v>
      </c>
      <c r="B49">
        <v>3</v>
      </c>
      <c r="C49" s="7">
        <v>85.583333333333329</v>
      </c>
      <c r="D49" s="1">
        <v>97.869687500000012</v>
      </c>
    </row>
    <row r="50" spans="1:6" x14ac:dyDescent="0.25">
      <c r="A50">
        <v>2014</v>
      </c>
      <c r="B50">
        <v>4</v>
      </c>
      <c r="C50" s="7">
        <v>82.96</v>
      </c>
      <c r="D50" s="1">
        <v>73.211249999999993</v>
      </c>
    </row>
    <row r="51" spans="1:6" x14ac:dyDescent="0.25">
      <c r="A51">
        <v>2015</v>
      </c>
      <c r="B51">
        <v>1</v>
      </c>
      <c r="C51" s="7">
        <v>82.443333333333342</v>
      </c>
      <c r="D51" s="1">
        <v>48.485245901639345</v>
      </c>
      <c r="E51" s="49">
        <f>AVERAGE(C51:C54)</f>
        <v>84.850000000000009</v>
      </c>
      <c r="F51" s="49">
        <f>AVERAGE(D51:D54)</f>
        <v>48.690626331560644</v>
      </c>
    </row>
    <row r="52" spans="1:6" x14ac:dyDescent="0.25">
      <c r="A52">
        <v>2015</v>
      </c>
      <c r="B52">
        <v>2</v>
      </c>
      <c r="C52" s="7">
        <v>85.92</v>
      </c>
      <c r="D52" s="1">
        <v>57.854603174603199</v>
      </c>
    </row>
    <row r="53" spans="1:6" x14ac:dyDescent="0.25">
      <c r="A53">
        <v>2015</v>
      </c>
      <c r="B53">
        <v>3</v>
      </c>
      <c r="C53" s="7">
        <v>86.173333333333332</v>
      </c>
      <c r="D53" s="1">
        <v>46.486093750000009</v>
      </c>
    </row>
    <row r="54" spans="1:6" x14ac:dyDescent="0.25">
      <c r="A54">
        <v>2015</v>
      </c>
      <c r="B54">
        <v>4</v>
      </c>
      <c r="C54" s="7">
        <v>84.863333333333344</v>
      </c>
      <c r="D54" s="1">
        <v>41.936562500000015</v>
      </c>
    </row>
    <row r="55" spans="1:6" x14ac:dyDescent="0.25">
      <c r="A55">
        <v>2016</v>
      </c>
      <c r="B55">
        <v>1</v>
      </c>
      <c r="C55" s="7">
        <v>82.22</v>
      </c>
      <c r="D55" s="1">
        <v>33.351803278688536</v>
      </c>
      <c r="E55" s="49">
        <f>AVERAGE(C55:C58)</f>
        <v>84.486666666666665</v>
      </c>
      <c r="F55" s="49">
        <f>AVERAGE(D55:D58)</f>
        <v>43.199964708561019</v>
      </c>
    </row>
    <row r="56" spans="1:6" x14ac:dyDescent="0.25">
      <c r="A56">
        <v>2016</v>
      </c>
      <c r="B56">
        <v>2</v>
      </c>
      <c r="C56" s="7">
        <v>85.846666666666678</v>
      </c>
      <c r="D56" s="1">
        <v>45.460624999999986</v>
      </c>
    </row>
    <row r="57" spans="1:6" x14ac:dyDescent="0.25">
      <c r="A57">
        <v>2016</v>
      </c>
      <c r="B57">
        <v>3</v>
      </c>
      <c r="C57" s="7">
        <v>85.37</v>
      </c>
      <c r="D57" s="1">
        <v>44.851874999999993</v>
      </c>
    </row>
    <row r="58" spans="1:6" x14ac:dyDescent="0.25">
      <c r="A58">
        <v>2016</v>
      </c>
      <c r="B58">
        <v>4</v>
      </c>
      <c r="C58" s="7">
        <v>84.51</v>
      </c>
      <c r="D58" s="1">
        <v>49.135555555555563</v>
      </c>
    </row>
    <row r="59" spans="1:6" x14ac:dyDescent="0.25">
      <c r="A59">
        <v>2017</v>
      </c>
      <c r="B59">
        <v>1</v>
      </c>
      <c r="C59" s="7">
        <v>81.926666666666662</v>
      </c>
    </row>
    <row r="60" spans="1:6" x14ac:dyDescent="0.25">
      <c r="C60" s="7"/>
    </row>
    <row r="61" spans="1:6" x14ac:dyDescent="0.25">
      <c r="C61" s="7"/>
    </row>
    <row r="62" spans="1:6" x14ac:dyDescent="0.25">
      <c r="C62" s="7"/>
    </row>
    <row r="63" spans="1:6" x14ac:dyDescent="0.25">
      <c r="C63" s="7"/>
    </row>
    <row r="64" spans="1:6" x14ac:dyDescent="0.25">
      <c r="C64" s="7"/>
    </row>
    <row r="65" spans="3:3" x14ac:dyDescent="0.25">
      <c r="C65" s="7"/>
    </row>
    <row r="66" spans="3:3" x14ac:dyDescent="0.25">
      <c r="C66" s="7"/>
    </row>
    <row r="67" spans="3:3" x14ac:dyDescent="0.25">
      <c r="C67" s="7"/>
    </row>
    <row r="68" spans="3:3" x14ac:dyDescent="0.25">
      <c r="C68" s="7"/>
    </row>
    <row r="69" spans="3:3" x14ac:dyDescent="0.25">
      <c r="C69" s="7"/>
    </row>
    <row r="70" spans="3:3" x14ac:dyDescent="0.25">
      <c r="C70" s="7"/>
    </row>
    <row r="71" spans="3:3" x14ac:dyDescent="0.25">
      <c r="C71" s="7"/>
    </row>
    <row r="72" spans="3:3" x14ac:dyDescent="0.25">
      <c r="C72" s="7"/>
    </row>
    <row r="73" spans="3:3" x14ac:dyDescent="0.25">
      <c r="C73" s="7"/>
    </row>
    <row r="74" spans="3:3" x14ac:dyDescent="0.25">
      <c r="C74" s="7"/>
    </row>
    <row r="75" spans="3:3" x14ac:dyDescent="0.25">
      <c r="C75" s="7"/>
    </row>
    <row r="76" spans="3:3" x14ac:dyDescent="0.25">
      <c r="C76" s="7"/>
    </row>
    <row r="77" spans="3:3" x14ac:dyDescent="0.25">
      <c r="C77" s="7"/>
    </row>
    <row r="78" spans="3:3" x14ac:dyDescent="0.25">
      <c r="C78" s="7"/>
    </row>
    <row r="79" spans="3:3" x14ac:dyDescent="0.25">
      <c r="C79" s="7"/>
    </row>
    <row r="80" spans="3:3" x14ac:dyDescent="0.25">
      <c r="C80" s="7"/>
    </row>
    <row r="81" spans="3:3" x14ac:dyDescent="0.25">
      <c r="C81" s="7"/>
    </row>
    <row r="82" spans="3:3" x14ac:dyDescent="0.25">
      <c r="C82" s="7"/>
    </row>
    <row r="83" spans="3:3" x14ac:dyDescent="0.25">
      <c r="C83" s="7"/>
    </row>
    <row r="84" spans="3:3" x14ac:dyDescent="0.25">
      <c r="C84" s="7"/>
    </row>
    <row r="85" spans="3:3" x14ac:dyDescent="0.25">
      <c r="C85" s="7"/>
    </row>
    <row r="86" spans="3:3" x14ac:dyDescent="0.25">
      <c r="C86" s="7"/>
    </row>
    <row r="87" spans="3:3" x14ac:dyDescent="0.25">
      <c r="C87" s="7"/>
    </row>
    <row r="88" spans="3:3" x14ac:dyDescent="0.25">
      <c r="C88" s="7"/>
    </row>
    <row r="89" spans="3:3" x14ac:dyDescent="0.25">
      <c r="C89" s="7"/>
    </row>
    <row r="90" spans="3:3" x14ac:dyDescent="0.25">
      <c r="C90" s="7"/>
    </row>
    <row r="91" spans="3:3" x14ac:dyDescent="0.25">
      <c r="C91" s="7"/>
    </row>
    <row r="92" spans="3:3" x14ac:dyDescent="0.25">
      <c r="C92" s="7"/>
    </row>
    <row r="93" spans="3:3" x14ac:dyDescent="0.25">
      <c r="C93" s="7"/>
    </row>
    <row r="94" spans="3:3" x14ac:dyDescent="0.25">
      <c r="C94" s="7"/>
    </row>
    <row r="95" spans="3:3" x14ac:dyDescent="0.25">
      <c r="C95" s="7"/>
    </row>
    <row r="96" spans="3:3" x14ac:dyDescent="0.25">
      <c r="C96" s="7"/>
    </row>
    <row r="97" spans="3:3" x14ac:dyDescent="0.25">
      <c r="C97" s="7"/>
    </row>
    <row r="98" spans="3:3" x14ac:dyDescent="0.25">
      <c r="C98" s="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I15" sqref="I15"/>
    </sheetView>
  </sheetViews>
  <sheetFormatPr defaultRowHeight="15" x14ac:dyDescent="0.25"/>
  <cols>
    <col min="2" max="2" width="9.28515625" bestFit="1" customWidth="1"/>
    <col min="3" max="4" width="10.5703125" bestFit="1" customWidth="1"/>
    <col min="5" max="9" width="9.28515625" bestFit="1" customWidth="1"/>
  </cols>
  <sheetData>
    <row r="1" spans="1:9" x14ac:dyDescent="0.25">
      <c r="A1" s="7" t="s">
        <v>11</v>
      </c>
      <c r="B1" s="7"/>
      <c r="C1" s="7"/>
      <c r="D1" s="7"/>
      <c r="E1" s="7"/>
      <c r="F1" s="7"/>
      <c r="G1" s="7"/>
      <c r="H1" s="7"/>
      <c r="I1" s="7"/>
    </row>
    <row r="2" spans="1:9" ht="15.75" thickBot="1" x14ac:dyDescent="0.3">
      <c r="A2" s="7"/>
      <c r="B2" s="7"/>
      <c r="C2" s="7"/>
      <c r="D2" s="7"/>
      <c r="E2" s="7"/>
      <c r="F2" s="7"/>
      <c r="G2" s="7"/>
      <c r="H2" s="7"/>
      <c r="I2" s="7"/>
    </row>
    <row r="3" spans="1:9" x14ac:dyDescent="0.25">
      <c r="A3" s="8" t="s">
        <v>12</v>
      </c>
      <c r="B3" s="8"/>
      <c r="C3" s="7"/>
      <c r="D3" s="7"/>
      <c r="E3" s="7"/>
      <c r="F3" s="7"/>
      <c r="G3" s="7"/>
      <c r="H3" s="7"/>
      <c r="I3" s="7"/>
    </row>
    <row r="4" spans="1:9" x14ac:dyDescent="0.25">
      <c r="A4" s="9" t="s">
        <v>13</v>
      </c>
      <c r="B4" s="9">
        <v>3.4104301334570278E-2</v>
      </c>
      <c r="C4" s="7"/>
      <c r="D4" s="7" t="s">
        <v>1856</v>
      </c>
      <c r="E4" s="7"/>
      <c r="F4" s="7"/>
      <c r="G4" s="7"/>
      <c r="H4" s="7"/>
      <c r="I4" s="7"/>
    </row>
    <row r="5" spans="1:9" x14ac:dyDescent="0.25">
      <c r="A5" s="9" t="s">
        <v>14</v>
      </c>
      <c r="B5" s="9">
        <v>1.1631033695191722E-3</v>
      </c>
      <c r="C5" s="7"/>
      <c r="D5" s="7"/>
      <c r="E5" s="7"/>
      <c r="F5" s="7"/>
      <c r="G5" s="7"/>
      <c r="H5" s="7"/>
      <c r="I5" s="7"/>
    </row>
    <row r="6" spans="1:9" x14ac:dyDescent="0.25">
      <c r="A6" s="9" t="s">
        <v>15</v>
      </c>
      <c r="B6" s="9">
        <v>-1.7682875812188015E-2</v>
      </c>
      <c r="C6" s="7"/>
      <c r="D6" s="7"/>
      <c r="E6" s="7"/>
      <c r="F6" s="7"/>
      <c r="G6" s="7"/>
      <c r="H6" s="7"/>
      <c r="I6" s="7"/>
    </row>
    <row r="7" spans="1:9" x14ac:dyDescent="0.25">
      <c r="A7" s="9" t="s">
        <v>16</v>
      </c>
      <c r="B7" s="9">
        <v>26.329573399289639</v>
      </c>
      <c r="C7" s="7"/>
      <c r="D7" s="7"/>
      <c r="E7" s="7"/>
      <c r="F7" s="7"/>
      <c r="G7" s="7"/>
      <c r="H7" s="7"/>
      <c r="I7" s="7"/>
    </row>
    <row r="8" spans="1:9" ht="15.75" thickBot="1" x14ac:dyDescent="0.3">
      <c r="A8" s="10" t="s">
        <v>17</v>
      </c>
      <c r="B8" s="10">
        <v>55</v>
      </c>
      <c r="C8" s="7"/>
      <c r="D8" s="7"/>
      <c r="E8" s="7"/>
      <c r="F8" s="7"/>
      <c r="G8" s="7"/>
      <c r="H8" s="7"/>
      <c r="I8" s="7"/>
    </row>
    <row r="9" spans="1:9" x14ac:dyDescent="0.25">
      <c r="A9" s="7"/>
      <c r="B9" s="7"/>
      <c r="C9" s="7"/>
      <c r="D9" s="7"/>
      <c r="E9" s="7"/>
      <c r="F9" s="7"/>
      <c r="G9" s="7"/>
      <c r="H9" s="7"/>
      <c r="I9" s="7"/>
    </row>
    <row r="10" spans="1:9" ht="15.75" thickBot="1" x14ac:dyDescent="0.3">
      <c r="A10" s="7" t="s">
        <v>18</v>
      </c>
      <c r="B10" s="7"/>
      <c r="C10" s="7"/>
      <c r="D10" s="7"/>
      <c r="E10" s="7"/>
      <c r="F10" s="7"/>
      <c r="G10" s="7"/>
      <c r="H10" s="7"/>
      <c r="I10" s="7"/>
    </row>
    <row r="11" spans="1:9" x14ac:dyDescent="0.25">
      <c r="A11" s="11"/>
      <c r="B11" s="11" t="s">
        <v>22</v>
      </c>
      <c r="C11" s="11" t="s">
        <v>23</v>
      </c>
      <c r="D11" s="11" t="s">
        <v>24</v>
      </c>
      <c r="E11" s="11" t="s">
        <v>25</v>
      </c>
      <c r="F11" s="11" t="s">
        <v>26</v>
      </c>
      <c r="G11" s="7"/>
      <c r="H11" s="7"/>
      <c r="I11" s="7"/>
    </row>
    <row r="12" spans="1:9" x14ac:dyDescent="0.25">
      <c r="A12" s="9" t="s">
        <v>19</v>
      </c>
      <c r="B12" s="9">
        <v>1</v>
      </c>
      <c r="C12" s="9">
        <v>42.784577926853672</v>
      </c>
      <c r="D12" s="9">
        <v>42.784577926853672</v>
      </c>
      <c r="E12" s="9">
        <v>6.1716260975610983E-2</v>
      </c>
      <c r="F12" s="9">
        <v>0.80476369431452732</v>
      </c>
      <c r="G12" s="7"/>
      <c r="H12" s="7"/>
      <c r="I12" s="7"/>
    </row>
    <row r="13" spans="1:9" x14ac:dyDescent="0.25">
      <c r="A13" s="9" t="s">
        <v>20</v>
      </c>
      <c r="B13" s="9">
        <v>53</v>
      </c>
      <c r="C13" s="9">
        <v>36742.061075594764</v>
      </c>
      <c r="D13" s="9">
        <v>693.24643538858049</v>
      </c>
      <c r="E13" s="9"/>
      <c r="F13" s="9"/>
      <c r="G13" s="7"/>
      <c r="H13" s="7"/>
      <c r="I13" s="7"/>
    </row>
    <row r="14" spans="1:9" ht="15.75" thickBot="1" x14ac:dyDescent="0.3">
      <c r="A14" s="10" t="s">
        <v>9</v>
      </c>
      <c r="B14" s="10">
        <v>54</v>
      </c>
      <c r="C14" s="10">
        <v>36784.845653521617</v>
      </c>
      <c r="D14" s="10"/>
      <c r="E14" s="10"/>
      <c r="F14" s="10"/>
      <c r="G14" s="7"/>
      <c r="H14" s="7"/>
      <c r="I14" s="7"/>
    </row>
    <row r="15" spans="1:9" ht="15.75" thickBot="1" x14ac:dyDescent="0.3">
      <c r="A15" s="7"/>
      <c r="B15" s="7"/>
      <c r="C15" s="7"/>
      <c r="D15" s="7"/>
      <c r="E15" s="7"/>
      <c r="F15" s="7"/>
      <c r="G15" s="7"/>
      <c r="H15" s="7"/>
      <c r="I15" s="7"/>
    </row>
    <row r="16" spans="1:9" x14ac:dyDescent="0.25">
      <c r="A16" s="11"/>
      <c r="B16" s="11" t="s">
        <v>27</v>
      </c>
      <c r="C16" s="11" t="s">
        <v>16</v>
      </c>
      <c r="D16" s="11" t="s">
        <v>28</v>
      </c>
      <c r="E16" s="11" t="s">
        <v>29</v>
      </c>
      <c r="F16" s="11" t="s">
        <v>30</v>
      </c>
      <c r="G16" s="11" t="s">
        <v>31</v>
      </c>
      <c r="H16" s="11" t="s">
        <v>32</v>
      </c>
      <c r="I16" s="11" t="s">
        <v>33</v>
      </c>
    </row>
    <row r="17" spans="1:9" x14ac:dyDescent="0.25">
      <c r="A17" s="9" t="s">
        <v>21</v>
      </c>
      <c r="B17" s="9">
        <v>12.532882676556781</v>
      </c>
      <c r="C17" s="9">
        <v>3.5502789529033825</v>
      </c>
      <c r="D17" s="9">
        <v>3.5301120962079655</v>
      </c>
      <c r="E17" s="9">
        <v>8.6843546634526501E-4</v>
      </c>
      <c r="F17" s="9">
        <v>5.411924884509502</v>
      </c>
      <c r="G17" s="9">
        <v>19.653840468604059</v>
      </c>
      <c r="H17" s="9">
        <v>5.411924884509502</v>
      </c>
      <c r="I17" s="9">
        <v>19.653840468604059</v>
      </c>
    </row>
    <row r="18" spans="1:9" ht="15.75" thickBot="1" x14ac:dyDescent="0.3">
      <c r="A18" s="10" t="s">
        <v>34</v>
      </c>
      <c r="B18" s="10">
        <v>0</v>
      </c>
      <c r="C18" s="10">
        <v>0</v>
      </c>
      <c r="D18" s="10">
        <v>65535</v>
      </c>
      <c r="E18" s="10" t="e">
        <v>#NUM!</v>
      </c>
      <c r="F18" s="10">
        <v>0</v>
      </c>
      <c r="G18" s="10">
        <v>0</v>
      </c>
      <c r="H18" s="10">
        <v>0</v>
      </c>
      <c r="I18" s="10">
        <v>0</v>
      </c>
    </row>
    <row r="19" spans="1:9" x14ac:dyDescent="0.25">
      <c r="A19" s="7"/>
      <c r="B19" s="7"/>
      <c r="C19" s="7"/>
      <c r="D19" s="7"/>
      <c r="E19" s="7"/>
      <c r="F19" s="7"/>
      <c r="G19" s="7"/>
      <c r="H19" s="7"/>
      <c r="I19" s="7"/>
    </row>
    <row r="20" spans="1:9" x14ac:dyDescent="0.25">
      <c r="A20" s="7"/>
      <c r="B20" s="7"/>
      <c r="C20" s="7"/>
      <c r="D20" s="7"/>
      <c r="E20" s="7"/>
      <c r="F20" s="7"/>
      <c r="G20" s="7"/>
      <c r="H20" s="7"/>
      <c r="I20" s="7"/>
    </row>
    <row r="21" spans="1:9" x14ac:dyDescent="0.25">
      <c r="A21" s="7"/>
      <c r="B21" s="7"/>
      <c r="C21" s="7"/>
      <c r="D21" s="7"/>
      <c r="E21" s="7"/>
      <c r="F21" s="7"/>
      <c r="G21" s="7"/>
      <c r="H21" s="7"/>
      <c r="I21"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A7" sqref="A7"/>
    </sheetView>
  </sheetViews>
  <sheetFormatPr defaultRowHeight="15" x14ac:dyDescent="0.25"/>
  <cols>
    <col min="2" max="2" width="9.28515625" bestFit="1" customWidth="1"/>
    <col min="3" max="4" width="10.5703125" bestFit="1" customWidth="1"/>
    <col min="5" max="9" width="9.28515625" bestFit="1" customWidth="1"/>
  </cols>
  <sheetData>
    <row r="1" spans="1:9" x14ac:dyDescent="0.25">
      <c r="A1" s="7" t="s">
        <v>11</v>
      </c>
      <c r="B1" s="7"/>
      <c r="C1" s="7"/>
      <c r="D1" s="7"/>
      <c r="E1" s="7"/>
      <c r="F1" s="7"/>
      <c r="G1" s="7"/>
      <c r="H1" s="7"/>
      <c r="I1" s="7"/>
    </row>
    <row r="2" spans="1:9" ht="15.75" thickBot="1" x14ac:dyDescent="0.3">
      <c r="A2" s="7"/>
      <c r="B2" s="7"/>
      <c r="C2" s="7"/>
      <c r="D2" s="7"/>
      <c r="E2" s="7"/>
      <c r="F2" s="7"/>
      <c r="G2" s="7"/>
      <c r="H2" s="7"/>
      <c r="I2" s="7"/>
    </row>
    <row r="3" spans="1:9" x14ac:dyDescent="0.25">
      <c r="A3" s="8" t="s">
        <v>12</v>
      </c>
      <c r="B3" s="8"/>
      <c r="C3" s="7"/>
      <c r="D3" s="7"/>
      <c r="E3" s="7"/>
      <c r="F3" s="7"/>
      <c r="G3" s="7"/>
      <c r="H3" s="7"/>
      <c r="I3" s="7"/>
    </row>
    <row r="4" spans="1:9" x14ac:dyDescent="0.25">
      <c r="A4" s="9" t="s">
        <v>13</v>
      </c>
      <c r="B4" s="9">
        <v>0.28939717976853313</v>
      </c>
      <c r="C4" s="7"/>
      <c r="D4" s="7" t="s">
        <v>1857</v>
      </c>
      <c r="E4" s="7"/>
      <c r="F4" s="7"/>
      <c r="G4" s="7"/>
      <c r="H4" s="7"/>
      <c r="I4" s="7"/>
    </row>
    <row r="5" spans="1:9" x14ac:dyDescent="0.25">
      <c r="A5" s="9" t="s">
        <v>14</v>
      </c>
      <c r="B5" s="9">
        <v>8.3750727657980695E-2</v>
      </c>
      <c r="C5" s="7"/>
      <c r="D5" s="7"/>
      <c r="E5" s="7"/>
      <c r="F5" s="7"/>
      <c r="G5" s="7"/>
      <c r="H5" s="7"/>
      <c r="I5" s="7"/>
    </row>
    <row r="6" spans="1:9" x14ac:dyDescent="0.25">
      <c r="A6" s="9" t="s">
        <v>15</v>
      </c>
      <c r="B6" s="9">
        <v>6.6463005538319964E-2</v>
      </c>
      <c r="C6" s="7"/>
      <c r="D6" s="7"/>
      <c r="E6" s="7"/>
      <c r="F6" s="7"/>
      <c r="G6" s="7"/>
      <c r="H6" s="7"/>
      <c r="I6" s="7"/>
    </row>
    <row r="7" spans="1:9" x14ac:dyDescent="0.25">
      <c r="A7" s="9" t="s">
        <v>16</v>
      </c>
      <c r="B7" s="9">
        <v>21.600326527254214</v>
      </c>
      <c r="C7" s="7"/>
      <c r="D7" s="7"/>
      <c r="E7" s="7"/>
      <c r="F7" s="7"/>
      <c r="G7" s="7"/>
      <c r="H7" s="7"/>
      <c r="I7" s="7"/>
    </row>
    <row r="8" spans="1:9" ht="15.75" thickBot="1" x14ac:dyDescent="0.3">
      <c r="A8" s="10" t="s">
        <v>17</v>
      </c>
      <c r="B8" s="10">
        <v>55</v>
      </c>
      <c r="C8" s="7"/>
      <c r="D8" s="7"/>
      <c r="E8" s="7"/>
      <c r="F8" s="7"/>
      <c r="G8" s="7"/>
      <c r="H8" s="7"/>
      <c r="I8" s="7"/>
    </row>
    <row r="9" spans="1:9" x14ac:dyDescent="0.25">
      <c r="A9" s="7"/>
      <c r="B9" s="7"/>
      <c r="C9" s="7"/>
      <c r="D9" s="7"/>
      <c r="E9" s="7"/>
      <c r="F9" s="7"/>
      <c r="G9" s="7"/>
      <c r="H9" s="7"/>
      <c r="I9" s="7"/>
    </row>
    <row r="10" spans="1:9" ht="15.75" thickBot="1" x14ac:dyDescent="0.3">
      <c r="A10" s="7" t="s">
        <v>18</v>
      </c>
      <c r="B10" s="7"/>
      <c r="C10" s="7"/>
      <c r="D10" s="7"/>
      <c r="E10" s="7"/>
      <c r="F10" s="7"/>
      <c r="G10" s="7"/>
      <c r="H10" s="7"/>
      <c r="I10" s="7"/>
    </row>
    <row r="11" spans="1:9" x14ac:dyDescent="0.25">
      <c r="A11" s="11"/>
      <c r="B11" s="11" t="s">
        <v>22</v>
      </c>
      <c r="C11" s="11" t="s">
        <v>23</v>
      </c>
      <c r="D11" s="11" t="s">
        <v>24</v>
      </c>
      <c r="E11" s="11" t="s">
        <v>25</v>
      </c>
      <c r="F11" s="11" t="s">
        <v>26</v>
      </c>
      <c r="G11" s="7"/>
      <c r="H11" s="7"/>
      <c r="I11" s="7"/>
    </row>
    <row r="12" spans="1:9" x14ac:dyDescent="0.25">
      <c r="A12" s="9" t="s">
        <v>19</v>
      </c>
      <c r="B12" s="9">
        <v>1</v>
      </c>
      <c r="C12" s="9">
        <v>2260.3279148307993</v>
      </c>
      <c r="D12" s="9">
        <v>2260.3279148307993</v>
      </c>
      <c r="E12" s="9">
        <v>4.8445206996203289</v>
      </c>
      <c r="F12" s="9">
        <v>3.2111488600021075E-2</v>
      </c>
      <c r="G12" s="7"/>
      <c r="H12" s="7"/>
      <c r="I12" s="7"/>
    </row>
    <row r="13" spans="1:9" x14ac:dyDescent="0.25">
      <c r="A13" s="9" t="s">
        <v>20</v>
      </c>
      <c r="B13" s="9">
        <v>53</v>
      </c>
      <c r="C13" s="9">
        <v>24728.427622452109</v>
      </c>
      <c r="D13" s="9">
        <v>466.57410608400204</v>
      </c>
      <c r="E13" s="9"/>
      <c r="F13" s="9"/>
      <c r="G13" s="7"/>
      <c r="H13" s="7"/>
      <c r="I13" s="7"/>
    </row>
    <row r="14" spans="1:9" ht="15.75" thickBot="1" x14ac:dyDescent="0.3">
      <c r="A14" s="10" t="s">
        <v>9</v>
      </c>
      <c r="B14" s="10">
        <v>54</v>
      </c>
      <c r="C14" s="10">
        <v>26988.755537282908</v>
      </c>
      <c r="D14" s="10"/>
      <c r="E14" s="10"/>
      <c r="F14" s="10"/>
      <c r="G14" s="7"/>
      <c r="H14" s="7"/>
      <c r="I14" s="7"/>
    </row>
    <row r="15" spans="1:9" ht="15.75" thickBot="1" x14ac:dyDescent="0.3">
      <c r="A15" s="7"/>
      <c r="B15" s="7"/>
      <c r="C15" s="7"/>
      <c r="D15" s="7"/>
      <c r="E15" s="7"/>
      <c r="F15" s="7"/>
      <c r="G15" s="7"/>
      <c r="H15" s="7"/>
      <c r="I15" s="7"/>
    </row>
    <row r="16" spans="1:9" x14ac:dyDescent="0.25">
      <c r="A16" s="11"/>
      <c r="B16" s="11" t="s">
        <v>27</v>
      </c>
      <c r="C16" s="11" t="s">
        <v>16</v>
      </c>
      <c r="D16" s="11" t="s">
        <v>28</v>
      </c>
      <c r="E16" s="11" t="s">
        <v>29</v>
      </c>
      <c r="F16" s="11" t="s">
        <v>30</v>
      </c>
      <c r="G16" s="11" t="s">
        <v>31</v>
      </c>
      <c r="H16" s="11" t="s">
        <v>32</v>
      </c>
      <c r="I16" s="11" t="s">
        <v>33</v>
      </c>
    </row>
    <row r="17" spans="1:9" x14ac:dyDescent="0.25">
      <c r="A17" s="9" t="s">
        <v>21</v>
      </c>
      <c r="B17" s="9">
        <v>-56.452002847256651</v>
      </c>
      <c r="C17" s="9">
        <v>2.9125874347671825</v>
      </c>
      <c r="D17" s="9">
        <v>-19.382080061664873</v>
      </c>
      <c r="E17" s="9">
        <v>1.0173893856487269E-25</v>
      </c>
      <c r="F17" s="9">
        <v>-62.29391343055407</v>
      </c>
      <c r="G17" s="9">
        <v>-50.610092263959231</v>
      </c>
      <c r="H17" s="9">
        <v>-62.29391343055407</v>
      </c>
      <c r="I17" s="9">
        <v>-50.610092263959231</v>
      </c>
    </row>
    <row r="18" spans="1:9" ht="15.75" thickBot="1" x14ac:dyDescent="0.3">
      <c r="A18" s="10" t="s">
        <v>34</v>
      </c>
      <c r="B18" s="10">
        <v>0</v>
      </c>
      <c r="C18" s="10">
        <v>0</v>
      </c>
      <c r="D18" s="10">
        <v>65535</v>
      </c>
      <c r="E18" s="10" t="e">
        <v>#NUM!</v>
      </c>
      <c r="F18" s="10">
        <v>0</v>
      </c>
      <c r="G18" s="10">
        <v>0</v>
      </c>
      <c r="H18" s="10">
        <v>0</v>
      </c>
      <c r="I18" s="10">
        <v>0</v>
      </c>
    </row>
    <row r="19" spans="1:9" x14ac:dyDescent="0.25">
      <c r="A19" s="7"/>
      <c r="B19" s="7"/>
      <c r="C19" s="7"/>
      <c r="D19" s="7"/>
      <c r="E19" s="7"/>
      <c r="F19" s="7"/>
      <c r="G19" s="7"/>
      <c r="H19" s="7"/>
      <c r="I19" s="7"/>
    </row>
    <row r="20" spans="1:9" x14ac:dyDescent="0.25">
      <c r="A20" s="7"/>
      <c r="B20" s="7"/>
      <c r="C20" s="7"/>
      <c r="D20" s="7"/>
      <c r="E20" s="7"/>
      <c r="F20" s="7"/>
      <c r="G20" s="7"/>
      <c r="H20" s="7"/>
      <c r="I20" s="7"/>
    </row>
    <row r="21" spans="1:9" x14ac:dyDescent="0.25">
      <c r="A21" s="7"/>
      <c r="B21" s="7"/>
      <c r="C21" s="7"/>
      <c r="D21" s="7"/>
      <c r="E21" s="7"/>
      <c r="F21" s="7"/>
      <c r="G21" s="7"/>
      <c r="H21" s="7"/>
      <c r="I21"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K17" sqref="K17"/>
    </sheetView>
  </sheetViews>
  <sheetFormatPr defaultRowHeight="15" x14ac:dyDescent="0.25"/>
  <cols>
    <col min="2" max="2" width="9.28515625" bestFit="1" customWidth="1"/>
    <col min="3" max="3" width="9.5703125" bestFit="1" customWidth="1"/>
    <col min="4" max="9" width="9.28515625" bestFit="1" customWidth="1"/>
  </cols>
  <sheetData>
    <row r="1" spans="1:9" x14ac:dyDescent="0.25">
      <c r="A1" t="s">
        <v>11</v>
      </c>
    </row>
    <row r="2" spans="1:9" ht="15.75" thickBot="1" x14ac:dyDescent="0.3"/>
    <row r="3" spans="1:9" x14ac:dyDescent="0.25">
      <c r="A3" s="48" t="s">
        <v>12</v>
      </c>
      <c r="B3" s="48"/>
    </row>
    <row r="4" spans="1:9" x14ac:dyDescent="0.25">
      <c r="A4" s="9" t="s">
        <v>13</v>
      </c>
      <c r="B4" s="9">
        <v>0.57678988377653106</v>
      </c>
      <c r="C4" s="7"/>
      <c r="D4" s="7" t="s">
        <v>1866</v>
      </c>
      <c r="E4" s="7"/>
      <c r="F4" s="7"/>
      <c r="G4" s="7"/>
      <c r="H4" s="7"/>
      <c r="I4" s="7"/>
    </row>
    <row r="5" spans="1:9" x14ac:dyDescent="0.25">
      <c r="A5" s="9" t="s">
        <v>14</v>
      </c>
      <c r="B5" s="9">
        <v>0.33268657002694424</v>
      </c>
      <c r="C5" s="7"/>
      <c r="D5" s="7"/>
      <c r="E5" s="7"/>
      <c r="F5" s="7"/>
      <c r="G5" s="7"/>
      <c r="H5" s="7"/>
      <c r="I5" s="7"/>
    </row>
    <row r="6" spans="1:9" x14ac:dyDescent="0.25">
      <c r="A6" s="9" t="s">
        <v>15</v>
      </c>
      <c r="B6" s="9">
        <v>0.32009575059349032</v>
      </c>
      <c r="C6" s="7"/>
      <c r="D6" s="7"/>
      <c r="E6" s="7"/>
      <c r="F6" s="7"/>
      <c r="G6" s="7"/>
      <c r="H6" s="7"/>
      <c r="I6" s="7"/>
    </row>
    <row r="7" spans="1:9" x14ac:dyDescent="0.25">
      <c r="A7" s="9" t="s">
        <v>16</v>
      </c>
      <c r="B7" s="9">
        <v>3.7465523708994084</v>
      </c>
      <c r="C7" s="7"/>
      <c r="D7" s="7"/>
      <c r="E7" s="7"/>
      <c r="F7" s="7"/>
      <c r="G7" s="7"/>
      <c r="H7" s="7"/>
      <c r="I7" s="7"/>
    </row>
    <row r="8" spans="1:9" ht="15.75" thickBot="1" x14ac:dyDescent="0.3">
      <c r="A8" s="10" t="s">
        <v>17</v>
      </c>
      <c r="B8" s="10">
        <v>55</v>
      </c>
      <c r="C8" s="7"/>
      <c r="D8" s="7"/>
      <c r="E8" s="7"/>
      <c r="F8" s="7"/>
      <c r="G8" s="7"/>
      <c r="H8" s="7"/>
      <c r="I8" s="7"/>
    </row>
    <row r="9" spans="1:9" x14ac:dyDescent="0.25">
      <c r="A9" s="7"/>
      <c r="B9" s="7"/>
      <c r="C9" s="7"/>
      <c r="D9" s="7"/>
      <c r="E9" s="7"/>
      <c r="F9" s="7"/>
      <c r="G9" s="7"/>
      <c r="H9" s="7"/>
      <c r="I9" s="7"/>
    </row>
    <row r="10" spans="1:9" ht="15.75" thickBot="1" x14ac:dyDescent="0.3">
      <c r="A10" s="7" t="s">
        <v>18</v>
      </c>
      <c r="B10" s="7"/>
      <c r="C10" s="7"/>
      <c r="D10" s="7"/>
      <c r="E10" s="7"/>
      <c r="F10" s="7"/>
      <c r="G10" s="7"/>
      <c r="H10" s="7"/>
      <c r="I10" s="7"/>
    </row>
    <row r="11" spans="1:9" x14ac:dyDescent="0.25">
      <c r="A11" s="11"/>
      <c r="B11" s="11" t="s">
        <v>22</v>
      </c>
      <c r="C11" s="11" t="s">
        <v>23</v>
      </c>
      <c r="D11" s="11" t="s">
        <v>24</v>
      </c>
      <c r="E11" s="11" t="s">
        <v>25</v>
      </c>
      <c r="F11" s="11" t="s">
        <v>26</v>
      </c>
      <c r="G11" s="7"/>
      <c r="H11" s="7"/>
      <c r="I11" s="7"/>
    </row>
    <row r="12" spans="1:9" x14ac:dyDescent="0.25">
      <c r="A12" s="9" t="s">
        <v>19</v>
      </c>
      <c r="B12" s="9">
        <v>1</v>
      </c>
      <c r="C12" s="9">
        <v>370.88979957142215</v>
      </c>
      <c r="D12" s="9">
        <v>370.88979957142215</v>
      </c>
      <c r="E12" s="9">
        <v>26.4229482271022</v>
      </c>
      <c r="F12" s="9">
        <v>4.0442121712280411E-6</v>
      </c>
      <c r="G12" s="7"/>
      <c r="H12" s="7"/>
      <c r="I12" s="7"/>
    </row>
    <row r="13" spans="1:9" x14ac:dyDescent="0.25">
      <c r="A13" s="9" t="s">
        <v>20</v>
      </c>
      <c r="B13" s="9">
        <v>53</v>
      </c>
      <c r="C13" s="9">
        <v>743.94269739827473</v>
      </c>
      <c r="D13" s="9">
        <v>14.036654667891977</v>
      </c>
      <c r="E13" s="9"/>
      <c r="F13" s="9"/>
      <c r="G13" s="7"/>
      <c r="H13" s="7"/>
      <c r="I13" s="7"/>
    </row>
    <row r="14" spans="1:9" ht="15.75" thickBot="1" x14ac:dyDescent="0.3">
      <c r="A14" s="10" t="s">
        <v>9</v>
      </c>
      <c r="B14" s="10">
        <v>54</v>
      </c>
      <c r="C14" s="10">
        <v>1114.8324969696969</v>
      </c>
      <c r="D14" s="10"/>
      <c r="E14" s="10"/>
      <c r="F14" s="10"/>
      <c r="G14" s="7"/>
      <c r="H14" s="7"/>
      <c r="I14" s="7"/>
    </row>
    <row r="15" spans="1:9" ht="15.75" thickBot="1" x14ac:dyDescent="0.3">
      <c r="A15" s="7"/>
      <c r="B15" s="7"/>
      <c r="C15" s="7"/>
      <c r="D15" s="7"/>
      <c r="E15" s="7"/>
      <c r="F15" s="7"/>
      <c r="G15" s="7"/>
      <c r="H15" s="7"/>
      <c r="I15" s="7"/>
    </row>
    <row r="16" spans="1:9" x14ac:dyDescent="0.25">
      <c r="A16" s="11"/>
      <c r="B16" s="11" t="s">
        <v>27</v>
      </c>
      <c r="C16" s="11" t="s">
        <v>16</v>
      </c>
      <c r="D16" s="11" t="s">
        <v>28</v>
      </c>
      <c r="E16" s="11" t="s">
        <v>29</v>
      </c>
      <c r="F16" s="11" t="s">
        <v>30</v>
      </c>
      <c r="G16" s="11" t="s">
        <v>31</v>
      </c>
      <c r="H16" s="11" t="s">
        <v>32</v>
      </c>
      <c r="I16" s="11" t="s">
        <v>33</v>
      </c>
    </row>
    <row r="17" spans="1:9" x14ac:dyDescent="0.25">
      <c r="A17" s="9" t="s">
        <v>21</v>
      </c>
      <c r="B17" s="9">
        <v>45.026423621613965</v>
      </c>
      <c r="C17" s="9">
        <v>6.8707633471727014</v>
      </c>
      <c r="D17" s="9">
        <v>6.5533364120512463</v>
      </c>
      <c r="E17" s="9">
        <v>2.3583548493167347E-8</v>
      </c>
      <c r="F17" s="9">
        <v>31.245417553245517</v>
      </c>
      <c r="G17" s="9">
        <v>58.807429689982413</v>
      </c>
      <c r="H17" s="9">
        <v>31.245417553245517</v>
      </c>
      <c r="I17" s="9">
        <v>58.807429689982413</v>
      </c>
    </row>
    <row r="18" spans="1:9" ht="15.75" thickBot="1" x14ac:dyDescent="0.3">
      <c r="A18" s="10" t="s">
        <v>34</v>
      </c>
      <c r="B18" s="10">
        <v>0.10041254522593776</v>
      </c>
      <c r="C18" s="10">
        <v>1.9534276858838746E-2</v>
      </c>
      <c r="D18" s="10">
        <v>5.1403256927068544</v>
      </c>
      <c r="E18" s="10">
        <v>4.0442121712280411E-6</v>
      </c>
      <c r="F18" s="10">
        <v>6.1231747644891414E-2</v>
      </c>
      <c r="G18" s="10">
        <v>0.1395933428069841</v>
      </c>
      <c r="H18" s="10">
        <v>6.1231747644891414E-2</v>
      </c>
      <c r="I18" s="10">
        <v>0.1395933428069841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K15" sqref="K15"/>
    </sheetView>
  </sheetViews>
  <sheetFormatPr defaultRowHeight="15" x14ac:dyDescent="0.25"/>
  <cols>
    <col min="2" max="2" width="9.28515625" bestFit="1" customWidth="1"/>
    <col min="3" max="3" width="10.5703125" bestFit="1" customWidth="1"/>
    <col min="4" max="4" width="9.5703125" bestFit="1" customWidth="1"/>
    <col min="5" max="9" width="9.28515625" bestFit="1" customWidth="1"/>
  </cols>
  <sheetData>
    <row r="1" spans="1:9" x14ac:dyDescent="0.25">
      <c r="A1" t="s">
        <v>11</v>
      </c>
    </row>
    <row r="2" spans="1:9" ht="15.75" thickBot="1" x14ac:dyDescent="0.3"/>
    <row r="3" spans="1:9" x14ac:dyDescent="0.25">
      <c r="A3" s="48" t="s">
        <v>12</v>
      </c>
      <c r="B3" s="48"/>
      <c r="D3" t="s">
        <v>1865</v>
      </c>
    </row>
    <row r="4" spans="1:9" x14ac:dyDescent="0.25">
      <c r="A4" s="9" t="s">
        <v>13</v>
      </c>
      <c r="B4" s="9">
        <v>0.42641018916126772</v>
      </c>
      <c r="C4" s="7"/>
      <c r="D4" s="7"/>
      <c r="E4" s="7"/>
      <c r="F4" s="7"/>
      <c r="G4" s="7"/>
      <c r="H4" s="7"/>
      <c r="I4" s="7"/>
    </row>
    <row r="5" spans="1:9" x14ac:dyDescent="0.25">
      <c r="A5" s="9" t="s">
        <v>14</v>
      </c>
      <c r="B5" s="9">
        <v>0.18182564942054813</v>
      </c>
      <c r="C5" s="7"/>
      <c r="D5" s="7"/>
      <c r="E5" s="7"/>
      <c r="F5" s="7"/>
      <c r="G5" s="7"/>
      <c r="H5" s="7"/>
      <c r="I5" s="7"/>
    </row>
    <row r="6" spans="1:9" x14ac:dyDescent="0.25">
      <c r="A6" s="9" t="s">
        <v>15</v>
      </c>
      <c r="B6" s="9">
        <v>0.16638839752282261</v>
      </c>
      <c r="C6" s="7"/>
      <c r="D6" s="7"/>
      <c r="E6" s="7"/>
      <c r="F6" s="7"/>
      <c r="G6" s="7"/>
      <c r="H6" s="7"/>
      <c r="I6" s="7"/>
    </row>
    <row r="7" spans="1:9" x14ac:dyDescent="0.25">
      <c r="A7" s="9" t="s">
        <v>16</v>
      </c>
      <c r="B7" s="9">
        <v>19.414940420181114</v>
      </c>
      <c r="C7" s="7"/>
      <c r="D7" s="7"/>
      <c r="E7" s="7"/>
      <c r="F7" s="7"/>
      <c r="G7" s="7"/>
      <c r="H7" s="7"/>
      <c r="I7" s="7"/>
    </row>
    <row r="8" spans="1:9" ht="15.75" thickBot="1" x14ac:dyDescent="0.3">
      <c r="A8" s="10" t="s">
        <v>17</v>
      </c>
      <c r="B8" s="10">
        <v>55</v>
      </c>
      <c r="C8" s="7"/>
      <c r="D8" s="7"/>
      <c r="E8" s="7"/>
      <c r="F8" s="7"/>
      <c r="G8" s="7"/>
      <c r="H8" s="7"/>
      <c r="I8" s="7"/>
    </row>
    <row r="9" spans="1:9" x14ac:dyDescent="0.25">
      <c r="A9" s="7"/>
      <c r="B9" s="7"/>
      <c r="C9" s="7"/>
      <c r="D9" s="7"/>
      <c r="E9" s="7"/>
      <c r="F9" s="7"/>
      <c r="G9" s="7"/>
      <c r="H9" s="7"/>
      <c r="I9" s="7"/>
    </row>
    <row r="10" spans="1:9" ht="15.75" thickBot="1" x14ac:dyDescent="0.3">
      <c r="A10" s="7" t="s">
        <v>18</v>
      </c>
      <c r="B10" s="7"/>
      <c r="C10" s="7"/>
      <c r="D10" s="7"/>
      <c r="E10" s="7"/>
      <c r="F10" s="7"/>
      <c r="G10" s="7"/>
      <c r="H10" s="7"/>
      <c r="I10" s="7"/>
    </row>
    <row r="11" spans="1:9" x14ac:dyDescent="0.25">
      <c r="A11" s="11"/>
      <c r="B11" s="11" t="s">
        <v>22</v>
      </c>
      <c r="C11" s="11" t="s">
        <v>23</v>
      </c>
      <c r="D11" s="11" t="s">
        <v>24</v>
      </c>
      <c r="E11" s="11" t="s">
        <v>25</v>
      </c>
      <c r="F11" s="11" t="s">
        <v>26</v>
      </c>
      <c r="G11" s="7"/>
      <c r="H11" s="7"/>
      <c r="I11" s="7"/>
    </row>
    <row r="12" spans="1:9" x14ac:dyDescent="0.25">
      <c r="A12" s="9" t="s">
        <v>19</v>
      </c>
      <c r="B12" s="9">
        <v>1</v>
      </c>
      <c r="C12" s="9">
        <v>4439.7373741499578</v>
      </c>
      <c r="D12" s="9">
        <v>4439.7373741499578</v>
      </c>
      <c r="E12" s="9">
        <v>11.778369014457679</v>
      </c>
      <c r="F12" s="9">
        <v>1.1695469566452073E-3</v>
      </c>
      <c r="G12" s="7"/>
      <c r="H12" s="7"/>
      <c r="I12" s="7"/>
    </row>
    <row r="13" spans="1:9" x14ac:dyDescent="0.25">
      <c r="A13" s="9" t="s">
        <v>20</v>
      </c>
      <c r="B13" s="9">
        <v>53</v>
      </c>
      <c r="C13" s="9">
        <v>19977.815310516668</v>
      </c>
      <c r="D13" s="9">
        <v>376.93991151918243</v>
      </c>
      <c r="E13" s="9"/>
      <c r="F13" s="9"/>
      <c r="G13" s="7"/>
      <c r="H13" s="7"/>
      <c r="I13" s="7"/>
    </row>
    <row r="14" spans="1:9" ht="15.75" thickBot="1" x14ac:dyDescent="0.3">
      <c r="A14" s="10" t="s">
        <v>9</v>
      </c>
      <c r="B14" s="10">
        <v>54</v>
      </c>
      <c r="C14" s="10">
        <v>24417.552684666625</v>
      </c>
      <c r="D14" s="10"/>
      <c r="E14" s="10"/>
      <c r="F14" s="10"/>
      <c r="G14" s="7"/>
      <c r="H14" s="7"/>
      <c r="I14" s="7"/>
    </row>
    <row r="15" spans="1:9" ht="15.75" thickBot="1" x14ac:dyDescent="0.3">
      <c r="A15" s="7"/>
      <c r="B15" s="7"/>
      <c r="C15" s="7"/>
      <c r="D15" s="7"/>
      <c r="E15" s="7"/>
      <c r="F15" s="7"/>
      <c r="G15" s="7"/>
      <c r="H15" s="7"/>
      <c r="I15" s="7"/>
    </row>
    <row r="16" spans="1:9" x14ac:dyDescent="0.25">
      <c r="A16" s="11"/>
      <c r="B16" s="11" t="s">
        <v>27</v>
      </c>
      <c r="C16" s="11" t="s">
        <v>16</v>
      </c>
      <c r="D16" s="11" t="s">
        <v>28</v>
      </c>
      <c r="E16" s="11" t="s">
        <v>29</v>
      </c>
      <c r="F16" s="11" t="s">
        <v>30</v>
      </c>
      <c r="G16" s="11" t="s">
        <v>31</v>
      </c>
      <c r="H16" s="11" t="s">
        <v>32</v>
      </c>
      <c r="I16" s="11" t="s">
        <v>33</v>
      </c>
    </row>
    <row r="17" spans="1:9" x14ac:dyDescent="0.25">
      <c r="A17" s="9" t="s">
        <v>21</v>
      </c>
      <c r="B17" s="9">
        <v>77.193766343095035</v>
      </c>
      <c r="C17" s="9">
        <v>35.604856897942916</v>
      </c>
      <c r="D17" s="9">
        <v>2.1680684341566594</v>
      </c>
      <c r="E17" s="9">
        <v>3.4663937832365745E-2</v>
      </c>
      <c r="F17" s="9">
        <v>5.7794672061802004</v>
      </c>
      <c r="G17" s="9">
        <v>148.60806548000988</v>
      </c>
      <c r="H17" s="9">
        <v>5.7794672061802004</v>
      </c>
      <c r="I17" s="9">
        <v>148.60806548000988</v>
      </c>
    </row>
    <row r="18" spans="1:9" ht="15.75" thickBot="1" x14ac:dyDescent="0.3">
      <c r="A18" s="10" t="s">
        <v>34</v>
      </c>
      <c r="B18" s="10">
        <v>0.34741148481893502</v>
      </c>
      <c r="C18" s="10">
        <v>0.10122821832452632</v>
      </c>
      <c r="D18" s="10">
        <v>3.4319628515556082</v>
      </c>
      <c r="E18" s="10">
        <v>1.1695469566451995E-3</v>
      </c>
      <c r="F18" s="10">
        <v>0.14437339130135338</v>
      </c>
      <c r="G18" s="10">
        <v>0.55044957833651664</v>
      </c>
      <c r="H18" s="10">
        <v>0.14437339130135338</v>
      </c>
      <c r="I18" s="10">
        <v>0.55044957833651664</v>
      </c>
    </row>
    <row r="19" spans="1:9" x14ac:dyDescent="0.25">
      <c r="A19" s="7"/>
      <c r="B19" s="7"/>
      <c r="C19" s="7"/>
      <c r="D19" s="7"/>
      <c r="E19" s="7"/>
      <c r="F19" s="7"/>
      <c r="G19" s="7"/>
      <c r="H19" s="7"/>
      <c r="I19"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1"/>
  <sheetViews>
    <sheetView workbookViewId="0"/>
  </sheetViews>
  <sheetFormatPr defaultRowHeight="15" x14ac:dyDescent="0.25"/>
  <cols>
    <col min="1" max="1" width="5" customWidth="1"/>
    <col min="2" max="2" width="2" customWidth="1"/>
    <col min="3" max="3" width="38.7109375" customWidth="1"/>
    <col min="4" max="4" width="54.140625" customWidth="1"/>
    <col min="5" max="5" width="36.5703125" customWidth="1"/>
    <col min="6" max="6" width="19.85546875" bestFit="1" customWidth="1"/>
    <col min="7" max="7" width="32.85546875" customWidth="1"/>
    <col min="8" max="8" width="22.5703125" bestFit="1" customWidth="1"/>
    <col min="9" max="9" width="32.42578125" bestFit="1" customWidth="1"/>
    <col min="10" max="10" width="32.28515625" customWidth="1"/>
    <col min="11" max="11" width="25.85546875" customWidth="1"/>
    <col min="12" max="13" width="6.5703125" customWidth="1"/>
    <col min="14" max="14" width="25.140625" bestFit="1" customWidth="1"/>
    <col min="15" max="15" width="30.28515625" bestFit="1" customWidth="1"/>
    <col min="16" max="17" width="6.5703125" customWidth="1"/>
    <col min="18" max="18" width="17.28515625" bestFit="1" customWidth="1"/>
  </cols>
  <sheetData>
    <row r="1" spans="1:19" x14ac:dyDescent="0.25">
      <c r="C1" t="s">
        <v>1852</v>
      </c>
      <c r="D1" s="2" t="s">
        <v>1874</v>
      </c>
      <c r="E1" s="89" t="s">
        <v>163</v>
      </c>
      <c r="F1" s="89" t="s">
        <v>162</v>
      </c>
      <c r="G1" s="89" t="s">
        <v>1871</v>
      </c>
      <c r="H1" t="s">
        <v>2</v>
      </c>
      <c r="I1" t="s">
        <v>3</v>
      </c>
      <c r="J1" s="2" t="s">
        <v>1875</v>
      </c>
      <c r="K1" s="24" t="s">
        <v>1790</v>
      </c>
      <c r="L1" s="2" t="s">
        <v>1856</v>
      </c>
      <c r="M1" s="2" t="s">
        <v>1856</v>
      </c>
      <c r="N1" s="24" t="s">
        <v>164</v>
      </c>
      <c r="O1" s="24" t="s">
        <v>1791</v>
      </c>
      <c r="P1" s="2" t="s">
        <v>1857</v>
      </c>
      <c r="Q1" s="2" t="s">
        <v>1857</v>
      </c>
      <c r="R1" s="2" t="s">
        <v>1873</v>
      </c>
    </row>
    <row r="2" spans="1:19" x14ac:dyDescent="0.25">
      <c r="C2" s="7">
        <f>STDEV(C3:C57)</f>
        <v>21264451.59339644</v>
      </c>
      <c r="D2" s="7">
        <f>STDEV(D3:D57)</f>
        <v>21.264451593396224</v>
      </c>
      <c r="E2" s="7">
        <f>STDEV(E3:E57)</f>
        <v>12306953.053614475</v>
      </c>
      <c r="I2" s="90" t="s">
        <v>1872</v>
      </c>
      <c r="J2" s="7">
        <f>STDEV(J3:J57)</f>
        <v>26.099824624613586</v>
      </c>
      <c r="K2" s="7">
        <f>STDEV(K3:K57)</f>
        <v>5.736733241401248E-14</v>
      </c>
      <c r="N2" s="7">
        <f>STDEV(N3:N57)</f>
        <v>22.356023108078563</v>
      </c>
      <c r="O2" s="7">
        <f>STDEV(O3:O57)</f>
        <v>1.1473466482802496E-13</v>
      </c>
      <c r="R2" s="7">
        <f>STDEV(R3:R59)</f>
        <v>4.5471370479430657</v>
      </c>
    </row>
    <row r="3" spans="1:19" x14ac:dyDescent="0.25">
      <c r="A3">
        <v>2002</v>
      </c>
      <c r="B3">
        <v>4</v>
      </c>
      <c r="C3" s="7">
        <v>155887544</v>
      </c>
      <c r="D3" s="7">
        <f>+C3/1000000</f>
        <v>155.88754399999999</v>
      </c>
      <c r="E3" s="5">
        <v>117178534</v>
      </c>
      <c r="F3" s="7">
        <v>142589516</v>
      </c>
      <c r="G3" s="4">
        <f t="shared" ref="G3:G34" si="0">+E3/F3*1000</f>
        <v>821.78926815348757</v>
      </c>
      <c r="H3">
        <v>308.85000000000002</v>
      </c>
      <c r="I3">
        <v>411.53</v>
      </c>
      <c r="J3" s="4">
        <f>900/$G3*H3</f>
        <v>338.24364806390224</v>
      </c>
      <c r="K3" s="5">
        <f>900/$G3*$H$3</f>
        <v>338.24364806390224</v>
      </c>
      <c r="L3" s="4">
        <f>+J3-K3</f>
        <v>0</v>
      </c>
      <c r="M3" s="4">
        <v>0</v>
      </c>
      <c r="N3" s="5">
        <f t="shared" ref="N3:N34" si="1">900/$G3*I3</f>
        <v>450.69583450781181</v>
      </c>
      <c r="O3" s="5">
        <f>900/$G3*$I$3</f>
        <v>450.69583450781181</v>
      </c>
      <c r="P3" s="4">
        <f>+N3-O3</f>
        <v>0</v>
      </c>
      <c r="Q3" s="4">
        <v>0</v>
      </c>
      <c r="R3" s="52">
        <v>69.180000000000007</v>
      </c>
      <c r="S3" s="4"/>
    </row>
    <row r="4" spans="1:19" x14ac:dyDescent="0.25">
      <c r="A4">
        <v>2003</v>
      </c>
      <c r="B4">
        <v>1</v>
      </c>
      <c r="C4">
        <v>148302942</v>
      </c>
      <c r="D4" s="7">
        <f t="shared" ref="D4:D59" si="2">+C4/1000000</f>
        <v>148.302942</v>
      </c>
      <c r="E4" s="5">
        <v>112472224</v>
      </c>
      <c r="F4" s="7">
        <v>134191930</v>
      </c>
      <c r="G4" s="4">
        <f t="shared" si="0"/>
        <v>838.1444696413563</v>
      </c>
      <c r="H4">
        <v>319.19</v>
      </c>
      <c r="I4">
        <v>417.67</v>
      </c>
      <c r="J4" s="4">
        <f t="shared" ref="J4:J57" si="3">900/$G4*H4</f>
        <v>342.74640041820453</v>
      </c>
      <c r="K4" s="4">
        <f>+K3</f>
        <v>338.24364806390224</v>
      </c>
      <c r="L4" s="4">
        <f t="shared" ref="L4:L57" si="4">+J4-K4</f>
        <v>4.502752354302288</v>
      </c>
      <c r="M4" s="4">
        <v>0</v>
      </c>
      <c r="N4" s="4">
        <f t="shared" si="1"/>
        <v>448.4942794657461</v>
      </c>
      <c r="O4" s="4">
        <f>+O3</f>
        <v>450.69583450781181</v>
      </c>
      <c r="P4" s="4">
        <f t="shared" ref="P4:P57" si="5">+N4-O4</f>
        <v>-2.2015550420657064</v>
      </c>
      <c r="Q4" s="4">
        <v>0</v>
      </c>
      <c r="R4" s="52">
        <v>68.38333333333334</v>
      </c>
      <c r="S4" s="4"/>
    </row>
    <row r="5" spans="1:19" x14ac:dyDescent="0.25">
      <c r="B5">
        <v>2</v>
      </c>
      <c r="C5">
        <v>160824689</v>
      </c>
      <c r="D5" s="7">
        <f t="shared" si="2"/>
        <v>160.82468900000001</v>
      </c>
      <c r="E5" s="5">
        <v>125240678</v>
      </c>
      <c r="F5" s="7">
        <v>148395128</v>
      </c>
      <c r="G5" s="4">
        <f t="shared" si="0"/>
        <v>843.96758632129752</v>
      </c>
      <c r="H5">
        <v>314.52</v>
      </c>
      <c r="I5">
        <v>412.69</v>
      </c>
      <c r="J5" s="4">
        <f t="shared" si="3"/>
        <v>335.40150663112826</v>
      </c>
      <c r="K5" s="4">
        <f t="shared" ref="K5:K57" si="6">+K4</f>
        <v>338.24364806390224</v>
      </c>
      <c r="L5" s="4">
        <f t="shared" si="4"/>
        <v>-2.8421414327739853</v>
      </c>
      <c r="M5" s="4">
        <v>0</v>
      </c>
      <c r="N5" s="4">
        <f t="shared" si="1"/>
        <v>440.08917643266028</v>
      </c>
      <c r="O5" s="4">
        <f t="shared" ref="O5:O57" si="7">+O4</f>
        <v>450.69583450781181</v>
      </c>
      <c r="P5" s="4">
        <f t="shared" si="5"/>
        <v>-10.606658075151529</v>
      </c>
      <c r="Q5" s="4">
        <v>0</v>
      </c>
      <c r="R5" s="53">
        <v>74.993333333333339</v>
      </c>
      <c r="S5" s="4"/>
    </row>
    <row r="6" spans="1:19" x14ac:dyDescent="0.25">
      <c r="B6">
        <v>3</v>
      </c>
      <c r="C6">
        <v>177118384</v>
      </c>
      <c r="D6" s="7">
        <f t="shared" si="2"/>
        <v>177.11838399999999</v>
      </c>
      <c r="E6" s="5">
        <v>132515745</v>
      </c>
      <c r="F6" s="7">
        <v>153945154</v>
      </c>
      <c r="G6" s="4">
        <f t="shared" si="0"/>
        <v>860.79841785731037</v>
      </c>
      <c r="H6">
        <v>312.39</v>
      </c>
      <c r="I6">
        <v>406.58</v>
      </c>
      <c r="J6" s="4">
        <f t="shared" si="3"/>
        <v>326.61653897998309</v>
      </c>
      <c r="K6" s="4">
        <f t="shared" si="6"/>
        <v>338.24364806390224</v>
      </c>
      <c r="L6" s="4">
        <f t="shared" si="4"/>
        <v>-11.627109083919152</v>
      </c>
      <c r="M6" s="4">
        <v>0</v>
      </c>
      <c r="N6" s="4">
        <f t="shared" si="1"/>
        <v>425.09604154576499</v>
      </c>
      <c r="O6" s="4">
        <f t="shared" si="7"/>
        <v>450.69583450781181</v>
      </c>
      <c r="P6" s="4">
        <f t="shared" si="5"/>
        <v>-25.59979296204682</v>
      </c>
      <c r="Q6" s="4">
        <v>0</v>
      </c>
      <c r="R6" s="52">
        <v>75.603333333333339</v>
      </c>
      <c r="S6" s="4"/>
    </row>
    <row r="7" spans="1:19" x14ac:dyDescent="0.25">
      <c r="B7">
        <v>4</v>
      </c>
      <c r="C7">
        <v>163707723</v>
      </c>
      <c r="D7" s="7">
        <f t="shared" si="2"/>
        <v>163.70772299999999</v>
      </c>
      <c r="E7" s="5">
        <v>123943809</v>
      </c>
      <c r="F7" s="7">
        <v>146761554</v>
      </c>
      <c r="G7" s="4">
        <f t="shared" si="0"/>
        <v>844.52505184021152</v>
      </c>
      <c r="H7">
        <v>315.77</v>
      </c>
      <c r="I7">
        <v>412.99</v>
      </c>
      <c r="J7" s="4">
        <f t="shared" si="3"/>
        <v>336.51221995220425</v>
      </c>
      <c r="K7" s="4">
        <f t="shared" si="6"/>
        <v>338.24364806390224</v>
      </c>
      <c r="L7" s="4">
        <f t="shared" si="4"/>
        <v>-1.7314281116979942</v>
      </c>
      <c r="M7" s="4">
        <v>0</v>
      </c>
      <c r="N7" s="4">
        <f t="shared" si="1"/>
        <v>440.11838274079503</v>
      </c>
      <c r="O7" s="4">
        <f t="shared" si="7"/>
        <v>450.69583450781181</v>
      </c>
      <c r="P7" s="4">
        <f t="shared" si="5"/>
        <v>-10.577451767016782</v>
      </c>
      <c r="Q7" s="4">
        <v>0</v>
      </c>
      <c r="R7" s="53">
        <v>71.533333333333331</v>
      </c>
      <c r="S7" s="4"/>
    </row>
    <row r="8" spans="1:19" x14ac:dyDescent="0.25">
      <c r="A8">
        <v>2004</v>
      </c>
      <c r="B8">
        <v>1</v>
      </c>
      <c r="C8">
        <v>163601930</v>
      </c>
      <c r="D8" s="7">
        <f t="shared" si="2"/>
        <v>163.60193000000001</v>
      </c>
      <c r="E8" s="5">
        <v>123582955</v>
      </c>
      <c r="F8" s="7">
        <v>143269352</v>
      </c>
      <c r="G8" s="4">
        <f t="shared" si="0"/>
        <v>862.59170768078855</v>
      </c>
      <c r="H8">
        <v>320.23</v>
      </c>
      <c r="I8">
        <v>411.89</v>
      </c>
      <c r="J8" s="4">
        <f t="shared" si="3"/>
        <v>334.11751751577714</v>
      </c>
      <c r="K8" s="4">
        <f t="shared" si="6"/>
        <v>338.24364806390224</v>
      </c>
      <c r="L8" s="4">
        <f t="shared" si="4"/>
        <v>-4.1261305481251043</v>
      </c>
      <c r="M8" s="4">
        <v>0</v>
      </c>
      <c r="N8" s="4">
        <f t="shared" si="1"/>
        <v>429.75256624792627</v>
      </c>
      <c r="O8" s="4">
        <f t="shared" si="7"/>
        <v>450.69583450781181</v>
      </c>
      <c r="P8" s="4">
        <f t="shared" si="5"/>
        <v>-20.943268259885542</v>
      </c>
      <c r="Q8" s="4">
        <v>0</v>
      </c>
      <c r="R8" s="53">
        <v>69.74666666666667</v>
      </c>
      <c r="S8" s="4"/>
    </row>
    <row r="9" spans="1:19" x14ac:dyDescent="0.25">
      <c r="B9">
        <v>2</v>
      </c>
      <c r="C9">
        <v>187653622</v>
      </c>
      <c r="D9" s="7">
        <f t="shared" si="2"/>
        <v>187.65362200000001</v>
      </c>
      <c r="E9" s="5">
        <v>141420839</v>
      </c>
      <c r="F9" s="7">
        <v>163243209</v>
      </c>
      <c r="G9" s="4">
        <f t="shared" si="0"/>
        <v>866.31989083233475</v>
      </c>
      <c r="H9">
        <v>309.45</v>
      </c>
      <c r="I9">
        <v>393.19</v>
      </c>
      <c r="J9" s="4">
        <f t="shared" si="3"/>
        <v>321.48055579379638</v>
      </c>
      <c r="K9" s="4">
        <f t="shared" si="6"/>
        <v>338.24364806390224</v>
      </c>
      <c r="L9" s="4">
        <f t="shared" si="4"/>
        <v>-16.763092270105858</v>
      </c>
      <c r="M9" s="4">
        <v>0</v>
      </c>
      <c r="N9" s="4">
        <f t="shared" si="1"/>
        <v>408.47613421413087</v>
      </c>
      <c r="O9" s="4">
        <f t="shared" si="7"/>
        <v>450.69583450781181</v>
      </c>
      <c r="P9" s="4">
        <f t="shared" si="5"/>
        <v>-42.219700293680944</v>
      </c>
      <c r="Q9" s="4">
        <v>0</v>
      </c>
      <c r="R9" s="52">
        <v>77.146666666666661</v>
      </c>
      <c r="S9" s="4"/>
    </row>
    <row r="10" spans="1:19" x14ac:dyDescent="0.25">
      <c r="B10">
        <v>3</v>
      </c>
      <c r="C10">
        <v>195381915</v>
      </c>
      <c r="D10" s="7">
        <f t="shared" si="2"/>
        <v>195.38191499999999</v>
      </c>
      <c r="E10" s="5">
        <v>144625601</v>
      </c>
      <c r="F10" s="7">
        <v>164666945</v>
      </c>
      <c r="G10" s="4">
        <f t="shared" si="0"/>
        <v>878.29163892000304</v>
      </c>
      <c r="H10">
        <v>296.54000000000002</v>
      </c>
      <c r="I10">
        <v>376.39</v>
      </c>
      <c r="J10" s="4">
        <f t="shared" si="3"/>
        <v>303.86945312171946</v>
      </c>
      <c r="K10" s="4">
        <f t="shared" si="6"/>
        <v>338.24364806390224</v>
      </c>
      <c r="L10" s="4">
        <f t="shared" si="4"/>
        <v>-34.374194942182783</v>
      </c>
      <c r="M10" s="4">
        <v>0</v>
      </c>
      <c r="N10" s="4">
        <f t="shared" si="1"/>
        <v>385.69307162771963</v>
      </c>
      <c r="O10" s="4">
        <f t="shared" si="7"/>
        <v>450.69583450781181</v>
      </c>
      <c r="P10" s="4">
        <f t="shared" si="5"/>
        <v>-65.002762880092178</v>
      </c>
      <c r="Q10" s="4">
        <v>0</v>
      </c>
      <c r="R10" s="53">
        <v>77.176666666666662</v>
      </c>
      <c r="S10" s="4"/>
    </row>
    <row r="11" spans="1:19" x14ac:dyDescent="0.25">
      <c r="B11">
        <v>4</v>
      </c>
      <c r="C11">
        <v>179534507</v>
      </c>
      <c r="D11" s="7">
        <f t="shared" si="2"/>
        <v>179.53450699999999</v>
      </c>
      <c r="E11" s="5">
        <v>134943777</v>
      </c>
      <c r="F11" s="7">
        <v>158590110</v>
      </c>
      <c r="G11" s="4">
        <f t="shared" si="0"/>
        <v>850.89654707976422</v>
      </c>
      <c r="H11">
        <v>297.27999999999997</v>
      </c>
      <c r="I11">
        <v>376.54</v>
      </c>
      <c r="J11" s="4">
        <f t="shared" si="3"/>
        <v>314.43540453680941</v>
      </c>
      <c r="K11" s="4">
        <f t="shared" si="6"/>
        <v>338.24364806390224</v>
      </c>
      <c r="L11" s="4">
        <f t="shared" si="4"/>
        <v>-23.808243527092827</v>
      </c>
      <c r="M11" s="4">
        <v>0</v>
      </c>
      <c r="N11" s="4">
        <f t="shared" si="1"/>
        <v>398.26933269742409</v>
      </c>
      <c r="O11" s="4">
        <f t="shared" si="7"/>
        <v>450.69583450781181</v>
      </c>
      <c r="P11" s="4">
        <f t="shared" si="5"/>
        <v>-52.42650181038772</v>
      </c>
      <c r="Q11" s="4">
        <v>0</v>
      </c>
      <c r="R11" s="52">
        <v>73.466666666666669</v>
      </c>
      <c r="S11" s="4"/>
    </row>
    <row r="12" spans="1:19" x14ac:dyDescent="0.25">
      <c r="A12">
        <v>2005</v>
      </c>
      <c r="B12">
        <v>1</v>
      </c>
      <c r="C12">
        <v>178858814</v>
      </c>
      <c r="D12" s="7">
        <f t="shared" si="2"/>
        <v>178.858814</v>
      </c>
      <c r="E12" s="5">
        <v>132960492</v>
      </c>
      <c r="F12" s="7">
        <v>153891514</v>
      </c>
      <c r="G12" s="4">
        <f t="shared" si="0"/>
        <v>863.98845877882525</v>
      </c>
      <c r="H12">
        <v>301.39</v>
      </c>
      <c r="I12">
        <v>375.82</v>
      </c>
      <c r="J12" s="4">
        <f t="shared" si="3"/>
        <v>313.95211040595427</v>
      </c>
      <c r="K12" s="4">
        <f t="shared" si="6"/>
        <v>338.24364806390224</v>
      </c>
      <c r="L12" s="4">
        <f t="shared" si="4"/>
        <v>-24.29153765794797</v>
      </c>
      <c r="M12" s="4">
        <v>0</v>
      </c>
      <c r="N12" s="4">
        <f t="shared" si="1"/>
        <v>391.4843960740759</v>
      </c>
      <c r="O12" s="4">
        <f t="shared" si="7"/>
        <v>450.69583450781181</v>
      </c>
      <c r="P12" s="4">
        <f t="shared" si="5"/>
        <v>-59.211438433735907</v>
      </c>
      <c r="Q12" s="4">
        <v>0</v>
      </c>
      <c r="R12" s="52">
        <v>73.733333333333334</v>
      </c>
      <c r="S12" s="4"/>
    </row>
    <row r="13" spans="1:19" x14ac:dyDescent="0.25">
      <c r="B13">
        <v>2</v>
      </c>
      <c r="C13">
        <v>200564224</v>
      </c>
      <c r="D13" s="7">
        <f t="shared" si="2"/>
        <v>200.564224</v>
      </c>
      <c r="E13" s="5">
        <v>148654023</v>
      </c>
      <c r="F13" s="7">
        <v>171956796</v>
      </c>
      <c r="G13" s="4">
        <f t="shared" si="0"/>
        <v>864.48472208100452</v>
      </c>
      <c r="H13">
        <v>306.68</v>
      </c>
      <c r="I13">
        <v>380.06</v>
      </c>
      <c r="J13" s="4">
        <f t="shared" si="3"/>
        <v>319.27921101436993</v>
      </c>
      <c r="K13" s="4">
        <f t="shared" si="6"/>
        <v>338.24364806390224</v>
      </c>
      <c r="L13" s="4">
        <f t="shared" si="4"/>
        <v>-18.964437049532307</v>
      </c>
      <c r="M13" s="4">
        <v>0</v>
      </c>
      <c r="N13" s="4">
        <f t="shared" si="1"/>
        <v>395.67385202204719</v>
      </c>
      <c r="O13" s="4">
        <f t="shared" si="7"/>
        <v>450.69583450781181</v>
      </c>
      <c r="P13" s="4">
        <f t="shared" si="5"/>
        <v>-55.021982485764624</v>
      </c>
      <c r="Q13" s="4">
        <v>0</v>
      </c>
      <c r="R13" s="53">
        <v>78.886666666666656</v>
      </c>
      <c r="S13" s="4"/>
    </row>
    <row r="14" spans="1:19" x14ac:dyDescent="0.25">
      <c r="B14">
        <v>3</v>
      </c>
      <c r="C14">
        <v>207199818</v>
      </c>
      <c r="D14" s="7">
        <f t="shared" si="2"/>
        <v>207.19981799999999</v>
      </c>
      <c r="E14" s="5">
        <v>151664500</v>
      </c>
      <c r="F14" s="7">
        <v>172107404</v>
      </c>
      <c r="G14" s="4">
        <f t="shared" si="0"/>
        <v>881.22007813214123</v>
      </c>
      <c r="H14">
        <v>305.91000000000003</v>
      </c>
      <c r="I14">
        <v>370.9</v>
      </c>
      <c r="J14" s="4">
        <f t="shared" si="3"/>
        <v>312.42933159622726</v>
      </c>
      <c r="K14" s="4">
        <f t="shared" si="6"/>
        <v>338.24364806390224</v>
      </c>
      <c r="L14" s="4">
        <f t="shared" si="4"/>
        <v>-25.814316467674985</v>
      </c>
      <c r="M14" s="4">
        <v>0</v>
      </c>
      <c r="N14" s="4">
        <f t="shared" si="1"/>
        <v>378.80435124396286</v>
      </c>
      <c r="O14" s="4">
        <f t="shared" si="7"/>
        <v>450.69583450781181</v>
      </c>
      <c r="P14" s="4">
        <f t="shared" si="5"/>
        <v>-71.891483263848954</v>
      </c>
      <c r="Q14" s="4">
        <v>0</v>
      </c>
      <c r="R14" s="52">
        <v>79.530000000000015</v>
      </c>
      <c r="S14" s="4"/>
    </row>
    <row r="15" spans="1:19" x14ac:dyDescent="0.25">
      <c r="B15">
        <v>4</v>
      </c>
      <c r="C15">
        <v>184395793</v>
      </c>
      <c r="D15" s="7">
        <f t="shared" si="2"/>
        <v>184.395793</v>
      </c>
      <c r="E15" s="5">
        <v>137575607</v>
      </c>
      <c r="F15" s="7">
        <v>159305773</v>
      </c>
      <c r="G15" s="4">
        <f t="shared" si="0"/>
        <v>863.59461059832404</v>
      </c>
      <c r="H15">
        <v>314.76</v>
      </c>
      <c r="I15">
        <v>385.52</v>
      </c>
      <c r="J15" s="4">
        <f t="shared" si="3"/>
        <v>328.02891139366005</v>
      </c>
      <c r="K15" s="4">
        <f t="shared" si="6"/>
        <v>338.24364806390224</v>
      </c>
      <c r="L15" s="4">
        <f t="shared" si="4"/>
        <v>-10.214736670242189</v>
      </c>
      <c r="M15" s="4">
        <v>0</v>
      </c>
      <c r="N15" s="4">
        <f t="shared" si="1"/>
        <v>401.77184496277738</v>
      </c>
      <c r="O15" s="4">
        <f t="shared" si="7"/>
        <v>450.69583450781181</v>
      </c>
      <c r="P15" s="4">
        <f t="shared" si="5"/>
        <v>-48.923989545034431</v>
      </c>
      <c r="Q15" s="4">
        <v>0</v>
      </c>
      <c r="R15" s="53">
        <v>76.153333333333322</v>
      </c>
      <c r="S15" s="4"/>
    </row>
    <row r="16" spans="1:19" x14ac:dyDescent="0.25">
      <c r="A16">
        <v>2006</v>
      </c>
      <c r="B16">
        <v>1</v>
      </c>
      <c r="C16">
        <v>182753401</v>
      </c>
      <c r="D16" s="7">
        <f t="shared" si="2"/>
        <v>182.753401</v>
      </c>
      <c r="E16" s="5">
        <v>135073052</v>
      </c>
      <c r="F16" s="7">
        <v>154520196</v>
      </c>
      <c r="G16" s="4">
        <f t="shared" si="0"/>
        <v>874.14496937345336</v>
      </c>
      <c r="H16">
        <v>323.33999999999997</v>
      </c>
      <c r="I16">
        <v>390.07</v>
      </c>
      <c r="J16" s="4">
        <f t="shared" si="3"/>
        <v>332.9035917332792</v>
      </c>
      <c r="K16" s="4">
        <f t="shared" si="6"/>
        <v>338.24364806390224</v>
      </c>
      <c r="L16" s="4">
        <f t="shared" si="4"/>
        <v>-5.3400563306230424</v>
      </c>
      <c r="M16" s="4">
        <v>0</v>
      </c>
      <c r="N16" s="4">
        <f t="shared" si="1"/>
        <v>401.60729890332226</v>
      </c>
      <c r="O16" s="4">
        <f t="shared" si="7"/>
        <v>450.69583450781181</v>
      </c>
      <c r="P16" s="4">
        <f t="shared" si="5"/>
        <v>-49.08853560448955</v>
      </c>
      <c r="Q16" s="4">
        <v>0</v>
      </c>
      <c r="R16" s="53">
        <v>76.77</v>
      </c>
      <c r="S16" s="4"/>
    </row>
    <row r="17" spans="1:19" x14ac:dyDescent="0.25">
      <c r="B17">
        <v>2</v>
      </c>
      <c r="C17">
        <v>206729907</v>
      </c>
      <c r="D17" s="7">
        <f t="shared" si="2"/>
        <v>206.729907</v>
      </c>
      <c r="E17" s="5">
        <v>150849693</v>
      </c>
      <c r="F17" s="7">
        <v>172270869</v>
      </c>
      <c r="G17" s="4">
        <f t="shared" si="0"/>
        <v>875.65410144880616</v>
      </c>
      <c r="H17">
        <v>341.58</v>
      </c>
      <c r="I17">
        <v>405.79</v>
      </c>
      <c r="J17" s="4">
        <f t="shared" si="3"/>
        <v>351.07698289924929</v>
      </c>
      <c r="K17" s="4">
        <f t="shared" si="6"/>
        <v>338.24364806390224</v>
      </c>
      <c r="L17" s="4">
        <f t="shared" si="4"/>
        <v>12.833334835347046</v>
      </c>
      <c r="M17" s="4">
        <v>0</v>
      </c>
      <c r="N17" s="4">
        <f t="shared" si="1"/>
        <v>417.07221995048417</v>
      </c>
      <c r="O17" s="4">
        <f t="shared" si="7"/>
        <v>450.69583450781181</v>
      </c>
      <c r="P17" s="4">
        <f t="shared" si="5"/>
        <v>-33.623614557327642</v>
      </c>
      <c r="Q17" s="4">
        <v>0</v>
      </c>
      <c r="R17" s="52">
        <v>82.17</v>
      </c>
      <c r="S17" s="4"/>
    </row>
    <row r="18" spans="1:19" x14ac:dyDescent="0.25">
      <c r="B18">
        <v>3</v>
      </c>
      <c r="C18">
        <v>209080058</v>
      </c>
      <c r="D18" s="7">
        <f t="shared" si="2"/>
        <v>209.08005800000001</v>
      </c>
      <c r="E18" s="5">
        <v>150042324</v>
      </c>
      <c r="F18" s="7">
        <v>169091390</v>
      </c>
      <c r="G18" s="4">
        <f t="shared" si="0"/>
        <v>887.34455373511332</v>
      </c>
      <c r="H18">
        <v>330.12</v>
      </c>
      <c r="I18">
        <v>392.17</v>
      </c>
      <c r="J18" s="4">
        <f t="shared" si="3"/>
        <v>334.82822286943514</v>
      </c>
      <c r="K18" s="4">
        <f t="shared" si="6"/>
        <v>338.24364806390224</v>
      </c>
      <c r="L18" s="4">
        <f t="shared" si="4"/>
        <v>-3.4154251944671046</v>
      </c>
      <c r="M18" s="4">
        <v>0</v>
      </c>
      <c r="N18" s="4">
        <f t="shared" si="1"/>
        <v>397.76318963621219</v>
      </c>
      <c r="O18" s="4">
        <f t="shared" si="7"/>
        <v>450.69583450781181</v>
      </c>
      <c r="P18" s="4">
        <f t="shared" si="5"/>
        <v>-52.932644871599621</v>
      </c>
      <c r="Q18" s="4">
        <v>0</v>
      </c>
      <c r="R18" s="53">
        <v>79.936666666666667</v>
      </c>
      <c r="S18" s="4"/>
    </row>
    <row r="19" spans="1:19" x14ac:dyDescent="0.25">
      <c r="B19">
        <v>4</v>
      </c>
      <c r="C19">
        <v>191125321</v>
      </c>
      <c r="D19" s="7">
        <f t="shared" si="2"/>
        <v>191.12532100000001</v>
      </c>
      <c r="E19" s="5">
        <v>140480374</v>
      </c>
      <c r="F19" s="7">
        <v>162480165</v>
      </c>
      <c r="G19" s="4">
        <f t="shared" si="0"/>
        <v>864.60014365445784</v>
      </c>
      <c r="H19">
        <v>318.16000000000003</v>
      </c>
      <c r="I19">
        <v>380.02</v>
      </c>
      <c r="J19" s="4">
        <f t="shared" si="3"/>
        <v>331.18662089239598</v>
      </c>
      <c r="K19" s="4">
        <f t="shared" si="6"/>
        <v>338.24364806390224</v>
      </c>
      <c r="L19" s="4">
        <f t="shared" si="4"/>
        <v>-7.0570271715062631</v>
      </c>
      <c r="M19" s="4">
        <v>0</v>
      </c>
      <c r="N19" s="4">
        <f t="shared" si="1"/>
        <v>395.57939298317922</v>
      </c>
      <c r="O19" s="4">
        <f t="shared" si="7"/>
        <v>450.69583450781181</v>
      </c>
      <c r="P19" s="4">
        <f t="shared" si="5"/>
        <v>-55.116441524632592</v>
      </c>
      <c r="Q19" s="4">
        <v>0</v>
      </c>
      <c r="R19" s="52">
        <v>77.376666666666665</v>
      </c>
      <c r="S19" s="4"/>
    </row>
    <row r="20" spans="1:19" x14ac:dyDescent="0.25">
      <c r="A20">
        <v>2007</v>
      </c>
      <c r="B20">
        <v>1</v>
      </c>
      <c r="C20">
        <v>188497051</v>
      </c>
      <c r="D20" s="7">
        <f t="shared" si="2"/>
        <v>188.497051</v>
      </c>
      <c r="E20" s="5">
        <v>137212743</v>
      </c>
      <c r="F20" s="7">
        <v>157032821</v>
      </c>
      <c r="G20" s="4">
        <f t="shared" si="0"/>
        <v>873.78385057477897</v>
      </c>
      <c r="H20">
        <v>317.83999999999997</v>
      </c>
      <c r="I20">
        <v>373.08</v>
      </c>
      <c r="J20" s="4">
        <f t="shared" si="3"/>
        <v>327.37615808741606</v>
      </c>
      <c r="K20" s="4">
        <f t="shared" si="6"/>
        <v>338.24364806390224</v>
      </c>
      <c r="L20" s="4">
        <f t="shared" si="4"/>
        <v>-10.867489976486183</v>
      </c>
      <c r="M20" s="4">
        <v>0</v>
      </c>
      <c r="N20" s="4">
        <f t="shared" si="1"/>
        <v>384.27352460122449</v>
      </c>
      <c r="O20" s="4">
        <f t="shared" si="7"/>
        <v>450.69583450781181</v>
      </c>
      <c r="P20" s="4">
        <f t="shared" si="5"/>
        <v>-66.422309906587316</v>
      </c>
      <c r="Q20" s="4">
        <v>0</v>
      </c>
      <c r="R20" s="52">
        <v>76.543333333333337</v>
      </c>
      <c r="S20" s="4"/>
    </row>
    <row r="21" spans="1:19" x14ac:dyDescent="0.25">
      <c r="B21">
        <v>2</v>
      </c>
      <c r="C21">
        <v>213953532</v>
      </c>
      <c r="D21" s="7">
        <f t="shared" si="2"/>
        <v>213.953532</v>
      </c>
      <c r="E21" s="5">
        <v>155467112</v>
      </c>
      <c r="F21" s="7">
        <v>178177772</v>
      </c>
      <c r="G21" s="4">
        <f t="shared" si="0"/>
        <v>872.53931988778049</v>
      </c>
      <c r="H21">
        <v>325.39</v>
      </c>
      <c r="I21">
        <v>376.43</v>
      </c>
      <c r="J21" s="4">
        <f t="shared" si="3"/>
        <v>335.63071981405301</v>
      </c>
      <c r="K21" s="4">
        <f t="shared" si="6"/>
        <v>338.24364806390224</v>
      </c>
      <c r="L21" s="4">
        <f t="shared" si="4"/>
        <v>-2.612928249849233</v>
      </c>
      <c r="M21" s="4">
        <v>0</v>
      </c>
      <c r="N21" s="4">
        <f t="shared" si="1"/>
        <v>388.2770578678016</v>
      </c>
      <c r="O21" s="4">
        <f t="shared" si="7"/>
        <v>450.69583450781181</v>
      </c>
      <c r="P21" s="4">
        <f t="shared" si="5"/>
        <v>-62.418776640010208</v>
      </c>
      <c r="Q21" s="4">
        <v>0</v>
      </c>
      <c r="R21" s="53">
        <v>82.993333333333339</v>
      </c>
      <c r="S21" s="4"/>
    </row>
    <row r="22" spans="1:19" x14ac:dyDescent="0.25">
      <c r="B22">
        <v>3</v>
      </c>
      <c r="C22">
        <v>221260677</v>
      </c>
      <c r="D22" s="7">
        <f t="shared" si="2"/>
        <v>221.26067699999999</v>
      </c>
      <c r="E22" s="5">
        <v>157990390</v>
      </c>
      <c r="F22" s="7">
        <v>178427984</v>
      </c>
      <c r="G22" s="4">
        <f t="shared" si="0"/>
        <v>885.4574627710864</v>
      </c>
      <c r="H22">
        <v>327.56</v>
      </c>
      <c r="I22">
        <v>378.7</v>
      </c>
      <c r="J22" s="4">
        <f t="shared" si="3"/>
        <v>332.93976548279932</v>
      </c>
      <c r="K22" s="4">
        <f t="shared" si="6"/>
        <v>338.24364806390224</v>
      </c>
      <c r="L22" s="4">
        <f t="shared" si="4"/>
        <v>-5.3038825811029255</v>
      </c>
      <c r="M22" s="4">
        <v>0</v>
      </c>
      <c r="N22" s="4">
        <f t="shared" si="1"/>
        <v>384.91967635955575</v>
      </c>
      <c r="O22" s="4">
        <f t="shared" si="7"/>
        <v>450.69583450781181</v>
      </c>
      <c r="P22" s="4">
        <f t="shared" si="5"/>
        <v>-65.776158148256059</v>
      </c>
      <c r="Q22" s="4">
        <v>0</v>
      </c>
      <c r="R22" s="52">
        <v>82.293333333333337</v>
      </c>
      <c r="S22" s="4"/>
    </row>
    <row r="23" spans="1:19" x14ac:dyDescent="0.25">
      <c r="B23">
        <v>4</v>
      </c>
      <c r="C23">
        <v>198788369</v>
      </c>
      <c r="D23" s="7">
        <f t="shared" si="2"/>
        <v>198.78836899999999</v>
      </c>
      <c r="E23" s="5">
        <v>143936037</v>
      </c>
      <c r="F23" s="7">
        <v>165546873</v>
      </c>
      <c r="G23" s="4">
        <f t="shared" si="0"/>
        <v>869.45790271737724</v>
      </c>
      <c r="H23">
        <v>329.77</v>
      </c>
      <c r="I23">
        <v>378.45</v>
      </c>
      <c r="J23" s="4">
        <f t="shared" si="3"/>
        <v>341.35407714670509</v>
      </c>
      <c r="K23" s="4">
        <f t="shared" si="6"/>
        <v>338.24364806390224</v>
      </c>
      <c r="L23" s="4">
        <f t="shared" si="4"/>
        <v>3.1104290828028525</v>
      </c>
      <c r="M23" s="4">
        <v>0</v>
      </c>
      <c r="N23" s="4">
        <f t="shared" si="1"/>
        <v>391.74409587339824</v>
      </c>
      <c r="O23" s="4">
        <f t="shared" si="7"/>
        <v>450.69583450781181</v>
      </c>
      <c r="P23" s="4">
        <f t="shared" si="5"/>
        <v>-58.951738634413573</v>
      </c>
      <c r="Q23" s="4">
        <v>0</v>
      </c>
      <c r="R23" s="53">
        <v>77.273333333333341</v>
      </c>
      <c r="S23" s="4"/>
    </row>
    <row r="24" spans="1:19" x14ac:dyDescent="0.25">
      <c r="A24">
        <v>2008</v>
      </c>
      <c r="B24">
        <v>1</v>
      </c>
      <c r="C24">
        <v>195782923</v>
      </c>
      <c r="D24" s="7">
        <f t="shared" si="2"/>
        <v>195.78292300000001</v>
      </c>
      <c r="E24" s="5">
        <v>140236729</v>
      </c>
      <c r="F24" s="7">
        <v>159576540</v>
      </c>
      <c r="G24" s="4">
        <f t="shared" si="0"/>
        <v>878.80542465703297</v>
      </c>
      <c r="H24">
        <v>333.29</v>
      </c>
      <c r="I24">
        <v>376.23</v>
      </c>
      <c r="J24" s="4">
        <f t="shared" si="3"/>
        <v>341.32811608105891</v>
      </c>
      <c r="K24" s="4">
        <f t="shared" si="6"/>
        <v>338.24364806390224</v>
      </c>
      <c r="L24" s="4">
        <f t="shared" si="4"/>
        <v>3.0844680171566665</v>
      </c>
      <c r="M24" s="4">
        <v>0</v>
      </c>
      <c r="N24" s="4">
        <f t="shared" si="1"/>
        <v>385.30372082323743</v>
      </c>
      <c r="O24" s="4">
        <f t="shared" si="7"/>
        <v>450.69583450781181</v>
      </c>
      <c r="P24" s="4">
        <f t="shared" si="5"/>
        <v>-65.392113684574383</v>
      </c>
      <c r="Q24" s="4">
        <v>0</v>
      </c>
      <c r="R24" s="53">
        <v>77.05</v>
      </c>
      <c r="S24" s="4"/>
    </row>
    <row r="25" spans="1:19" x14ac:dyDescent="0.25">
      <c r="B25">
        <v>2</v>
      </c>
      <c r="C25">
        <v>213388063</v>
      </c>
      <c r="D25" s="7">
        <f t="shared" si="2"/>
        <v>213.38806299999999</v>
      </c>
      <c r="E25" s="5">
        <v>151443955</v>
      </c>
      <c r="F25" s="7">
        <v>173217624</v>
      </c>
      <c r="G25" s="4">
        <f t="shared" si="0"/>
        <v>874.29876650426752</v>
      </c>
      <c r="H25">
        <v>346.99</v>
      </c>
      <c r="I25">
        <v>382.23</v>
      </c>
      <c r="J25" s="4">
        <f t="shared" si="3"/>
        <v>357.19025573905537</v>
      </c>
      <c r="K25" s="4">
        <f t="shared" si="6"/>
        <v>338.24364806390224</v>
      </c>
      <c r="L25" s="4">
        <f t="shared" si="4"/>
        <v>18.946607675153132</v>
      </c>
      <c r="M25" s="4">
        <v>0</v>
      </c>
      <c r="N25" s="4">
        <f t="shared" si="1"/>
        <v>393.46618476365069</v>
      </c>
      <c r="O25" s="4">
        <f t="shared" si="7"/>
        <v>450.69583450781181</v>
      </c>
      <c r="P25" s="4">
        <f t="shared" si="5"/>
        <v>-57.229649744161122</v>
      </c>
      <c r="Q25" s="4">
        <v>0</v>
      </c>
      <c r="R25" s="52">
        <v>81.923333333333332</v>
      </c>
      <c r="S25" s="4"/>
    </row>
    <row r="26" spans="1:19" x14ac:dyDescent="0.25">
      <c r="B26">
        <v>3</v>
      </c>
      <c r="C26">
        <v>213735951</v>
      </c>
      <c r="D26" s="7">
        <f t="shared" si="2"/>
        <v>213.735951</v>
      </c>
      <c r="E26" s="5">
        <v>148635088</v>
      </c>
      <c r="F26" s="7">
        <v>168048054</v>
      </c>
      <c r="G26" s="4">
        <f t="shared" si="0"/>
        <v>884.47967389137398</v>
      </c>
      <c r="H26">
        <v>358.93</v>
      </c>
      <c r="I26">
        <v>395.44</v>
      </c>
      <c r="J26" s="4">
        <f t="shared" si="3"/>
        <v>365.22829131704077</v>
      </c>
      <c r="K26" s="4">
        <f t="shared" si="6"/>
        <v>338.24364806390224</v>
      </c>
      <c r="L26" s="4">
        <f t="shared" si="4"/>
        <v>26.984643253138529</v>
      </c>
      <c r="M26" s="4">
        <v>0</v>
      </c>
      <c r="N26" s="4">
        <f t="shared" si="1"/>
        <v>402.37894719976208</v>
      </c>
      <c r="O26" s="4">
        <f t="shared" si="7"/>
        <v>450.69583450781181</v>
      </c>
      <c r="P26" s="4">
        <f t="shared" si="5"/>
        <v>-48.316887308049729</v>
      </c>
      <c r="Q26" s="4">
        <v>0</v>
      </c>
      <c r="R26" s="53">
        <v>81.223333333333343</v>
      </c>
      <c r="S26" s="4"/>
    </row>
    <row r="27" spans="1:19" x14ac:dyDescent="0.25">
      <c r="B27">
        <v>4</v>
      </c>
      <c r="C27">
        <v>182654559</v>
      </c>
      <c r="D27" s="7">
        <f t="shared" si="2"/>
        <v>182.65455900000001</v>
      </c>
      <c r="E27" s="5">
        <v>129834023</v>
      </c>
      <c r="F27" s="7">
        <v>150867964</v>
      </c>
      <c r="G27" s="4">
        <f t="shared" si="0"/>
        <v>860.58046756699127</v>
      </c>
      <c r="H27">
        <v>345.42</v>
      </c>
      <c r="I27">
        <v>396.04</v>
      </c>
      <c r="J27" s="4">
        <f t="shared" si="3"/>
        <v>361.24222163547989</v>
      </c>
      <c r="K27" s="4">
        <f t="shared" si="6"/>
        <v>338.24364806390224</v>
      </c>
      <c r="L27" s="4">
        <f t="shared" si="4"/>
        <v>22.998573571577651</v>
      </c>
      <c r="M27" s="4">
        <v>0</v>
      </c>
      <c r="N27" s="4">
        <f t="shared" si="1"/>
        <v>414.18090862288074</v>
      </c>
      <c r="O27" s="4">
        <f t="shared" si="7"/>
        <v>450.69583450781181</v>
      </c>
      <c r="P27" s="4">
        <f t="shared" si="5"/>
        <v>-36.514925884931074</v>
      </c>
      <c r="Q27" s="4">
        <v>0</v>
      </c>
      <c r="R27" s="52">
        <v>78.286666666666662</v>
      </c>
      <c r="S27" s="4"/>
    </row>
    <row r="28" spans="1:19" x14ac:dyDescent="0.25">
      <c r="A28">
        <v>2009</v>
      </c>
      <c r="B28">
        <v>1</v>
      </c>
      <c r="C28">
        <v>173722751</v>
      </c>
      <c r="D28" s="7">
        <f t="shared" si="2"/>
        <v>173.72275099999999</v>
      </c>
      <c r="E28" s="5">
        <v>123859835</v>
      </c>
      <c r="F28" s="7">
        <v>142040275</v>
      </c>
      <c r="G28" s="4">
        <f t="shared" si="0"/>
        <v>872.00503519160327</v>
      </c>
      <c r="H28">
        <v>313.82</v>
      </c>
      <c r="I28">
        <v>355.61</v>
      </c>
      <c r="J28" s="4">
        <f t="shared" si="3"/>
        <v>323.89491872365244</v>
      </c>
      <c r="K28" s="4">
        <f t="shared" si="6"/>
        <v>338.24364806390224</v>
      </c>
      <c r="L28" s="4">
        <f t="shared" si="4"/>
        <v>-14.348729340249804</v>
      </c>
      <c r="M28" s="4">
        <v>0</v>
      </c>
      <c r="N28" s="4">
        <f t="shared" si="1"/>
        <v>367.0265504025175</v>
      </c>
      <c r="O28" s="4">
        <f t="shared" si="7"/>
        <v>450.69583450781181</v>
      </c>
      <c r="P28" s="4">
        <f t="shared" si="5"/>
        <v>-83.669284105294309</v>
      </c>
      <c r="Q28" s="4">
        <v>0</v>
      </c>
      <c r="R28" s="52">
        <v>76.436666666666667</v>
      </c>
      <c r="S28" s="4"/>
    </row>
    <row r="29" spans="1:19" x14ac:dyDescent="0.25">
      <c r="B29">
        <v>2</v>
      </c>
      <c r="C29">
        <v>198470046</v>
      </c>
      <c r="D29" s="7">
        <f t="shared" si="2"/>
        <v>198.470046</v>
      </c>
      <c r="E29" s="5">
        <v>141117801</v>
      </c>
      <c r="F29" s="7">
        <v>161097054</v>
      </c>
      <c r="G29" s="4">
        <f t="shared" si="0"/>
        <v>875.98002257694918</v>
      </c>
      <c r="H29">
        <v>301.82</v>
      </c>
      <c r="I29">
        <v>337.29</v>
      </c>
      <c r="J29" s="4">
        <f t="shared" si="3"/>
        <v>310.09611292378344</v>
      </c>
      <c r="K29" s="4">
        <f t="shared" si="6"/>
        <v>338.24364806390224</v>
      </c>
      <c r="L29" s="4">
        <f t="shared" si="4"/>
        <v>-28.147535140118805</v>
      </c>
      <c r="M29" s="4">
        <v>0</v>
      </c>
      <c r="N29" s="4">
        <f t="shared" si="1"/>
        <v>346.53872482957695</v>
      </c>
      <c r="O29" s="4">
        <f t="shared" si="7"/>
        <v>450.69583450781181</v>
      </c>
      <c r="P29" s="4">
        <f t="shared" si="5"/>
        <v>-104.15710967823486</v>
      </c>
      <c r="Q29" s="4">
        <v>0</v>
      </c>
      <c r="R29" s="53">
        <v>82.976666666666674</v>
      </c>
      <c r="S29" s="4"/>
    </row>
    <row r="30" spans="1:19" x14ac:dyDescent="0.25">
      <c r="B30">
        <v>3</v>
      </c>
      <c r="C30">
        <v>208818022</v>
      </c>
      <c r="D30" s="7">
        <f t="shared" si="2"/>
        <v>208.81802200000001</v>
      </c>
      <c r="E30" s="5">
        <v>145109605</v>
      </c>
      <c r="F30" s="7">
        <v>164272162</v>
      </c>
      <c r="G30" s="4">
        <f t="shared" si="0"/>
        <v>883.34872587846019</v>
      </c>
      <c r="H30">
        <v>306.95</v>
      </c>
      <c r="I30">
        <v>342.58</v>
      </c>
      <c r="J30" s="4">
        <f t="shared" si="3"/>
        <v>312.73605984462574</v>
      </c>
      <c r="K30" s="4">
        <f t="shared" si="6"/>
        <v>338.24364806390224</v>
      </c>
      <c r="L30" s="4">
        <f t="shared" si="4"/>
        <v>-25.507588219276499</v>
      </c>
      <c r="M30" s="4">
        <v>0</v>
      </c>
      <c r="N30" s="4">
        <f t="shared" si="1"/>
        <v>349.03769142066096</v>
      </c>
      <c r="O30" s="4">
        <f t="shared" si="7"/>
        <v>450.69583450781181</v>
      </c>
      <c r="P30" s="4">
        <f t="shared" si="5"/>
        <v>-101.65814308715085</v>
      </c>
      <c r="Q30" s="4">
        <v>0</v>
      </c>
      <c r="R30" s="52">
        <v>83.856666666666669</v>
      </c>
      <c r="S30" s="4"/>
    </row>
    <row r="31" spans="1:19" x14ac:dyDescent="0.25">
      <c r="B31">
        <v>4</v>
      </c>
      <c r="C31">
        <v>182320355</v>
      </c>
      <c r="D31" s="7">
        <f t="shared" si="2"/>
        <v>182.32035500000001</v>
      </c>
      <c r="E31" s="5">
        <v>130527770</v>
      </c>
      <c r="F31" s="7">
        <v>150657764</v>
      </c>
      <c r="G31" s="4">
        <f t="shared" si="0"/>
        <v>866.38595007954586</v>
      </c>
      <c r="H31">
        <v>319.85000000000002</v>
      </c>
      <c r="I31">
        <v>357.01</v>
      </c>
      <c r="J31" s="4">
        <f t="shared" si="3"/>
        <v>332.25954319038777</v>
      </c>
      <c r="K31" s="4">
        <f t="shared" si="6"/>
        <v>338.24364806390224</v>
      </c>
      <c r="L31" s="4">
        <f t="shared" si="4"/>
        <v>-5.9841048735144682</v>
      </c>
      <c r="M31" s="4">
        <v>0</v>
      </c>
      <c r="N31" s="4">
        <f t="shared" si="1"/>
        <v>370.86127720619146</v>
      </c>
      <c r="O31" s="4">
        <f t="shared" si="7"/>
        <v>450.69583450781181</v>
      </c>
      <c r="P31" s="4">
        <f t="shared" si="5"/>
        <v>-79.83455730162035</v>
      </c>
      <c r="Q31" s="4">
        <v>0</v>
      </c>
      <c r="R31" s="53">
        <v>80.45</v>
      </c>
      <c r="S31" s="4"/>
    </row>
    <row r="32" spans="1:19" x14ac:dyDescent="0.25">
      <c r="A32">
        <v>2010</v>
      </c>
      <c r="B32">
        <v>1</v>
      </c>
      <c r="C32">
        <v>176880171</v>
      </c>
      <c r="D32" s="7">
        <f t="shared" si="2"/>
        <v>176.88017099999999</v>
      </c>
      <c r="E32" s="5">
        <v>125407052</v>
      </c>
      <c r="F32" s="7">
        <v>142366311</v>
      </c>
      <c r="G32" s="4">
        <f t="shared" si="0"/>
        <v>880.87589766935798</v>
      </c>
      <c r="H32">
        <v>328.12</v>
      </c>
      <c r="I32">
        <v>363.41</v>
      </c>
      <c r="J32" s="4">
        <f t="shared" si="3"/>
        <v>335.24359195356891</v>
      </c>
      <c r="K32" s="4">
        <f t="shared" si="6"/>
        <v>338.24364806390224</v>
      </c>
      <c r="L32" s="4">
        <f t="shared" si="4"/>
        <v>-3.0000561103333325</v>
      </c>
      <c r="M32" s="4">
        <v>0</v>
      </c>
      <c r="N32" s="4">
        <f t="shared" si="1"/>
        <v>371.29974933514109</v>
      </c>
      <c r="O32" s="4">
        <f t="shared" si="7"/>
        <v>450.69583450781181</v>
      </c>
      <c r="P32" s="4">
        <f t="shared" si="5"/>
        <v>-79.396085172670723</v>
      </c>
      <c r="Q32" s="4">
        <v>0</v>
      </c>
      <c r="R32" s="53">
        <v>78.573333333333338</v>
      </c>
      <c r="S32" s="4"/>
    </row>
    <row r="33" spans="1:19" x14ac:dyDescent="0.25">
      <c r="B33">
        <v>2</v>
      </c>
      <c r="C33">
        <v>204198708</v>
      </c>
      <c r="D33" s="7">
        <f t="shared" si="2"/>
        <v>204.19870800000001</v>
      </c>
      <c r="E33" s="5">
        <v>143539095</v>
      </c>
      <c r="F33" s="7">
        <v>163030349</v>
      </c>
      <c r="G33" s="4">
        <f t="shared" si="0"/>
        <v>880.44401475212442</v>
      </c>
      <c r="H33">
        <v>340.72</v>
      </c>
      <c r="I33">
        <v>376.79</v>
      </c>
      <c r="J33" s="4">
        <f t="shared" si="3"/>
        <v>348.28790344645836</v>
      </c>
      <c r="K33" s="4">
        <f t="shared" si="6"/>
        <v>338.24364806390224</v>
      </c>
      <c r="L33" s="4">
        <f t="shared" si="4"/>
        <v>10.044255382556116</v>
      </c>
      <c r="M33" s="4">
        <v>0</v>
      </c>
      <c r="N33" s="4">
        <f t="shared" si="1"/>
        <v>385.15907237494434</v>
      </c>
      <c r="O33" s="4">
        <f t="shared" si="7"/>
        <v>450.69583450781181</v>
      </c>
      <c r="P33" s="4">
        <f t="shared" si="5"/>
        <v>-65.536762132867466</v>
      </c>
      <c r="Q33" s="4">
        <v>0</v>
      </c>
      <c r="R33" s="52">
        <v>83.823333333333338</v>
      </c>
      <c r="S33" s="4"/>
    </row>
    <row r="34" spans="1:19" x14ac:dyDescent="0.25">
      <c r="B34">
        <v>3</v>
      </c>
      <c r="C34">
        <v>217004678</v>
      </c>
      <c r="D34" s="7">
        <f t="shared" si="2"/>
        <v>217.00467800000001</v>
      </c>
      <c r="E34" s="5">
        <v>148498575</v>
      </c>
      <c r="F34" s="7">
        <v>166817949</v>
      </c>
      <c r="G34" s="4">
        <f t="shared" si="0"/>
        <v>890.18343583639194</v>
      </c>
      <c r="H34">
        <v>339.71</v>
      </c>
      <c r="I34">
        <v>374.86</v>
      </c>
      <c r="J34" s="4">
        <f t="shared" si="3"/>
        <v>343.45617733578251</v>
      </c>
      <c r="K34" s="4">
        <f t="shared" si="6"/>
        <v>338.24364806390224</v>
      </c>
      <c r="L34" s="4">
        <f t="shared" si="4"/>
        <v>5.2125292718802712</v>
      </c>
      <c r="M34" s="4">
        <v>0</v>
      </c>
      <c r="N34" s="4">
        <f t="shared" si="1"/>
        <v>378.99379657970456</v>
      </c>
      <c r="O34" s="4">
        <f t="shared" si="7"/>
        <v>450.69583450781181</v>
      </c>
      <c r="P34" s="4">
        <f t="shared" si="5"/>
        <v>-71.702037928107245</v>
      </c>
      <c r="Q34" s="4">
        <v>0</v>
      </c>
      <c r="R34" s="53">
        <v>84</v>
      </c>
      <c r="S34" s="4"/>
    </row>
    <row r="35" spans="1:19" x14ac:dyDescent="0.25">
      <c r="B35">
        <v>4</v>
      </c>
      <c r="C35">
        <v>194124887</v>
      </c>
      <c r="D35" s="7">
        <f t="shared" si="2"/>
        <v>194.124887</v>
      </c>
      <c r="E35" s="5">
        <v>137173120</v>
      </c>
      <c r="F35" s="7">
        <v>157322984</v>
      </c>
      <c r="G35" s="4">
        <f t="shared" ref="G35:G59" si="8">+E35/F35*1000</f>
        <v>871.92040547616352</v>
      </c>
      <c r="H35">
        <v>334.78</v>
      </c>
      <c r="I35">
        <v>368.16</v>
      </c>
      <c r="J35" s="4">
        <f t="shared" si="3"/>
        <v>345.56135870619545</v>
      </c>
      <c r="K35" s="4">
        <f t="shared" si="6"/>
        <v>338.24364806390224</v>
      </c>
      <c r="L35" s="4">
        <f t="shared" si="4"/>
        <v>7.317710642293207</v>
      </c>
      <c r="M35" s="4">
        <v>0</v>
      </c>
      <c r="N35" s="4">
        <f t="shared" ref="N35:N57" si="9">900/$G35*I35</f>
        <v>380.01633855449234</v>
      </c>
      <c r="O35" s="4">
        <f t="shared" si="7"/>
        <v>450.69583450781181</v>
      </c>
      <c r="P35" s="4">
        <f t="shared" si="5"/>
        <v>-70.679495953319474</v>
      </c>
      <c r="Q35" s="4">
        <v>0</v>
      </c>
      <c r="R35" s="52">
        <v>81.803333333333327</v>
      </c>
      <c r="S35" s="4"/>
    </row>
    <row r="36" spans="1:19" x14ac:dyDescent="0.25">
      <c r="A36">
        <v>2011</v>
      </c>
      <c r="B36">
        <v>1</v>
      </c>
      <c r="C36">
        <v>182909632</v>
      </c>
      <c r="D36" s="7">
        <f t="shared" si="2"/>
        <v>182.90963199999999</v>
      </c>
      <c r="E36" s="5">
        <v>128758072</v>
      </c>
      <c r="F36" s="7">
        <v>145612246</v>
      </c>
      <c r="G36" s="4">
        <f t="shared" si="8"/>
        <v>884.25304558519065</v>
      </c>
      <c r="H36">
        <v>355.72</v>
      </c>
      <c r="I36">
        <v>383.69</v>
      </c>
      <c r="J36" s="4">
        <f t="shared" si="3"/>
        <v>362.05473263383448</v>
      </c>
      <c r="K36" s="4">
        <f t="shared" si="6"/>
        <v>338.24364806390224</v>
      </c>
      <c r="L36" s="4">
        <f t="shared" si="4"/>
        <v>23.811084569932234</v>
      </c>
      <c r="M36" s="4">
        <v>0</v>
      </c>
      <c r="N36" s="4">
        <f t="shared" si="9"/>
        <v>390.52282796659148</v>
      </c>
      <c r="O36" s="4">
        <f t="shared" si="7"/>
        <v>450.69583450781181</v>
      </c>
      <c r="P36" s="4">
        <f t="shared" si="5"/>
        <v>-60.173006541220332</v>
      </c>
      <c r="Q36" s="4">
        <v>0</v>
      </c>
      <c r="R36" s="52">
        <v>79.083333333333329</v>
      </c>
      <c r="S36" s="4"/>
    </row>
    <row r="37" spans="1:19" x14ac:dyDescent="0.25">
      <c r="B37">
        <v>2</v>
      </c>
      <c r="C37">
        <v>211324596</v>
      </c>
      <c r="D37" s="7">
        <f t="shared" si="2"/>
        <v>211.32459600000001</v>
      </c>
      <c r="E37" s="5">
        <v>147416279</v>
      </c>
      <c r="F37" s="7">
        <v>166619412</v>
      </c>
      <c r="G37" s="4">
        <f t="shared" si="8"/>
        <v>884.74852497979055</v>
      </c>
      <c r="H37">
        <v>369.68</v>
      </c>
      <c r="I37">
        <v>394.76</v>
      </c>
      <c r="J37" s="4">
        <f t="shared" si="3"/>
        <v>376.05261902821462</v>
      </c>
      <c r="K37" s="4">
        <f t="shared" si="6"/>
        <v>338.24364806390224</v>
      </c>
      <c r="L37" s="4">
        <f t="shared" si="4"/>
        <v>37.80897096431238</v>
      </c>
      <c r="M37" s="4">
        <v>0</v>
      </c>
      <c r="N37" s="4">
        <f t="shared" si="9"/>
        <v>401.56495316916789</v>
      </c>
      <c r="O37" s="4">
        <f t="shared" si="7"/>
        <v>450.69583450781181</v>
      </c>
      <c r="P37" s="4">
        <f t="shared" si="5"/>
        <v>-49.130881338643917</v>
      </c>
      <c r="Q37" s="4">
        <v>0</v>
      </c>
      <c r="R37" s="53">
        <v>84.233333333333334</v>
      </c>
      <c r="S37" s="4"/>
    </row>
    <row r="38" spans="1:19" x14ac:dyDescent="0.25">
      <c r="B38">
        <v>3</v>
      </c>
      <c r="C38">
        <v>220645755</v>
      </c>
      <c r="D38" s="7">
        <f t="shared" si="2"/>
        <v>220.64575500000001</v>
      </c>
      <c r="E38" s="5">
        <v>150764393</v>
      </c>
      <c r="F38" s="7">
        <v>168696573</v>
      </c>
      <c r="G38" s="4">
        <f t="shared" si="8"/>
        <v>893.70157507586123</v>
      </c>
      <c r="H38">
        <v>360.74</v>
      </c>
      <c r="I38">
        <v>383.24</v>
      </c>
      <c r="J38" s="4">
        <f t="shared" si="3"/>
        <v>363.28234060954964</v>
      </c>
      <c r="K38" s="4">
        <f t="shared" si="6"/>
        <v>338.24364806390224</v>
      </c>
      <c r="L38" s="4">
        <f t="shared" si="4"/>
        <v>25.038692545647393</v>
      </c>
      <c r="M38" s="4">
        <v>0</v>
      </c>
      <c r="N38" s="4">
        <f t="shared" si="9"/>
        <v>385.94091094750735</v>
      </c>
      <c r="O38" s="4">
        <f t="shared" si="7"/>
        <v>450.69583450781181</v>
      </c>
      <c r="P38" s="4">
        <f t="shared" si="5"/>
        <v>-64.754923560304462</v>
      </c>
      <c r="Q38" s="4">
        <v>0</v>
      </c>
      <c r="R38" s="52">
        <v>84.86</v>
      </c>
      <c r="S38" s="4"/>
    </row>
    <row r="39" spans="1:19" x14ac:dyDescent="0.25">
      <c r="B39">
        <v>4</v>
      </c>
      <c r="C39">
        <v>193984818</v>
      </c>
      <c r="D39" s="7">
        <f t="shared" si="2"/>
        <v>193.98481799999999</v>
      </c>
      <c r="E39" s="5">
        <v>137746731</v>
      </c>
      <c r="F39" s="7">
        <v>157319436</v>
      </c>
      <c r="G39" s="4">
        <f t="shared" si="8"/>
        <v>875.58622445099536</v>
      </c>
      <c r="H39">
        <v>368.39</v>
      </c>
      <c r="I39">
        <v>393.47</v>
      </c>
      <c r="J39" s="4">
        <f t="shared" si="3"/>
        <v>378.66173626462324</v>
      </c>
      <c r="K39" s="4">
        <f t="shared" si="6"/>
        <v>338.24364806390224</v>
      </c>
      <c r="L39" s="4">
        <f t="shared" si="4"/>
        <v>40.418088200721002</v>
      </c>
      <c r="M39" s="4">
        <v>0</v>
      </c>
      <c r="N39" s="4">
        <f t="shared" si="9"/>
        <v>404.44103631488724</v>
      </c>
      <c r="O39" s="4">
        <f t="shared" si="7"/>
        <v>450.69583450781181</v>
      </c>
      <c r="P39" s="4">
        <f t="shared" si="5"/>
        <v>-46.254798192924568</v>
      </c>
      <c r="Q39" s="4">
        <v>0</v>
      </c>
      <c r="R39" s="53">
        <v>82.733333333333334</v>
      </c>
      <c r="S39" s="4"/>
    </row>
    <row r="40" spans="1:19" x14ac:dyDescent="0.25">
      <c r="A40">
        <v>2012</v>
      </c>
      <c r="B40">
        <v>1</v>
      </c>
      <c r="C40">
        <v>187945183</v>
      </c>
      <c r="D40" s="7">
        <f t="shared" si="2"/>
        <v>187.94518299999999</v>
      </c>
      <c r="E40" s="5">
        <v>132196796</v>
      </c>
      <c r="F40" s="7">
        <v>149686616</v>
      </c>
      <c r="G40" s="4">
        <f t="shared" si="8"/>
        <v>883.15708867384649</v>
      </c>
      <c r="H40">
        <v>372.83</v>
      </c>
      <c r="I40">
        <v>391.76</v>
      </c>
      <c r="J40" s="4">
        <f t="shared" si="3"/>
        <v>379.94033485465104</v>
      </c>
      <c r="K40" s="4">
        <f t="shared" si="6"/>
        <v>338.24364806390224</v>
      </c>
      <c r="L40" s="4">
        <f t="shared" si="4"/>
        <v>41.696686790748799</v>
      </c>
      <c r="M40" s="4">
        <v>0</v>
      </c>
      <c r="N40" s="4">
        <f t="shared" si="9"/>
        <v>399.23135365356353</v>
      </c>
      <c r="O40" s="4">
        <f t="shared" si="7"/>
        <v>450.69583450781181</v>
      </c>
      <c r="P40" s="4">
        <f t="shared" si="5"/>
        <v>-51.464480854248279</v>
      </c>
      <c r="Q40" s="4">
        <v>0</v>
      </c>
      <c r="R40" s="53">
        <v>80.456666666666663</v>
      </c>
      <c r="S40" s="4"/>
    </row>
    <row r="41" spans="1:19" x14ac:dyDescent="0.25">
      <c r="B41">
        <v>2</v>
      </c>
      <c r="C41">
        <v>213609008</v>
      </c>
      <c r="D41" s="7">
        <f t="shared" si="2"/>
        <v>213.60900799999999</v>
      </c>
      <c r="E41" s="5">
        <v>148711646</v>
      </c>
      <c r="F41" s="7">
        <v>167344212</v>
      </c>
      <c r="G41" s="4">
        <f t="shared" si="8"/>
        <v>888.65724259408512</v>
      </c>
      <c r="H41">
        <v>384.67</v>
      </c>
      <c r="I41">
        <v>404.04</v>
      </c>
      <c r="J41" s="4">
        <f t="shared" si="3"/>
        <v>389.5799003329974</v>
      </c>
      <c r="K41" s="4">
        <f t="shared" si="6"/>
        <v>338.24364806390224</v>
      </c>
      <c r="L41" s="4">
        <f t="shared" si="4"/>
        <v>51.336252269095155</v>
      </c>
      <c r="M41" s="4">
        <v>0</v>
      </c>
      <c r="N41" s="4">
        <f t="shared" si="9"/>
        <v>409.19713762587224</v>
      </c>
      <c r="O41" s="4">
        <f t="shared" si="7"/>
        <v>450.69583450781181</v>
      </c>
      <c r="P41" s="4">
        <f t="shared" si="5"/>
        <v>-41.498696881939566</v>
      </c>
      <c r="Q41" s="4">
        <v>0</v>
      </c>
      <c r="R41" s="52">
        <v>84.903333333333322</v>
      </c>
      <c r="S41" s="4"/>
    </row>
    <row r="42" spans="1:19" x14ac:dyDescent="0.25">
      <c r="B42">
        <v>3</v>
      </c>
      <c r="C42">
        <v>221211546</v>
      </c>
      <c r="D42" s="7">
        <f t="shared" si="2"/>
        <v>221.211546</v>
      </c>
      <c r="E42" s="5">
        <v>151105999</v>
      </c>
      <c r="F42" s="7">
        <v>168469075</v>
      </c>
      <c r="G42" s="4">
        <f t="shared" si="8"/>
        <v>896.93612314307541</v>
      </c>
      <c r="H42">
        <v>366.97</v>
      </c>
      <c r="I42">
        <v>382.24</v>
      </c>
      <c r="J42" s="4">
        <f t="shared" si="3"/>
        <v>368.22354622383324</v>
      </c>
      <c r="K42" s="4">
        <f t="shared" si="6"/>
        <v>338.24364806390224</v>
      </c>
      <c r="L42" s="4">
        <f t="shared" si="4"/>
        <v>29.979898159930997</v>
      </c>
      <c r="M42" s="4">
        <v>0</v>
      </c>
      <c r="N42" s="4">
        <f t="shared" si="9"/>
        <v>383.54570757445572</v>
      </c>
      <c r="O42" s="4">
        <f t="shared" si="7"/>
        <v>450.69583450781181</v>
      </c>
      <c r="P42" s="4">
        <f t="shared" si="5"/>
        <v>-67.150126933356091</v>
      </c>
      <c r="Q42" s="4">
        <v>0</v>
      </c>
      <c r="R42" s="53">
        <v>84.713333333333338</v>
      </c>
      <c r="S42" s="4"/>
    </row>
    <row r="43" spans="1:19" x14ac:dyDescent="0.25">
      <c r="B43">
        <v>4</v>
      </c>
      <c r="C43">
        <v>194861947</v>
      </c>
      <c r="D43" s="7">
        <f t="shared" si="2"/>
        <v>194.86194699999999</v>
      </c>
      <c r="E43" s="5">
        <v>137916408</v>
      </c>
      <c r="F43" s="7">
        <v>156789579</v>
      </c>
      <c r="G43" s="4">
        <f t="shared" si="8"/>
        <v>879.62738901161288</v>
      </c>
      <c r="H43">
        <v>374.23</v>
      </c>
      <c r="I43">
        <v>392.87</v>
      </c>
      <c r="J43" s="4">
        <f t="shared" si="3"/>
        <v>382.89735427457623</v>
      </c>
      <c r="K43" s="4">
        <f t="shared" si="6"/>
        <v>338.24364806390224</v>
      </c>
      <c r="L43" s="4">
        <f t="shared" si="4"/>
        <v>44.653706210673988</v>
      </c>
      <c r="M43" s="4">
        <v>0</v>
      </c>
      <c r="N43" s="4">
        <f t="shared" si="9"/>
        <v>401.96906601248634</v>
      </c>
      <c r="O43" s="4">
        <f t="shared" si="7"/>
        <v>450.69583450781181</v>
      </c>
      <c r="P43" s="4">
        <f t="shared" si="5"/>
        <v>-48.726768495325473</v>
      </c>
      <c r="Q43" s="4">
        <v>0</v>
      </c>
      <c r="R43" s="52">
        <v>82.873333333333335</v>
      </c>
      <c r="S43" s="4"/>
    </row>
    <row r="44" spans="1:19" x14ac:dyDescent="0.25">
      <c r="A44">
        <v>2013</v>
      </c>
      <c r="B44">
        <v>1</v>
      </c>
      <c r="C44">
        <v>190708640</v>
      </c>
      <c r="D44" s="7">
        <f t="shared" si="2"/>
        <v>190.70864</v>
      </c>
      <c r="E44" s="5">
        <v>133993813</v>
      </c>
      <c r="F44" s="7">
        <v>150121555</v>
      </c>
      <c r="G44" s="4">
        <f t="shared" si="8"/>
        <v>892.56877868071649</v>
      </c>
      <c r="H44">
        <v>377.93</v>
      </c>
      <c r="I44">
        <v>391.35</v>
      </c>
      <c r="J44" s="4">
        <f t="shared" si="3"/>
        <v>381.0765154734047</v>
      </c>
      <c r="K44" s="4">
        <f t="shared" si="6"/>
        <v>338.24364806390224</v>
      </c>
      <c r="L44" s="4">
        <f t="shared" si="4"/>
        <v>42.832867409502455</v>
      </c>
      <c r="M44" s="4">
        <v>0</v>
      </c>
      <c r="N44" s="4">
        <f t="shared" si="9"/>
        <v>394.60824578762453</v>
      </c>
      <c r="O44" s="4">
        <f t="shared" si="7"/>
        <v>450.69583450781181</v>
      </c>
      <c r="P44" s="4">
        <f t="shared" si="5"/>
        <v>-56.087588720187284</v>
      </c>
      <c r="Q44" s="4">
        <v>0</v>
      </c>
      <c r="R44" s="52">
        <v>81.58</v>
      </c>
      <c r="S44" s="4"/>
    </row>
    <row r="45" spans="1:19" x14ac:dyDescent="0.25">
      <c r="B45">
        <v>2</v>
      </c>
      <c r="C45">
        <v>217251085</v>
      </c>
      <c r="D45" s="7">
        <f t="shared" si="2"/>
        <v>217.25108499999999</v>
      </c>
      <c r="E45" s="5">
        <v>150460023</v>
      </c>
      <c r="F45" s="7">
        <v>167782293</v>
      </c>
      <c r="G45" s="4">
        <f t="shared" si="8"/>
        <v>896.75746057422157</v>
      </c>
      <c r="H45">
        <v>378</v>
      </c>
      <c r="I45">
        <v>390.19</v>
      </c>
      <c r="J45" s="4">
        <f t="shared" si="3"/>
        <v>379.36679086244726</v>
      </c>
      <c r="K45" s="4">
        <f t="shared" si="6"/>
        <v>338.24364806390224</v>
      </c>
      <c r="L45" s="4">
        <f t="shared" si="4"/>
        <v>41.123142798545018</v>
      </c>
      <c r="M45" s="4">
        <v>0</v>
      </c>
      <c r="N45" s="4">
        <f t="shared" si="9"/>
        <v>391.60086805983678</v>
      </c>
      <c r="O45" s="4">
        <f t="shared" si="7"/>
        <v>450.69583450781181</v>
      </c>
      <c r="P45" s="4">
        <f t="shared" si="5"/>
        <v>-59.094966447975025</v>
      </c>
      <c r="Q45" s="4">
        <v>0</v>
      </c>
      <c r="R45" s="53">
        <v>84.893333333333331</v>
      </c>
      <c r="S45" s="4"/>
    </row>
    <row r="46" spans="1:19" x14ac:dyDescent="0.25">
      <c r="B46">
        <v>3</v>
      </c>
      <c r="C46">
        <v>225772156</v>
      </c>
      <c r="D46" s="7">
        <f t="shared" si="2"/>
        <v>225.772156</v>
      </c>
      <c r="E46" s="5">
        <v>152657196</v>
      </c>
      <c r="F46" s="7">
        <v>168191981</v>
      </c>
      <c r="G46" s="4">
        <f t="shared" si="8"/>
        <v>907.63658940434266</v>
      </c>
      <c r="H46">
        <v>390.04</v>
      </c>
      <c r="I46">
        <v>401.51</v>
      </c>
      <c r="J46" s="4">
        <f t="shared" si="3"/>
        <v>386.75831725820512</v>
      </c>
      <c r="K46" s="4">
        <f t="shared" si="6"/>
        <v>338.24364806390224</v>
      </c>
      <c r="L46" s="4">
        <f t="shared" si="4"/>
        <v>48.514669194302883</v>
      </c>
      <c r="M46" s="4">
        <v>0</v>
      </c>
      <c r="N46" s="4">
        <f t="shared" si="9"/>
        <v>398.13181202528443</v>
      </c>
      <c r="O46" s="4">
        <f t="shared" si="7"/>
        <v>450.69583450781181</v>
      </c>
      <c r="P46" s="4">
        <f t="shared" si="5"/>
        <v>-52.564022482527378</v>
      </c>
      <c r="Q46" s="4">
        <v>0</v>
      </c>
      <c r="R46" s="52">
        <v>84.296666666666667</v>
      </c>
      <c r="S46" s="4"/>
    </row>
    <row r="47" spans="1:19" x14ac:dyDescent="0.25">
      <c r="B47">
        <v>4</v>
      </c>
      <c r="C47">
        <v>201050757</v>
      </c>
      <c r="D47" s="7">
        <f t="shared" si="2"/>
        <v>201.050757</v>
      </c>
      <c r="E47" s="5">
        <v>141612103</v>
      </c>
      <c r="F47" s="7">
        <v>159581725</v>
      </c>
      <c r="G47" s="4">
        <f t="shared" si="8"/>
        <v>887.39548967778103</v>
      </c>
      <c r="H47">
        <v>382.04</v>
      </c>
      <c r="I47">
        <v>395.14</v>
      </c>
      <c r="J47" s="4">
        <f t="shared" si="3"/>
        <v>387.46647238972224</v>
      </c>
      <c r="K47" s="4">
        <f t="shared" si="6"/>
        <v>338.24364806390224</v>
      </c>
      <c r="L47" s="4">
        <f t="shared" si="4"/>
        <v>49.22282432582</v>
      </c>
      <c r="M47" s="4">
        <v>0</v>
      </c>
      <c r="N47" s="4">
        <f t="shared" si="9"/>
        <v>400.75254397464886</v>
      </c>
      <c r="O47" s="4">
        <f t="shared" si="7"/>
        <v>450.69583450781181</v>
      </c>
      <c r="P47" s="4">
        <f t="shared" si="5"/>
        <v>-49.943290533162951</v>
      </c>
      <c r="Q47" s="4">
        <v>0</v>
      </c>
      <c r="R47" s="53">
        <v>82.633333333333326</v>
      </c>
      <c r="S47" s="4"/>
    </row>
    <row r="48" spans="1:19" x14ac:dyDescent="0.25">
      <c r="A48">
        <v>2014</v>
      </c>
      <c r="B48">
        <v>1</v>
      </c>
      <c r="C48">
        <v>194245404</v>
      </c>
      <c r="D48" s="7">
        <f t="shared" si="2"/>
        <v>194.24540400000001</v>
      </c>
      <c r="E48" s="5">
        <v>136208462</v>
      </c>
      <c r="F48" s="7">
        <v>151232725</v>
      </c>
      <c r="G48" s="4">
        <f t="shared" si="8"/>
        <v>900.65468303900502</v>
      </c>
      <c r="H48">
        <v>382.15</v>
      </c>
      <c r="I48">
        <v>389.83</v>
      </c>
      <c r="J48" s="4">
        <f t="shared" si="3"/>
        <v>381.87221637430275</v>
      </c>
      <c r="K48" s="4">
        <f t="shared" si="6"/>
        <v>338.24364806390224</v>
      </c>
      <c r="L48" s="4">
        <f t="shared" si="4"/>
        <v>43.62856831040051</v>
      </c>
      <c r="M48" s="4">
        <v>0</v>
      </c>
      <c r="N48" s="4">
        <f t="shared" si="9"/>
        <v>389.54663380660588</v>
      </c>
      <c r="O48" s="4">
        <f t="shared" si="7"/>
        <v>450.69583450781181</v>
      </c>
      <c r="P48" s="4">
        <f t="shared" si="5"/>
        <v>-61.149200701205928</v>
      </c>
      <c r="Q48" s="4">
        <v>0</v>
      </c>
      <c r="R48" s="53">
        <v>82.74666666666667</v>
      </c>
      <c r="S48" s="4"/>
    </row>
    <row r="49" spans="1:19" x14ac:dyDescent="0.25">
      <c r="B49">
        <v>2</v>
      </c>
      <c r="C49">
        <v>224265256</v>
      </c>
      <c r="D49" s="7">
        <f t="shared" si="2"/>
        <v>224.26525599999999</v>
      </c>
      <c r="E49" s="5">
        <v>154876014</v>
      </c>
      <c r="F49" s="7">
        <v>172398214</v>
      </c>
      <c r="G49" s="4">
        <f t="shared" si="8"/>
        <v>898.36205611735636</v>
      </c>
      <c r="H49">
        <v>395.62</v>
      </c>
      <c r="I49">
        <v>400.1</v>
      </c>
      <c r="J49" s="4">
        <f t="shared" si="3"/>
        <v>396.34131648308045</v>
      </c>
      <c r="K49" s="4">
        <f t="shared" si="6"/>
        <v>338.24364806390224</v>
      </c>
      <c r="L49" s="4">
        <f t="shared" si="4"/>
        <v>58.097668419178206</v>
      </c>
      <c r="M49" s="4">
        <v>0</v>
      </c>
      <c r="N49" s="4">
        <f t="shared" si="9"/>
        <v>400.82948466933044</v>
      </c>
      <c r="O49" s="4">
        <f t="shared" si="7"/>
        <v>450.69583450781181</v>
      </c>
      <c r="P49" s="4">
        <f t="shared" si="5"/>
        <v>-49.866349838481369</v>
      </c>
      <c r="Q49" s="4">
        <v>0</v>
      </c>
      <c r="R49" s="52">
        <v>86.2</v>
      </c>
      <c r="S49" s="4"/>
    </row>
    <row r="50" spans="1:19" x14ac:dyDescent="0.25">
      <c r="B50">
        <v>3</v>
      </c>
      <c r="C50">
        <v>232257045</v>
      </c>
      <c r="D50" s="7">
        <f t="shared" si="2"/>
        <v>232.25704500000001</v>
      </c>
      <c r="E50" s="5">
        <v>157969883</v>
      </c>
      <c r="F50" s="7">
        <v>174045984</v>
      </c>
      <c r="G50" s="4">
        <f t="shared" si="8"/>
        <v>907.63302530439319</v>
      </c>
      <c r="H50">
        <v>396.37</v>
      </c>
      <c r="I50">
        <v>401.37</v>
      </c>
      <c r="J50" s="4">
        <f t="shared" si="3"/>
        <v>393.03660185829216</v>
      </c>
      <c r="K50" s="4">
        <f t="shared" si="6"/>
        <v>338.24364806390224</v>
      </c>
      <c r="L50" s="4">
        <f t="shared" si="4"/>
        <v>54.792953794389916</v>
      </c>
      <c r="M50" s="4">
        <v>0</v>
      </c>
      <c r="N50" s="4">
        <f t="shared" si="9"/>
        <v>397.99455278619149</v>
      </c>
      <c r="O50" s="4">
        <f t="shared" si="7"/>
        <v>450.69583450781181</v>
      </c>
      <c r="P50" s="4">
        <f t="shared" si="5"/>
        <v>-52.701281721620319</v>
      </c>
      <c r="Q50" s="4">
        <v>0</v>
      </c>
      <c r="R50" s="53">
        <v>85.59666666666665</v>
      </c>
      <c r="S50" s="4"/>
    </row>
    <row r="51" spans="1:19" x14ac:dyDescent="0.25">
      <c r="B51">
        <v>4</v>
      </c>
      <c r="C51">
        <v>207261848</v>
      </c>
      <c r="D51" s="7">
        <f t="shared" si="2"/>
        <v>207.26184799999999</v>
      </c>
      <c r="E51" s="5">
        <v>146915850</v>
      </c>
      <c r="F51" s="7">
        <v>165150032</v>
      </c>
      <c r="G51" s="4">
        <f t="shared" si="8"/>
        <v>889.59020001885312</v>
      </c>
      <c r="H51">
        <v>392.66</v>
      </c>
      <c r="I51">
        <v>403.08</v>
      </c>
      <c r="J51" s="4">
        <f t="shared" si="3"/>
        <v>397.25482586533724</v>
      </c>
      <c r="K51" s="4">
        <f t="shared" si="6"/>
        <v>338.24364806390224</v>
      </c>
      <c r="L51" s="4">
        <f t="shared" si="4"/>
        <v>59.011177801434997</v>
      </c>
      <c r="M51" s="4">
        <v>0</v>
      </c>
      <c r="N51" s="4">
        <f t="shared" si="9"/>
        <v>407.79675854377859</v>
      </c>
      <c r="O51" s="4">
        <f t="shared" si="7"/>
        <v>450.69583450781181</v>
      </c>
      <c r="P51" s="4">
        <f t="shared" si="5"/>
        <v>-42.899075964033216</v>
      </c>
      <c r="Q51" s="4">
        <v>0</v>
      </c>
      <c r="R51" s="52">
        <v>82.983333333333334</v>
      </c>
      <c r="S51" s="4"/>
    </row>
    <row r="52" spans="1:19" x14ac:dyDescent="0.25">
      <c r="A52">
        <v>2015</v>
      </c>
      <c r="B52">
        <v>1</v>
      </c>
      <c r="C52">
        <v>200558235</v>
      </c>
      <c r="D52" s="7">
        <f t="shared" si="2"/>
        <v>200.558235</v>
      </c>
      <c r="E52" s="5">
        <v>141410143</v>
      </c>
      <c r="F52" s="7">
        <v>156450516</v>
      </c>
      <c r="G52" s="4">
        <f t="shared" si="8"/>
        <v>903.86498309791455</v>
      </c>
      <c r="H52">
        <v>388.32</v>
      </c>
      <c r="I52">
        <v>396.41</v>
      </c>
      <c r="J52" s="4">
        <f t="shared" si="3"/>
        <v>386.65951943636742</v>
      </c>
      <c r="K52" s="4">
        <f t="shared" si="6"/>
        <v>338.24364806390224</v>
      </c>
      <c r="L52" s="4">
        <f t="shared" si="4"/>
        <v>48.415871372465176</v>
      </c>
      <c r="M52" s="4">
        <v>0</v>
      </c>
      <c r="N52" s="4">
        <f t="shared" si="9"/>
        <v>394.71492609129177</v>
      </c>
      <c r="O52" s="4">
        <f t="shared" si="7"/>
        <v>450.69583450781181</v>
      </c>
      <c r="P52" s="4">
        <f t="shared" si="5"/>
        <v>-55.980908416520037</v>
      </c>
      <c r="Q52" s="4">
        <v>0</v>
      </c>
      <c r="R52" s="52">
        <v>82.48</v>
      </c>
      <c r="S52" s="4"/>
    </row>
    <row r="53" spans="1:19" x14ac:dyDescent="0.25">
      <c r="B53">
        <v>2</v>
      </c>
      <c r="C53">
        <v>233030893</v>
      </c>
      <c r="D53" s="7">
        <f t="shared" si="2"/>
        <v>233.03089299999999</v>
      </c>
      <c r="E53" s="5">
        <v>163233516</v>
      </c>
      <c r="F53" s="7">
        <v>179762225</v>
      </c>
      <c r="G53" s="4">
        <f t="shared" si="8"/>
        <v>908.05237863516652</v>
      </c>
      <c r="H53">
        <v>385.91</v>
      </c>
      <c r="I53">
        <v>389.79</v>
      </c>
      <c r="J53" s="4">
        <f t="shared" si="3"/>
        <v>382.48784780678869</v>
      </c>
      <c r="K53" s="4">
        <f t="shared" si="6"/>
        <v>338.24364806390224</v>
      </c>
      <c r="L53" s="4">
        <f t="shared" si="4"/>
        <v>44.244199742886451</v>
      </c>
      <c r="M53" s="4">
        <v>0</v>
      </c>
      <c r="N53" s="4">
        <f t="shared" si="9"/>
        <v>386.33344094894704</v>
      </c>
      <c r="O53" s="4">
        <f t="shared" si="7"/>
        <v>450.69583450781181</v>
      </c>
      <c r="P53" s="4">
        <f t="shared" si="5"/>
        <v>-64.362393558864767</v>
      </c>
      <c r="Q53" s="4">
        <v>0</v>
      </c>
      <c r="R53" s="53">
        <v>85.943333333333328</v>
      </c>
      <c r="S53" s="4"/>
    </row>
    <row r="54" spans="1:19" x14ac:dyDescent="0.25">
      <c r="B54">
        <v>3</v>
      </c>
      <c r="C54">
        <v>245242381</v>
      </c>
      <c r="D54" s="7">
        <f t="shared" si="2"/>
        <v>245.24238099999999</v>
      </c>
      <c r="E54" s="5">
        <v>168230726</v>
      </c>
      <c r="F54" s="7">
        <v>183889753</v>
      </c>
      <c r="G54" s="4">
        <f t="shared" si="8"/>
        <v>914.8455705413885</v>
      </c>
      <c r="H54">
        <v>371.72</v>
      </c>
      <c r="I54">
        <v>376.55</v>
      </c>
      <c r="J54" s="4">
        <f t="shared" si="3"/>
        <v>365.68794862505678</v>
      </c>
      <c r="K54" s="4">
        <f t="shared" si="6"/>
        <v>338.24364806390224</v>
      </c>
      <c r="L54" s="4">
        <f t="shared" si="4"/>
        <v>27.444300561154535</v>
      </c>
      <c r="M54" s="4">
        <v>0</v>
      </c>
      <c r="N54" s="4">
        <f t="shared" si="9"/>
        <v>370.43957025386078</v>
      </c>
      <c r="O54" s="4">
        <f t="shared" si="7"/>
        <v>450.69583450781181</v>
      </c>
      <c r="P54" s="4">
        <f t="shared" si="5"/>
        <v>-80.256264253951031</v>
      </c>
      <c r="Q54" s="4">
        <v>0</v>
      </c>
      <c r="R54" s="52">
        <v>86.193333333333342</v>
      </c>
      <c r="S54" s="4"/>
    </row>
    <row r="55" spans="1:19" x14ac:dyDescent="0.25">
      <c r="B55">
        <v>4</v>
      </c>
      <c r="C55">
        <v>220202366</v>
      </c>
      <c r="D55" s="7">
        <f t="shared" si="2"/>
        <v>220.20236600000001</v>
      </c>
      <c r="E55" s="5">
        <v>158225884</v>
      </c>
      <c r="F55" s="7">
        <v>175914400</v>
      </c>
      <c r="G55" s="4">
        <f t="shared" si="8"/>
        <v>899.44816342493846</v>
      </c>
      <c r="H55">
        <v>362.56</v>
      </c>
      <c r="I55">
        <v>369.48</v>
      </c>
      <c r="J55" s="4">
        <f t="shared" si="3"/>
        <v>362.78244068840218</v>
      </c>
      <c r="K55" s="4">
        <f t="shared" si="6"/>
        <v>338.24364806390224</v>
      </c>
      <c r="L55" s="4">
        <f t="shared" si="4"/>
        <v>24.538792624499933</v>
      </c>
      <c r="M55" s="4">
        <v>0</v>
      </c>
      <c r="N55" s="4">
        <f t="shared" si="9"/>
        <v>369.70668630171792</v>
      </c>
      <c r="O55" s="4">
        <f t="shared" si="7"/>
        <v>450.69583450781181</v>
      </c>
      <c r="P55" s="4">
        <f t="shared" si="5"/>
        <v>-80.989148206093887</v>
      </c>
      <c r="Q55" s="4">
        <v>0</v>
      </c>
      <c r="R55" s="53">
        <v>84.88</v>
      </c>
      <c r="S55" s="4"/>
    </row>
    <row r="56" spans="1:19" x14ac:dyDescent="0.25">
      <c r="A56">
        <v>2016</v>
      </c>
      <c r="B56">
        <v>1</v>
      </c>
      <c r="C56">
        <v>211741935</v>
      </c>
      <c r="D56" s="7">
        <f t="shared" si="2"/>
        <v>211.74193500000001</v>
      </c>
      <c r="E56" s="5">
        <v>151364016</v>
      </c>
      <c r="F56" s="7">
        <v>165178170</v>
      </c>
      <c r="G56" s="4">
        <f t="shared" si="8"/>
        <v>916.36816172500278</v>
      </c>
      <c r="H56">
        <v>361.2</v>
      </c>
      <c r="I56">
        <v>365.61</v>
      </c>
      <c r="J56" s="4">
        <f t="shared" si="3"/>
        <v>354.74824811466419</v>
      </c>
      <c r="K56" s="4">
        <f t="shared" si="6"/>
        <v>338.24364806390224</v>
      </c>
      <c r="L56" s="4">
        <f t="shared" si="4"/>
        <v>16.504600050761951</v>
      </c>
      <c r="M56" s="4">
        <v>0</v>
      </c>
      <c r="N56" s="4">
        <f t="shared" si="9"/>
        <v>359.07947672536648</v>
      </c>
      <c r="O56" s="4">
        <f t="shared" si="7"/>
        <v>450.69583450781181</v>
      </c>
      <c r="P56" s="4">
        <f t="shared" si="5"/>
        <v>-91.616357782445334</v>
      </c>
      <c r="Q56" s="4">
        <v>0</v>
      </c>
      <c r="R56" s="53">
        <v>82.243333333333325</v>
      </c>
      <c r="S56" s="4"/>
    </row>
    <row r="57" spans="1:19" x14ac:dyDescent="0.25">
      <c r="B57">
        <v>2</v>
      </c>
      <c r="C57">
        <v>241764074</v>
      </c>
      <c r="D57" s="7">
        <f t="shared" si="2"/>
        <v>241.76407399999999</v>
      </c>
      <c r="E57" s="5">
        <v>171144895</v>
      </c>
      <c r="F57" s="7">
        <v>186397944</v>
      </c>
      <c r="G57" s="4">
        <f t="shared" si="8"/>
        <v>918.16943538819294</v>
      </c>
      <c r="H57">
        <v>352.52</v>
      </c>
      <c r="I57">
        <v>352.52</v>
      </c>
      <c r="J57" s="4">
        <f t="shared" si="3"/>
        <v>345.54406602073635</v>
      </c>
      <c r="K57" s="4">
        <f t="shared" si="6"/>
        <v>338.24364806390224</v>
      </c>
      <c r="L57" s="4">
        <f t="shared" si="4"/>
        <v>7.3004179568341101</v>
      </c>
      <c r="M57" s="4">
        <v>0</v>
      </c>
      <c r="N57" s="4">
        <f t="shared" si="9"/>
        <v>345.54406602073635</v>
      </c>
      <c r="O57" s="4">
        <f t="shared" si="7"/>
        <v>450.69583450781181</v>
      </c>
      <c r="P57" s="4">
        <f t="shared" si="5"/>
        <v>-105.15176848707546</v>
      </c>
      <c r="Q57" s="4">
        <v>0</v>
      </c>
      <c r="R57" s="52">
        <v>85.86333333333333</v>
      </c>
      <c r="S57" s="4"/>
    </row>
    <row r="58" spans="1:19" x14ac:dyDescent="0.25">
      <c r="B58">
        <v>3</v>
      </c>
      <c r="C58">
        <v>251510830</v>
      </c>
      <c r="D58" s="7">
        <f t="shared" si="2"/>
        <v>251.51083</v>
      </c>
      <c r="E58" s="5">
        <v>174413558</v>
      </c>
      <c r="F58" s="7">
        <v>188239768</v>
      </c>
      <c r="G58" s="4">
        <f t="shared" si="8"/>
        <v>926.55000509775391</v>
      </c>
      <c r="K58" s="4"/>
      <c r="L58" s="4"/>
      <c r="M58" s="4"/>
      <c r="O58" s="4"/>
      <c r="R58" s="53">
        <v>85.38</v>
      </c>
      <c r="S58" s="4"/>
    </row>
    <row r="59" spans="1:19" x14ac:dyDescent="0.25">
      <c r="B59">
        <v>4</v>
      </c>
      <c r="C59">
        <v>225995755</v>
      </c>
      <c r="D59" s="7">
        <f t="shared" si="2"/>
        <v>225.995755</v>
      </c>
      <c r="E59" s="5">
        <v>163540247</v>
      </c>
      <c r="F59" s="7">
        <v>179190522</v>
      </c>
      <c r="G59" s="4">
        <f t="shared" si="8"/>
        <v>912.66125671535235</v>
      </c>
      <c r="J59" s="7"/>
      <c r="K59" s="4"/>
      <c r="L59" s="4"/>
      <c r="M59" s="4"/>
      <c r="O59" s="4"/>
      <c r="R59" s="52">
        <v>84.523333333333326</v>
      </c>
      <c r="S59" s="4"/>
    </row>
    <row r="60" spans="1:19" x14ac:dyDescent="0.25">
      <c r="E60" s="5">
        <v>155454659</v>
      </c>
      <c r="F60" s="7"/>
      <c r="K60" s="4"/>
      <c r="L60" s="4"/>
      <c r="M60" s="4"/>
      <c r="O60" s="4"/>
      <c r="R60" s="7"/>
      <c r="S60" s="4"/>
    </row>
    <row r="61" spans="1:19" x14ac:dyDescent="0.25">
      <c r="E61" s="5"/>
      <c r="F61" s="7"/>
      <c r="K61" s="4"/>
      <c r="L61" s="4"/>
      <c r="M61" s="4"/>
      <c r="O61" s="4"/>
    </row>
    <row r="62" spans="1:19" x14ac:dyDescent="0.25">
      <c r="E62" s="5"/>
      <c r="F62" s="7"/>
      <c r="K62" s="4"/>
      <c r="L62" s="4"/>
      <c r="M62" s="4"/>
      <c r="O62" s="4"/>
    </row>
    <row r="63" spans="1:19" x14ac:dyDescent="0.25">
      <c r="E63" s="5"/>
      <c r="F63" s="7"/>
      <c r="K63" s="4"/>
      <c r="L63" s="4"/>
      <c r="M63" s="4"/>
      <c r="O63" s="4"/>
    </row>
    <row r="64" spans="1:19" x14ac:dyDescent="0.25">
      <c r="E64" s="5"/>
      <c r="F64" s="7"/>
      <c r="K64" s="4"/>
      <c r="L64" s="4"/>
      <c r="M64" s="4"/>
      <c r="O64" s="4"/>
    </row>
    <row r="65" spans="5:15" x14ac:dyDescent="0.25">
      <c r="E65" s="5"/>
      <c r="F65" s="7"/>
      <c r="K65" s="4"/>
      <c r="L65" s="4"/>
      <c r="M65" s="4"/>
      <c r="O65" s="4"/>
    </row>
    <row r="66" spans="5:15" x14ac:dyDescent="0.25">
      <c r="E66" s="5"/>
      <c r="F66" s="7"/>
      <c r="K66" s="4"/>
      <c r="L66" s="4"/>
      <c r="M66" s="4"/>
      <c r="O66" s="4"/>
    </row>
    <row r="67" spans="5:15" x14ac:dyDescent="0.25">
      <c r="E67" s="5"/>
      <c r="F67" s="7"/>
      <c r="K67" s="4"/>
      <c r="L67" s="4"/>
      <c r="M67" s="4"/>
      <c r="O67" s="4"/>
    </row>
    <row r="391" spans="1:5" x14ac:dyDescent="0.25">
      <c r="A391" s="3" t="e">
        <f>SUM(#REF!)</f>
        <v>#REF!</v>
      </c>
    </row>
    <row r="392" spans="1:5" x14ac:dyDescent="0.25">
      <c r="A392" s="3"/>
    </row>
    <row r="393" spans="1:5" x14ac:dyDescent="0.25">
      <c r="A393" s="3"/>
    </row>
    <row r="394" spans="1:5" x14ac:dyDescent="0.25">
      <c r="A394" s="3" t="e">
        <f>SUM(#REF!)</f>
        <v>#REF!</v>
      </c>
      <c r="E394" s="3"/>
    </row>
    <row r="395" spans="1:5" x14ac:dyDescent="0.25">
      <c r="A395" s="3"/>
    </row>
    <row r="396" spans="1:5" x14ac:dyDescent="0.25">
      <c r="A396" s="3"/>
    </row>
    <row r="397" spans="1:5" x14ac:dyDescent="0.25">
      <c r="A397" s="3" t="e">
        <f>SUM(#REF!)</f>
        <v>#REF!</v>
      </c>
      <c r="E397" s="3"/>
    </row>
    <row r="398" spans="1:5" x14ac:dyDescent="0.25">
      <c r="A398" s="3"/>
    </row>
    <row r="399" spans="1:5" x14ac:dyDescent="0.25">
      <c r="A399" s="3"/>
    </row>
    <row r="400" spans="1:5" x14ac:dyDescent="0.25">
      <c r="A400" s="3" t="e">
        <f>SUM(#REF!)</f>
        <v>#REF!</v>
      </c>
      <c r="E400" s="3"/>
    </row>
    <row r="401" spans="1:5" x14ac:dyDescent="0.25">
      <c r="A401" s="3"/>
    </row>
    <row r="402" spans="1:5" x14ac:dyDescent="0.25">
      <c r="A402" s="3"/>
    </row>
    <row r="403" spans="1:5" x14ac:dyDescent="0.25">
      <c r="A403" s="3" t="e">
        <f>SUM(#REF!)</f>
        <v>#REF!</v>
      </c>
      <c r="E403" s="3"/>
    </row>
    <row r="404" spans="1:5" x14ac:dyDescent="0.25">
      <c r="A404" s="3"/>
    </row>
    <row r="405" spans="1:5" x14ac:dyDescent="0.25">
      <c r="A405" s="3"/>
    </row>
    <row r="406" spans="1:5" x14ac:dyDescent="0.25">
      <c r="A406" s="3" t="e">
        <f>SUM(#REF!)</f>
        <v>#REF!</v>
      </c>
      <c r="E406" s="3"/>
    </row>
    <row r="407" spans="1:5" x14ac:dyDescent="0.25">
      <c r="A407" s="3"/>
    </row>
    <row r="408" spans="1:5" x14ac:dyDescent="0.25">
      <c r="A408" s="3"/>
    </row>
    <row r="409" spans="1:5" x14ac:dyDescent="0.25">
      <c r="A409" s="3" t="e">
        <f>SUM(#REF!)</f>
        <v>#REF!</v>
      </c>
      <c r="E409" s="3"/>
    </row>
    <row r="410" spans="1:5" x14ac:dyDescent="0.25">
      <c r="A410" s="3"/>
    </row>
    <row r="411" spans="1:5" x14ac:dyDescent="0.25">
      <c r="A411" s="3"/>
    </row>
    <row r="412" spans="1:5" x14ac:dyDescent="0.25">
      <c r="A412" s="3" t="e">
        <f>SUM(#REF!)</f>
        <v>#REF!</v>
      </c>
      <c r="E412" s="3"/>
    </row>
    <row r="413" spans="1:5" x14ac:dyDescent="0.25">
      <c r="A413" s="3"/>
    </row>
    <row r="414" spans="1:5" x14ac:dyDescent="0.25">
      <c r="A414" s="3"/>
    </row>
    <row r="415" spans="1:5" x14ac:dyDescent="0.25">
      <c r="A415" s="3" t="e">
        <f>SUM(#REF!)</f>
        <v>#REF!</v>
      </c>
      <c r="E415" s="3"/>
    </row>
    <row r="416" spans="1:5" x14ac:dyDescent="0.25">
      <c r="A416" s="3"/>
    </row>
    <row r="417" spans="1:5" x14ac:dyDescent="0.25">
      <c r="A417" s="3"/>
      <c r="E417" s="3"/>
    </row>
    <row r="418" spans="1:5" x14ac:dyDescent="0.25">
      <c r="A418" s="3" t="e">
        <f>SUM(#REF!)</f>
        <v>#REF!</v>
      </c>
    </row>
    <row r="419" spans="1:5" x14ac:dyDescent="0.25">
      <c r="A419" s="3"/>
    </row>
    <row r="420" spans="1:5" x14ac:dyDescent="0.25">
      <c r="A420" s="3"/>
    </row>
    <row r="421" spans="1:5" x14ac:dyDescent="0.25">
      <c r="A421" s="3" t="e">
        <f>SUM(#REF!)</f>
        <v>#REF!</v>
      </c>
    </row>
    <row r="422" spans="1:5" x14ac:dyDescent="0.25">
      <c r="A422" s="3"/>
    </row>
    <row r="423" spans="1:5" x14ac:dyDescent="0.25">
      <c r="A423" s="3"/>
    </row>
    <row r="424" spans="1:5" x14ac:dyDescent="0.25">
      <c r="A424" s="3" t="e">
        <f>SUM(#REF!)</f>
        <v>#REF!</v>
      </c>
    </row>
    <row r="425" spans="1:5" x14ac:dyDescent="0.25">
      <c r="A425" s="3"/>
    </row>
    <row r="426" spans="1:5" x14ac:dyDescent="0.25">
      <c r="A426" s="3"/>
    </row>
    <row r="427" spans="1:5" x14ac:dyDescent="0.25">
      <c r="A427" s="3" t="e">
        <f>SUM(#REF!)</f>
        <v>#REF!</v>
      </c>
    </row>
    <row r="428" spans="1:5" x14ac:dyDescent="0.25">
      <c r="A428" s="3"/>
    </row>
    <row r="429" spans="1:5" x14ac:dyDescent="0.25">
      <c r="A429" s="3"/>
    </row>
    <row r="430" spans="1:5" x14ac:dyDescent="0.25">
      <c r="A430" s="3" t="e">
        <f>SUM(#REF!)</f>
        <v>#REF!</v>
      </c>
    </row>
    <row r="431" spans="1:5" x14ac:dyDescent="0.25">
      <c r="A431" s="3"/>
    </row>
    <row r="432" spans="1:5" x14ac:dyDescent="0.25">
      <c r="A432" s="3"/>
    </row>
    <row r="433" spans="1:1" x14ac:dyDescent="0.25">
      <c r="A433" s="3" t="e">
        <f>SUM(#REF!)</f>
        <v>#REF!</v>
      </c>
    </row>
    <row r="434" spans="1:1" x14ac:dyDescent="0.25">
      <c r="A434" s="3"/>
    </row>
    <row r="435" spans="1:1" x14ac:dyDescent="0.25">
      <c r="A435" s="3"/>
    </row>
    <row r="436" spans="1:1" x14ac:dyDescent="0.25">
      <c r="A436" s="3" t="e">
        <f>SUM(#REF!)</f>
        <v>#REF!</v>
      </c>
    </row>
    <row r="437" spans="1:1" x14ac:dyDescent="0.25">
      <c r="A437" s="3"/>
    </row>
    <row r="438" spans="1:1" x14ac:dyDescent="0.25">
      <c r="A438" s="3"/>
    </row>
    <row r="439" spans="1:1" x14ac:dyDescent="0.25">
      <c r="A439" s="3" t="e">
        <f>SUM(#REF!)</f>
        <v>#REF!</v>
      </c>
    </row>
    <row r="440" spans="1:1" x14ac:dyDescent="0.25">
      <c r="A440" s="3"/>
    </row>
    <row r="441" spans="1:1" x14ac:dyDescent="0.25">
      <c r="A441" s="3"/>
    </row>
    <row r="442" spans="1:1" x14ac:dyDescent="0.25">
      <c r="A442" s="3" t="e">
        <f>SUM(#REF!)</f>
        <v>#REF!</v>
      </c>
    </row>
    <row r="443" spans="1:1" x14ac:dyDescent="0.25">
      <c r="A443" s="3"/>
    </row>
    <row r="444" spans="1:1" x14ac:dyDescent="0.25">
      <c r="A444" s="3"/>
    </row>
    <row r="445" spans="1:1" x14ac:dyDescent="0.25">
      <c r="A445" s="3" t="e">
        <f>SUM(#REF!)</f>
        <v>#REF!</v>
      </c>
    </row>
    <row r="446" spans="1:1" x14ac:dyDescent="0.25">
      <c r="A446" s="3"/>
    </row>
    <row r="447" spans="1:1" x14ac:dyDescent="0.25">
      <c r="A447" s="3"/>
    </row>
    <row r="448" spans="1:1" x14ac:dyDescent="0.25">
      <c r="A448" s="3" t="e">
        <f>SUM(#REF!)</f>
        <v>#REF!</v>
      </c>
    </row>
    <row r="449" spans="1:1" x14ac:dyDescent="0.25">
      <c r="A449" s="3"/>
    </row>
    <row r="450" spans="1:1" x14ac:dyDescent="0.25">
      <c r="A450" s="3"/>
    </row>
    <row r="451" spans="1:1" x14ac:dyDescent="0.25">
      <c r="A451" s="3" t="e">
        <f>SUM(#REF!)</f>
        <v>#REF!</v>
      </c>
    </row>
    <row r="452" spans="1:1" x14ac:dyDescent="0.25">
      <c r="A452" s="3"/>
    </row>
    <row r="453" spans="1:1" x14ac:dyDescent="0.25">
      <c r="A453" s="3"/>
    </row>
    <row r="454" spans="1:1" x14ac:dyDescent="0.25">
      <c r="A454" s="3" t="e">
        <f>SUM(#REF!)</f>
        <v>#REF!</v>
      </c>
    </row>
    <row r="455" spans="1:1" x14ac:dyDescent="0.25">
      <c r="A455" s="3"/>
    </row>
    <row r="456" spans="1:1" x14ac:dyDescent="0.25">
      <c r="A456" s="3"/>
    </row>
    <row r="457" spans="1:1" x14ac:dyDescent="0.25">
      <c r="A457" s="3" t="e">
        <f>SUM(#REF!)</f>
        <v>#REF!</v>
      </c>
    </row>
    <row r="458" spans="1:1" x14ac:dyDescent="0.25">
      <c r="A458" s="3"/>
    </row>
    <row r="459" spans="1:1" x14ac:dyDescent="0.25">
      <c r="A459" s="3"/>
    </row>
    <row r="460" spans="1:1" x14ac:dyDescent="0.25">
      <c r="A460" s="3" t="e">
        <f>SUM(#REF!)</f>
        <v>#REF!</v>
      </c>
    </row>
    <row r="461" spans="1:1" x14ac:dyDescent="0.25">
      <c r="A461" s="3"/>
    </row>
    <row r="462" spans="1:1" x14ac:dyDescent="0.25">
      <c r="A462" s="3"/>
    </row>
    <row r="463" spans="1:1" x14ac:dyDescent="0.25">
      <c r="A463" s="3" t="e">
        <f>SUM(#REF!)</f>
        <v>#REF!</v>
      </c>
    </row>
    <row r="464" spans="1:1" x14ac:dyDescent="0.25">
      <c r="A464" s="3"/>
    </row>
    <row r="465" spans="1:1" x14ac:dyDescent="0.25">
      <c r="A465" s="3"/>
    </row>
    <row r="466" spans="1:1" x14ac:dyDescent="0.25">
      <c r="A466" s="3" t="e">
        <f>SUM(#REF!)</f>
        <v>#REF!</v>
      </c>
    </row>
    <row r="467" spans="1:1" x14ac:dyDescent="0.25">
      <c r="A467" s="3"/>
    </row>
    <row r="468" spans="1:1" x14ac:dyDescent="0.25">
      <c r="A468" s="3"/>
    </row>
    <row r="469" spans="1:1" x14ac:dyDescent="0.25">
      <c r="A469" s="3" t="e">
        <f>SUM(#REF!)</f>
        <v>#REF!</v>
      </c>
    </row>
    <row r="470" spans="1:1" x14ac:dyDescent="0.25">
      <c r="A470" s="3"/>
    </row>
    <row r="471" spans="1:1" x14ac:dyDescent="0.25">
      <c r="A471" s="3"/>
    </row>
    <row r="472" spans="1:1" x14ac:dyDescent="0.25">
      <c r="A472" s="3" t="e">
        <f>SUM(#REF!)</f>
        <v>#REF!</v>
      </c>
    </row>
    <row r="473" spans="1:1" x14ac:dyDescent="0.25">
      <c r="A473" s="3"/>
    </row>
    <row r="474" spans="1:1" x14ac:dyDescent="0.25">
      <c r="A474" s="3"/>
    </row>
    <row r="475" spans="1:1" x14ac:dyDescent="0.25">
      <c r="A475" s="3" t="e">
        <f>SUM(#REF!)</f>
        <v>#REF!</v>
      </c>
    </row>
    <row r="476" spans="1:1" x14ac:dyDescent="0.25">
      <c r="A476" s="3"/>
    </row>
    <row r="477" spans="1:1" x14ac:dyDescent="0.25">
      <c r="A477" s="3"/>
    </row>
    <row r="478" spans="1:1" x14ac:dyDescent="0.25">
      <c r="A478" s="3" t="e">
        <f>SUM(#REF!)</f>
        <v>#REF!</v>
      </c>
    </row>
    <row r="479" spans="1:1" x14ac:dyDescent="0.25">
      <c r="A479" s="3"/>
    </row>
    <row r="480" spans="1:1" x14ac:dyDescent="0.25">
      <c r="A480" s="3"/>
    </row>
    <row r="481" spans="1:1" x14ac:dyDescent="0.25">
      <c r="A481" s="3" t="e">
        <f>SUM(#REF!)</f>
        <v>#REF!</v>
      </c>
    </row>
    <row r="482" spans="1:1" x14ac:dyDescent="0.25">
      <c r="A482" s="3"/>
    </row>
    <row r="483" spans="1:1" x14ac:dyDescent="0.25">
      <c r="A483" s="3"/>
    </row>
    <row r="484" spans="1:1" x14ac:dyDescent="0.25">
      <c r="A484" s="3" t="e">
        <f>SUM(#REF!)</f>
        <v>#REF!</v>
      </c>
    </row>
    <row r="485" spans="1:1" x14ac:dyDescent="0.25">
      <c r="A485" s="3"/>
    </row>
    <row r="486" spans="1:1" x14ac:dyDescent="0.25">
      <c r="A486" s="3"/>
    </row>
    <row r="487" spans="1:1" x14ac:dyDescent="0.25">
      <c r="A487" s="3" t="e">
        <f>SUM(#REF!)</f>
        <v>#REF!</v>
      </c>
    </row>
    <row r="488" spans="1:1" x14ac:dyDescent="0.25">
      <c r="A488" s="3"/>
    </row>
    <row r="489" spans="1:1" x14ac:dyDescent="0.25">
      <c r="A489" s="3"/>
    </row>
    <row r="490" spans="1:1" x14ac:dyDescent="0.25">
      <c r="A490" s="3" t="e">
        <f>SUM(#REF!)</f>
        <v>#REF!</v>
      </c>
    </row>
    <row r="491" spans="1:1" x14ac:dyDescent="0.25">
      <c r="A491" s="3"/>
    </row>
    <row r="492" spans="1:1" x14ac:dyDescent="0.25">
      <c r="A492" s="3"/>
    </row>
    <row r="493" spans="1:1" x14ac:dyDescent="0.25">
      <c r="A493" s="3" t="e">
        <f>SUM(#REF!)</f>
        <v>#REF!</v>
      </c>
    </row>
    <row r="494" spans="1:1" x14ac:dyDescent="0.25">
      <c r="A494" s="3"/>
    </row>
    <row r="495" spans="1:1" x14ac:dyDescent="0.25">
      <c r="A495" s="3"/>
    </row>
    <row r="496" spans="1:1" x14ac:dyDescent="0.25">
      <c r="A496" s="3" t="e">
        <f>SUM(#REF!)</f>
        <v>#REF!</v>
      </c>
    </row>
    <row r="497" spans="1:1" x14ac:dyDescent="0.25">
      <c r="A497" s="3"/>
    </row>
    <row r="498" spans="1:1" x14ac:dyDescent="0.25">
      <c r="A498" s="3"/>
    </row>
    <row r="499" spans="1:1" x14ac:dyDescent="0.25">
      <c r="A499" s="3" t="e">
        <f>SUM(#REF!)</f>
        <v>#REF!</v>
      </c>
    </row>
    <row r="500" spans="1:1" x14ac:dyDescent="0.25">
      <c r="A500" s="3"/>
    </row>
    <row r="501" spans="1:1" x14ac:dyDescent="0.25">
      <c r="A501" s="3"/>
    </row>
    <row r="502" spans="1:1" x14ac:dyDescent="0.25">
      <c r="A502" s="3" t="e">
        <f>SUM(#REF!)</f>
        <v>#REF!</v>
      </c>
    </row>
    <row r="503" spans="1:1" x14ac:dyDescent="0.25">
      <c r="A503" s="3"/>
    </row>
    <row r="504" spans="1:1" x14ac:dyDescent="0.25">
      <c r="A504" s="3"/>
    </row>
    <row r="505" spans="1:1" x14ac:dyDescent="0.25">
      <c r="A505" s="3" t="e">
        <f>SUM(#REF!)</f>
        <v>#REF!</v>
      </c>
    </row>
    <row r="506" spans="1:1" x14ac:dyDescent="0.25">
      <c r="A506" s="3"/>
    </row>
    <row r="507" spans="1:1" x14ac:dyDescent="0.25">
      <c r="A507" s="3"/>
    </row>
    <row r="508" spans="1:1" x14ac:dyDescent="0.25">
      <c r="A508" s="3" t="e">
        <f>SUM(#REF!)</f>
        <v>#REF!</v>
      </c>
    </row>
    <row r="509" spans="1:1" x14ac:dyDescent="0.25">
      <c r="A509" s="3"/>
    </row>
    <row r="510" spans="1:1" x14ac:dyDescent="0.25">
      <c r="A510" s="3"/>
    </row>
    <row r="511" spans="1:1" x14ac:dyDescent="0.25">
      <c r="A511" s="3" t="e">
        <f>SUM(#REF!)</f>
        <v>#REF!</v>
      </c>
    </row>
    <row r="512" spans="1:1" x14ac:dyDescent="0.25">
      <c r="A512" s="3"/>
    </row>
    <row r="513" spans="1:1" x14ac:dyDescent="0.25">
      <c r="A513" s="3"/>
    </row>
    <row r="514" spans="1:1" x14ac:dyDescent="0.25">
      <c r="A514" s="3" t="e">
        <f>SUM(#REF!)</f>
        <v>#REF!</v>
      </c>
    </row>
    <row r="515" spans="1:1" x14ac:dyDescent="0.25">
      <c r="A515" s="3"/>
    </row>
    <row r="516" spans="1:1" x14ac:dyDescent="0.25">
      <c r="A516" s="3"/>
    </row>
    <row r="517" spans="1:1" x14ac:dyDescent="0.25">
      <c r="A517" s="3" t="e">
        <f>SUM(#REF!)</f>
        <v>#REF!</v>
      </c>
    </row>
    <row r="518" spans="1:1" x14ac:dyDescent="0.25">
      <c r="A518" s="3"/>
    </row>
    <row r="519" spans="1:1" x14ac:dyDescent="0.25">
      <c r="A519" s="3"/>
    </row>
    <row r="520" spans="1:1" x14ac:dyDescent="0.25">
      <c r="A520" s="3" t="e">
        <f>SUM(#REF!)</f>
        <v>#REF!</v>
      </c>
    </row>
    <row r="521" spans="1:1" x14ac:dyDescent="0.25">
      <c r="A521" s="3"/>
    </row>
    <row r="522" spans="1:1" x14ac:dyDescent="0.25">
      <c r="A522" s="3"/>
    </row>
    <row r="523" spans="1:1" x14ac:dyDescent="0.25">
      <c r="A523" s="3" t="e">
        <f>SUM(#REF!)</f>
        <v>#REF!</v>
      </c>
    </row>
    <row r="524" spans="1:1" x14ac:dyDescent="0.25">
      <c r="A524" s="3"/>
    </row>
    <row r="525" spans="1:1" x14ac:dyDescent="0.25">
      <c r="A525" s="3"/>
    </row>
    <row r="526" spans="1:1" x14ac:dyDescent="0.25">
      <c r="A526" s="3" t="e">
        <f>SUM(#REF!)</f>
        <v>#REF!</v>
      </c>
    </row>
    <row r="527" spans="1:1" x14ac:dyDescent="0.25">
      <c r="A527" s="3"/>
    </row>
    <row r="528" spans="1:1" x14ac:dyDescent="0.25">
      <c r="A528" s="3"/>
    </row>
    <row r="529" spans="1:1" x14ac:dyDescent="0.25">
      <c r="A529" s="3" t="e">
        <f>SUM(#REF!)</f>
        <v>#REF!</v>
      </c>
    </row>
    <row r="530" spans="1:1" x14ac:dyDescent="0.25">
      <c r="A530" s="3"/>
    </row>
    <row r="531" spans="1:1" x14ac:dyDescent="0.25">
      <c r="A531" s="3"/>
    </row>
    <row r="532" spans="1:1" x14ac:dyDescent="0.25">
      <c r="A532" s="3" t="e">
        <f>SUM(#REF!)</f>
        <v>#REF!</v>
      </c>
    </row>
    <row r="533" spans="1:1" x14ac:dyDescent="0.25">
      <c r="A533" s="3"/>
    </row>
    <row r="534" spans="1:1" x14ac:dyDescent="0.25">
      <c r="A534" s="3"/>
    </row>
    <row r="535" spans="1:1" x14ac:dyDescent="0.25">
      <c r="A535" s="3" t="e">
        <f>SUM(#REF!)</f>
        <v>#REF!</v>
      </c>
    </row>
    <row r="536" spans="1:1" x14ac:dyDescent="0.25">
      <c r="A536" s="3"/>
    </row>
    <row r="537" spans="1:1" x14ac:dyDescent="0.25">
      <c r="A537" s="3"/>
    </row>
    <row r="538" spans="1:1" x14ac:dyDescent="0.25">
      <c r="A538" s="3" t="e">
        <f>SUM(#REF!)</f>
        <v>#REF!</v>
      </c>
    </row>
    <row r="539" spans="1:1" x14ac:dyDescent="0.25">
      <c r="A539" s="3"/>
    </row>
    <row r="540" spans="1:1" x14ac:dyDescent="0.25">
      <c r="A540" s="3"/>
    </row>
    <row r="541" spans="1:1" x14ac:dyDescent="0.25">
      <c r="A541" s="3" t="e">
        <f>SUM(#REF!)</f>
        <v>#REF!</v>
      </c>
    </row>
    <row r="542" spans="1:1" x14ac:dyDescent="0.25">
      <c r="A542" s="3"/>
    </row>
    <row r="543" spans="1:1" x14ac:dyDescent="0.25">
      <c r="A543" s="3"/>
    </row>
    <row r="544" spans="1:1" x14ac:dyDescent="0.25">
      <c r="A544" s="3" t="e">
        <f>SUM(#REF!)</f>
        <v>#REF!</v>
      </c>
    </row>
    <row r="545" spans="1:1" x14ac:dyDescent="0.25">
      <c r="A545" s="3"/>
    </row>
    <row r="546" spans="1:1" x14ac:dyDescent="0.25">
      <c r="A546" s="3"/>
    </row>
    <row r="547" spans="1:1" x14ac:dyDescent="0.25">
      <c r="A547" s="3" t="e">
        <f>SUM(#REF!)</f>
        <v>#REF!</v>
      </c>
    </row>
    <row r="548" spans="1:1" x14ac:dyDescent="0.25">
      <c r="A548" s="3"/>
    </row>
    <row r="549" spans="1:1" x14ac:dyDescent="0.25">
      <c r="A549" s="3"/>
    </row>
    <row r="550" spans="1:1" x14ac:dyDescent="0.25">
      <c r="A550" s="3" t="e">
        <f>SUM(#REF!)</f>
        <v>#REF!</v>
      </c>
    </row>
    <row r="551" spans="1:1" x14ac:dyDescent="0.25">
      <c r="A551" s="3"/>
    </row>
    <row r="552" spans="1:1" x14ac:dyDescent="0.25">
      <c r="A552" s="3"/>
    </row>
    <row r="553" spans="1:1" x14ac:dyDescent="0.25">
      <c r="A553" s="3" t="e">
        <f>SUM(#REF!)</f>
        <v>#REF!</v>
      </c>
    </row>
    <row r="554" spans="1:1" x14ac:dyDescent="0.25">
      <c r="A554" s="3"/>
    </row>
    <row r="555" spans="1:1" x14ac:dyDescent="0.25">
      <c r="A555" s="3"/>
    </row>
    <row r="556" spans="1:1" x14ac:dyDescent="0.25">
      <c r="A556" s="3" t="e">
        <f>SUM(#REF!)</f>
        <v>#REF!</v>
      </c>
    </row>
    <row r="557" spans="1:1" x14ac:dyDescent="0.25">
      <c r="A557" s="3"/>
    </row>
    <row r="558" spans="1:1" x14ac:dyDescent="0.25">
      <c r="A558" s="3"/>
    </row>
    <row r="559" spans="1:1" x14ac:dyDescent="0.25">
      <c r="A559" s="3" t="e">
        <f>SUM(#REF!)</f>
        <v>#REF!</v>
      </c>
    </row>
    <row r="859" spans="3:5" x14ac:dyDescent="0.25">
      <c r="C859" s="50">
        <v>67.930000000000007</v>
      </c>
      <c r="D859" s="50">
        <v>72.599999999999994</v>
      </c>
      <c r="E859" s="50">
        <v>69.08</v>
      </c>
    </row>
    <row r="860" spans="3:5" x14ac:dyDescent="0.25">
      <c r="C860" s="51">
        <v>66.680000000000007</v>
      </c>
      <c r="D860" s="51">
        <v>69.92</v>
      </c>
      <c r="E860" s="51">
        <v>67.459999999999994</v>
      </c>
    </row>
    <row r="861" spans="3:5" x14ac:dyDescent="0.25">
      <c r="C861" s="50">
        <v>72.930000000000007</v>
      </c>
      <c r="D861" s="50">
        <v>74.53</v>
      </c>
      <c r="E861" s="50">
        <v>73.31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2"/>
  <sheetViews>
    <sheetView workbookViewId="0"/>
  </sheetViews>
  <sheetFormatPr defaultRowHeight="15" x14ac:dyDescent="0.25"/>
  <cols>
    <col min="1" max="1" width="11.5703125" customWidth="1"/>
    <col min="2" max="2" width="12.5703125" customWidth="1"/>
    <col min="3" max="3" width="4.5703125" customWidth="1"/>
    <col min="4" max="4" width="7" customWidth="1"/>
    <col min="5" max="5" width="31.5703125" customWidth="1"/>
    <col min="6" max="6" width="8.42578125" customWidth="1"/>
    <col min="7" max="8" width="7" customWidth="1"/>
    <col min="9" max="9" width="1.7109375" customWidth="1"/>
    <col min="10" max="10" width="5" customWidth="1"/>
    <col min="11" max="11" width="12.5703125" customWidth="1"/>
    <col min="12" max="12" width="4.5703125" customWidth="1"/>
    <col min="13" max="13" width="7" customWidth="1"/>
    <col min="14" max="14" width="31.42578125" customWidth="1"/>
    <col min="15" max="15" width="8.42578125" customWidth="1"/>
    <col min="16" max="16" width="5.28515625" customWidth="1"/>
    <col min="17" max="17" width="7" customWidth="1"/>
    <col min="18" max="18" width="1.7109375" customWidth="1"/>
    <col min="20" max="20" width="11.5703125" bestFit="1" customWidth="1"/>
    <col min="21" max="21" width="4.5703125" customWidth="1"/>
    <col min="22" max="22" width="7" customWidth="1"/>
    <col min="23" max="23" width="25.7109375" customWidth="1"/>
    <col min="25" max="25" width="11.5703125" bestFit="1" customWidth="1"/>
    <col min="26" max="26" width="25" bestFit="1" customWidth="1"/>
    <col min="27" max="27" width="5" customWidth="1"/>
    <col min="28" max="28" width="11.5703125" bestFit="1" customWidth="1"/>
    <col min="29" max="29" width="31.42578125" bestFit="1" customWidth="1"/>
    <col min="31" max="31" width="11.5703125" bestFit="1" customWidth="1"/>
    <col min="32" max="32" width="25.7109375" bestFit="1" customWidth="1"/>
  </cols>
  <sheetData>
    <row r="1" spans="1:32" x14ac:dyDescent="0.25">
      <c r="A1" t="s">
        <v>148</v>
      </c>
      <c r="B1" s="12">
        <f>+B4/B7</f>
        <v>0.79398244966553289</v>
      </c>
      <c r="C1" s="12"/>
      <c r="D1" s="12"/>
      <c r="F1" s="24"/>
      <c r="G1" s="24"/>
      <c r="H1" s="24"/>
      <c r="I1" s="29"/>
      <c r="K1" s="12">
        <f>+K4/K7</f>
        <v>0.59488851106611962</v>
      </c>
      <c r="L1" s="12"/>
      <c r="M1" s="12"/>
      <c r="R1" s="29"/>
      <c r="T1" s="12">
        <f>+T4/T7</f>
        <v>0.631616228050915</v>
      </c>
      <c r="U1" s="12"/>
      <c r="V1" s="12"/>
    </row>
    <row r="2" spans="1:32" x14ac:dyDescent="0.25">
      <c r="A2" t="s">
        <v>147</v>
      </c>
      <c r="B2" s="12">
        <f>+B5/B7</f>
        <v>0.91460548578513512</v>
      </c>
      <c r="C2" s="12"/>
      <c r="D2" s="12"/>
      <c r="E2" s="21" t="s">
        <v>156</v>
      </c>
      <c r="F2" s="24"/>
      <c r="G2" s="24"/>
      <c r="H2" s="24"/>
      <c r="I2" s="29"/>
      <c r="K2" s="12">
        <f>+K5/K7</f>
        <v>0.87556856454959198</v>
      </c>
      <c r="L2" s="12"/>
      <c r="M2" s="12"/>
      <c r="R2" s="29"/>
      <c r="T2" s="12">
        <f>+T5/T7</f>
        <v>0.88242857423431276</v>
      </c>
      <c r="U2" s="12"/>
      <c r="V2" s="12"/>
    </row>
    <row r="3" spans="1:32" x14ac:dyDescent="0.25">
      <c r="A3" t="s">
        <v>152</v>
      </c>
      <c r="B3" s="12">
        <f>+B6/B7</f>
        <v>0.95285014357038467</v>
      </c>
      <c r="C3" s="12"/>
      <c r="D3" s="12"/>
      <c r="E3" s="18" t="s">
        <v>157</v>
      </c>
      <c r="F3" s="24"/>
      <c r="G3" s="24"/>
      <c r="H3" s="24"/>
      <c r="I3" s="29"/>
      <c r="K3" s="12">
        <f>+K6/K7</f>
        <v>0.91482229793720893</v>
      </c>
      <c r="L3" s="12"/>
      <c r="M3" s="12"/>
      <c r="N3" t="s">
        <v>159</v>
      </c>
      <c r="R3" s="29"/>
      <c r="T3" s="12">
        <f>+T6/T7</f>
        <v>0.92209119640390402</v>
      </c>
      <c r="U3" s="12"/>
      <c r="V3" s="12"/>
    </row>
    <row r="4" spans="1:32" x14ac:dyDescent="0.25">
      <c r="A4" t="s">
        <v>150</v>
      </c>
      <c r="B4" s="13">
        <f>SUM(B8:B11)</f>
        <v>138310205.28</v>
      </c>
      <c r="C4" s="13"/>
      <c r="D4" s="13"/>
      <c r="E4" s="20" t="s">
        <v>158</v>
      </c>
      <c r="F4" s="24"/>
      <c r="G4" s="24"/>
      <c r="H4" s="24"/>
      <c r="I4" s="29"/>
      <c r="K4" s="13">
        <f>SUM(K8:K11)</f>
        <v>52547410.719999999</v>
      </c>
      <c r="L4" s="13"/>
      <c r="M4" s="13"/>
      <c r="R4" s="29"/>
      <c r="T4" s="13">
        <f>SUM(T8:T11)</f>
        <v>52337450.829999998</v>
      </c>
      <c r="U4" s="13"/>
      <c r="V4" s="13"/>
    </row>
    <row r="5" spans="1:32" x14ac:dyDescent="0.25">
      <c r="A5" t="s">
        <v>149</v>
      </c>
      <c r="B5" s="4">
        <f>SUM(B8:B17)</f>
        <v>159322504.60000002</v>
      </c>
      <c r="C5" s="4"/>
      <c r="D5" s="4"/>
      <c r="F5" s="24"/>
      <c r="G5" s="24"/>
      <c r="H5" s="24"/>
      <c r="I5" s="29"/>
      <c r="K5" s="4">
        <f>SUM(K8:K17)</f>
        <v>77340308.510000005</v>
      </c>
      <c r="L5" s="4"/>
      <c r="M5" s="4"/>
      <c r="R5" s="29"/>
      <c r="T5" s="4">
        <f>SUM(T8:T17)</f>
        <v>73120448.879999995</v>
      </c>
      <c r="U5" s="4"/>
      <c r="V5" s="4"/>
    </row>
    <row r="6" spans="1:32" x14ac:dyDescent="0.25">
      <c r="A6" t="s">
        <v>151</v>
      </c>
      <c r="B6" s="4">
        <f>SUM(B8:B22)</f>
        <v>165984649.93000007</v>
      </c>
      <c r="C6" s="4" t="s">
        <v>161</v>
      </c>
      <c r="D6" s="4"/>
      <c r="F6" s="24"/>
      <c r="G6" s="24"/>
      <c r="H6" s="31" t="s">
        <v>166</v>
      </c>
      <c r="I6" s="29"/>
      <c r="K6" s="4">
        <f>SUM(K8:K22)</f>
        <v>80807650.729999989</v>
      </c>
      <c r="L6" s="4" t="s">
        <v>161</v>
      </c>
      <c r="M6" s="4"/>
      <c r="O6" s="24"/>
      <c r="P6" s="24"/>
      <c r="Q6" s="31" t="s">
        <v>166</v>
      </c>
      <c r="R6" s="29"/>
      <c r="T6" s="4">
        <f>SUM(T8:T22)</f>
        <v>76407002.399999991</v>
      </c>
      <c r="U6" s="4"/>
      <c r="V6" s="4"/>
    </row>
    <row r="7" spans="1:32" x14ac:dyDescent="0.25">
      <c r="A7">
        <v>2016</v>
      </c>
      <c r="B7" s="4">
        <f>SUM(B8:B59)</f>
        <v>174198063.62000006</v>
      </c>
      <c r="C7" s="4"/>
      <c r="D7" s="4">
        <f>SUM(D8:D59)</f>
        <v>1704.1809808190685</v>
      </c>
      <c r="E7" t="s">
        <v>160</v>
      </c>
      <c r="F7" s="26">
        <v>794282</v>
      </c>
      <c r="G7" s="26"/>
      <c r="H7" s="4">
        <f>SUM(H8:H59)</f>
        <v>1236.3966619121386</v>
      </c>
      <c r="I7" s="29"/>
      <c r="J7">
        <v>2002</v>
      </c>
      <c r="K7" s="4">
        <f>SUM(K8:K68)</f>
        <v>88331527.240000024</v>
      </c>
      <c r="L7" s="4"/>
      <c r="M7" s="4">
        <f>SUM(M8:M59)</f>
        <v>1113.2802625532663</v>
      </c>
      <c r="N7" t="s">
        <v>160</v>
      </c>
      <c r="O7" s="26">
        <v>688235</v>
      </c>
      <c r="P7" s="26"/>
      <c r="Q7" s="4">
        <f>SUM(Q8:Q59)</f>
        <v>1016.2423736100687</v>
      </c>
      <c r="R7" s="29"/>
      <c r="S7">
        <v>1995</v>
      </c>
      <c r="T7" s="4">
        <f>SUM(T8:T67)</f>
        <v>82862739.280000016</v>
      </c>
      <c r="U7" s="4"/>
      <c r="V7" s="4">
        <f>SUM(V8:V59)</f>
        <v>1185.0798663718042</v>
      </c>
      <c r="Y7" t="s">
        <v>146</v>
      </c>
    </row>
    <row r="8" spans="1:32" x14ac:dyDescent="0.25">
      <c r="A8">
        <v>1</v>
      </c>
      <c r="B8" s="5">
        <v>41479502.049999997</v>
      </c>
      <c r="C8" s="12">
        <f>+B8/B$7</f>
        <v>0.23811689514806778</v>
      </c>
      <c r="D8" s="5">
        <f>C8*100*C8*100</f>
        <v>566.99655754955904</v>
      </c>
      <c r="E8" s="21" t="s">
        <v>42</v>
      </c>
      <c r="F8" s="26">
        <v>150653</v>
      </c>
      <c r="G8" s="34">
        <f>+F8/F$7</f>
        <v>0.18967193012053654</v>
      </c>
      <c r="H8" s="5">
        <f>G8*100*G8*100</f>
        <v>359.75441075649701</v>
      </c>
      <c r="I8" s="29"/>
      <c r="J8">
        <v>1</v>
      </c>
      <c r="K8" s="5">
        <v>17069831.719999999</v>
      </c>
      <c r="L8" s="12">
        <f>+K8/K$7</f>
        <v>0.19324732916278731</v>
      </c>
      <c r="M8" s="5">
        <f>L8*100*L8*100</f>
        <v>373.44530228550667</v>
      </c>
      <c r="N8" s="19" t="s">
        <v>42</v>
      </c>
      <c r="O8" s="25">
        <v>124781</v>
      </c>
      <c r="P8" s="28">
        <f>+O8/O$7</f>
        <v>0.18130580397683932</v>
      </c>
      <c r="Q8" s="5">
        <f>P8*100*P8*100</f>
        <v>328.71794555688086</v>
      </c>
      <c r="R8" s="29"/>
      <c r="S8">
        <v>1</v>
      </c>
      <c r="T8" s="5">
        <v>15976562.83</v>
      </c>
      <c r="U8" s="12">
        <f>+T8/T$7</f>
        <v>0.19280756307142924</v>
      </c>
      <c r="V8" s="5">
        <f>U8*100*U8*100</f>
        <v>371.74756377543162</v>
      </c>
      <c r="W8" t="s">
        <v>42</v>
      </c>
      <c r="Y8">
        <v>2016</v>
      </c>
      <c r="AA8">
        <v>2002</v>
      </c>
      <c r="AB8" s="5">
        <v>15941157</v>
      </c>
      <c r="AC8" t="s">
        <v>56</v>
      </c>
    </row>
    <row r="9" spans="1:32" x14ac:dyDescent="0.25">
      <c r="A9">
        <v>2</v>
      </c>
      <c r="B9" s="5">
        <v>39849613</v>
      </c>
      <c r="C9" s="12">
        <f t="shared" ref="C9:C59" si="0">+B9/B$7</f>
        <v>0.22876036720436185</v>
      </c>
      <c r="D9" s="5">
        <f t="shared" ref="D9:D59" si="1">C9*100*C9*100</f>
        <v>523.3130560347447</v>
      </c>
      <c r="E9" s="21" t="s">
        <v>50</v>
      </c>
      <c r="F9" s="25">
        <v>129920</v>
      </c>
      <c r="G9" s="34">
        <f t="shared" ref="G9:G18" si="2">+F9/F$7</f>
        <v>0.1635691102152636</v>
      </c>
      <c r="H9" s="5">
        <f t="shared" ref="H9:H18" si="3">G9*100*G9*100</f>
        <v>267.54853816613053</v>
      </c>
      <c r="I9" s="29"/>
      <c r="J9">
        <v>2</v>
      </c>
      <c r="K9" s="5">
        <v>13915601</v>
      </c>
      <c r="L9" s="12">
        <f t="shared" ref="L9:L68" si="4">+K9/K$7</f>
        <v>0.15753832674250948</v>
      </c>
      <c r="M9" s="5">
        <f t="shared" ref="M9:M68" si="5">L9*100*L9*100</f>
        <v>248.18324392829675</v>
      </c>
      <c r="N9" s="23" t="s">
        <v>86</v>
      </c>
      <c r="O9" s="26">
        <v>94363</v>
      </c>
      <c r="P9" s="28">
        <f t="shared" ref="P9:P18" si="6">+O9/O$7</f>
        <v>0.1371086910720902</v>
      </c>
      <c r="Q9" s="5">
        <f t="shared" ref="Q9:Q18" si="7">P9*100*P9*100</f>
        <v>187.98793167501867</v>
      </c>
      <c r="R9" s="29"/>
      <c r="S9">
        <v>2</v>
      </c>
      <c r="T9" s="5">
        <v>14894761</v>
      </c>
      <c r="U9" s="12">
        <f t="shared" ref="U9:U67" si="8">+T9/T$7</f>
        <v>0.17975221588643572</v>
      </c>
      <c r="V9" s="5">
        <f t="shared" ref="V9:V67" si="9">U9*100*U9*100</f>
        <v>323.10859116083793</v>
      </c>
      <c r="W9" t="s">
        <v>86</v>
      </c>
    </row>
    <row r="10" spans="1:32" x14ac:dyDescent="0.25">
      <c r="A10">
        <v>3</v>
      </c>
      <c r="B10" s="5">
        <v>36555880.230000004</v>
      </c>
      <c r="C10" s="12">
        <f t="shared" si="0"/>
        <v>0.20985239141201878</v>
      </c>
      <c r="D10" s="5">
        <f t="shared" si="1"/>
        <v>440.38026181343133</v>
      </c>
      <c r="E10" s="21" t="s">
        <v>86</v>
      </c>
      <c r="F10" s="25">
        <v>114059</v>
      </c>
      <c r="G10" s="34">
        <f t="shared" si="2"/>
        <v>0.14360013194306304</v>
      </c>
      <c r="H10" s="5">
        <f t="shared" si="3"/>
        <v>206.20997894065113</v>
      </c>
      <c r="I10" s="29"/>
      <c r="J10">
        <v>3</v>
      </c>
      <c r="K10" s="5">
        <v>12410395</v>
      </c>
      <c r="L10" s="12">
        <f t="shared" si="4"/>
        <v>0.14049791040384141</v>
      </c>
      <c r="M10" s="5">
        <f t="shared" si="5"/>
        <v>197.39662827845848</v>
      </c>
      <c r="N10" s="17" t="s">
        <v>50</v>
      </c>
      <c r="O10" s="26">
        <v>100077</v>
      </c>
      <c r="P10" s="28">
        <f t="shared" si="6"/>
        <v>0.14541108778251616</v>
      </c>
      <c r="Q10" s="5">
        <f t="shared" si="7"/>
        <v>211.4438445009462</v>
      </c>
      <c r="R10" s="29"/>
      <c r="S10">
        <v>3</v>
      </c>
      <c r="T10" s="5">
        <v>12557276</v>
      </c>
      <c r="U10" s="12">
        <f t="shared" si="8"/>
        <v>0.15154309535396762</v>
      </c>
      <c r="V10" s="5">
        <f t="shared" si="9"/>
        <v>229.65309749461724</v>
      </c>
      <c r="W10" t="s">
        <v>50</v>
      </c>
    </row>
    <row r="11" spans="1:32" x14ac:dyDescent="0.25">
      <c r="A11">
        <v>4</v>
      </c>
      <c r="B11" s="5">
        <v>20425210</v>
      </c>
      <c r="C11" s="12">
        <f t="shared" si="0"/>
        <v>0.11725279590108449</v>
      </c>
      <c r="D11" s="5">
        <f t="shared" si="1"/>
        <v>137.48218146621377</v>
      </c>
      <c r="E11" s="18" t="s">
        <v>81</v>
      </c>
      <c r="F11" s="24">
        <v>144085</v>
      </c>
      <c r="G11" s="34">
        <f t="shared" si="2"/>
        <v>0.18140282670386587</v>
      </c>
      <c r="H11" s="5">
        <f t="shared" si="3"/>
        <v>329.06985536152791</v>
      </c>
      <c r="I11" s="29"/>
      <c r="J11">
        <v>4</v>
      </c>
      <c r="K11" s="5">
        <v>9151583</v>
      </c>
      <c r="L11" s="12">
        <f t="shared" si="4"/>
        <v>0.1036049447569814</v>
      </c>
      <c r="M11" s="5">
        <f t="shared" si="5"/>
        <v>107.33984578097167</v>
      </c>
      <c r="N11" s="17" t="s">
        <v>114</v>
      </c>
      <c r="O11">
        <v>56362</v>
      </c>
      <c r="P11" s="28">
        <f t="shared" si="6"/>
        <v>8.1893539270743276E-2</v>
      </c>
      <c r="Q11" s="5">
        <f t="shared" si="7"/>
        <v>67.065517742887707</v>
      </c>
      <c r="R11" s="29"/>
      <c r="S11">
        <v>4</v>
      </c>
      <c r="T11" s="5">
        <v>8908851</v>
      </c>
      <c r="U11" s="12">
        <f t="shared" si="8"/>
        <v>0.1075133537390824</v>
      </c>
      <c r="V11" s="5">
        <f t="shared" si="9"/>
        <v>115.59121232225064</v>
      </c>
      <c r="W11" t="s">
        <v>114</v>
      </c>
      <c r="Y11" s="5">
        <v>30188363</v>
      </c>
      <c r="Z11" t="s">
        <v>56</v>
      </c>
      <c r="AD11">
        <v>1995</v>
      </c>
      <c r="AE11" s="5">
        <v>9825586</v>
      </c>
      <c r="AF11" t="s">
        <v>56</v>
      </c>
    </row>
    <row r="12" spans="1:32" x14ac:dyDescent="0.25">
      <c r="A12">
        <v>5</v>
      </c>
      <c r="B12" s="5">
        <v>6632432.5900000008</v>
      </c>
      <c r="C12" s="12">
        <f t="shared" si="0"/>
        <v>3.8074089069486741E-2</v>
      </c>
      <c r="D12" s="5">
        <f t="shared" si="1"/>
        <v>14.496362584712097</v>
      </c>
      <c r="E12" s="18" t="s">
        <v>65</v>
      </c>
      <c r="F12" s="24">
        <v>42525</v>
      </c>
      <c r="G12" s="34">
        <f t="shared" si="2"/>
        <v>5.3538919426601633E-2</v>
      </c>
      <c r="H12" s="5">
        <f t="shared" si="3"/>
        <v>28.664158933681417</v>
      </c>
      <c r="I12" s="29"/>
      <c r="J12">
        <v>5</v>
      </c>
      <c r="K12" s="5">
        <v>7352780</v>
      </c>
      <c r="L12" s="12">
        <f t="shared" si="4"/>
        <v>8.3240720835973156E-2</v>
      </c>
      <c r="M12" s="5">
        <f t="shared" si="5"/>
        <v>69.290176052924153</v>
      </c>
      <c r="N12" s="23" t="s">
        <v>100</v>
      </c>
      <c r="O12">
        <v>50304</v>
      </c>
      <c r="P12" s="28">
        <f t="shared" si="6"/>
        <v>7.309131328688602E-2</v>
      </c>
      <c r="Q12" s="5">
        <f t="shared" si="7"/>
        <v>53.423400780017218</v>
      </c>
      <c r="R12" s="29"/>
      <c r="S12">
        <v>5</v>
      </c>
      <c r="T12" s="5">
        <v>6984876</v>
      </c>
      <c r="U12" s="12">
        <f t="shared" si="8"/>
        <v>8.4294534077584971E-2</v>
      </c>
      <c r="V12" s="5">
        <f t="shared" si="9"/>
        <v>71.055684753571342</v>
      </c>
      <c r="W12" t="s">
        <v>119</v>
      </c>
    </row>
    <row r="13" spans="1:32" x14ac:dyDescent="0.25">
      <c r="A13">
        <v>6</v>
      </c>
      <c r="B13" s="5">
        <v>5827853</v>
      </c>
      <c r="C13" s="12">
        <f t="shared" si="0"/>
        <v>3.3455325959954534E-2</v>
      </c>
      <c r="D13" s="5">
        <f t="shared" si="1"/>
        <v>11.192588350868077</v>
      </c>
      <c r="E13" s="20" t="s">
        <v>39</v>
      </c>
      <c r="F13" s="24">
        <v>35933</v>
      </c>
      <c r="G13" s="34">
        <f t="shared" si="2"/>
        <v>4.523960004129516E-2</v>
      </c>
      <c r="H13" s="5">
        <f t="shared" si="3"/>
        <v>20.466214118963531</v>
      </c>
      <c r="I13" s="29"/>
      <c r="J13">
        <v>6</v>
      </c>
      <c r="K13" s="5">
        <v>6914919</v>
      </c>
      <c r="L13" s="12">
        <f t="shared" si="4"/>
        <v>7.8283702501960706E-2</v>
      </c>
      <c r="M13" s="5">
        <f t="shared" si="5"/>
        <v>61.283380774154892</v>
      </c>
      <c r="N13" s="19" t="s">
        <v>119</v>
      </c>
      <c r="O13">
        <v>45681</v>
      </c>
      <c r="P13" s="28">
        <f t="shared" si="6"/>
        <v>6.6374130929115788E-2</v>
      </c>
      <c r="Q13" s="5">
        <f t="shared" si="7"/>
        <v>44.055252565954049</v>
      </c>
      <c r="R13" s="29"/>
      <c r="S13">
        <v>6</v>
      </c>
      <c r="T13" s="5">
        <v>4919025</v>
      </c>
      <c r="U13" s="12">
        <f t="shared" si="8"/>
        <v>5.936353351025736E-2</v>
      </c>
      <c r="V13" s="5">
        <f t="shared" si="9"/>
        <v>35.240291108234487</v>
      </c>
      <c r="W13" t="s">
        <v>100</v>
      </c>
    </row>
    <row r="14" spans="1:32" x14ac:dyDescent="0.25">
      <c r="A14">
        <v>7</v>
      </c>
      <c r="B14" s="5">
        <v>2441524.6100000003</v>
      </c>
      <c r="C14" s="12">
        <f t="shared" si="0"/>
        <v>1.4015796497749838E-2</v>
      </c>
      <c r="D14" s="5">
        <f t="shared" si="1"/>
        <v>1.9644255146633667</v>
      </c>
      <c r="E14" s="20" t="s">
        <v>61</v>
      </c>
      <c r="F14" s="27">
        <v>12536</v>
      </c>
      <c r="G14" s="34">
        <f t="shared" si="2"/>
        <v>1.5782807617445695E-2</v>
      </c>
      <c r="H14" s="5">
        <f t="shared" si="3"/>
        <v>2.4909701628930185</v>
      </c>
      <c r="I14" s="29"/>
      <c r="J14">
        <v>7</v>
      </c>
      <c r="K14" s="5">
        <v>5521829</v>
      </c>
      <c r="L14" s="12">
        <f t="shared" si="4"/>
        <v>6.2512549850938126E-2</v>
      </c>
      <c r="M14" s="5">
        <f t="shared" si="5"/>
        <v>39.078188888660243</v>
      </c>
      <c r="N14" s="22" t="s">
        <v>81</v>
      </c>
      <c r="O14">
        <v>69059</v>
      </c>
      <c r="P14" s="28">
        <f t="shared" si="6"/>
        <v>0.10034217963341011</v>
      </c>
      <c r="Q14" s="5">
        <f t="shared" si="7"/>
        <v>100.68553013583541</v>
      </c>
      <c r="R14" s="29"/>
      <c r="S14">
        <v>7</v>
      </c>
      <c r="T14" s="5">
        <v>3280888.4199999995</v>
      </c>
      <c r="U14" s="12">
        <f t="shared" si="8"/>
        <v>3.9594254890773131E-2</v>
      </c>
      <c r="V14" s="5">
        <f t="shared" si="9"/>
        <v>15.677050203555121</v>
      </c>
      <c r="W14" t="s">
        <v>141</v>
      </c>
    </row>
    <row r="15" spans="1:32" x14ac:dyDescent="0.25">
      <c r="A15">
        <v>8</v>
      </c>
      <c r="B15" s="5">
        <v>2321956.7400000002</v>
      </c>
      <c r="C15" s="12">
        <f t="shared" si="0"/>
        <v>1.332940614693154E-2</v>
      </c>
      <c r="D15" s="5">
        <f t="shared" si="1"/>
        <v>1.7767306822985631</v>
      </c>
      <c r="E15" s="18" t="s">
        <v>82</v>
      </c>
      <c r="F15" s="27">
        <v>23259</v>
      </c>
      <c r="G15" s="34">
        <f t="shared" si="2"/>
        <v>2.9283050604193474E-2</v>
      </c>
      <c r="H15" s="5">
        <f t="shared" si="3"/>
        <v>8.5749705268775589</v>
      </c>
      <c r="I15" s="29"/>
      <c r="J15">
        <v>8</v>
      </c>
      <c r="K15" s="5">
        <v>2020996.9300000002</v>
      </c>
      <c r="L15" s="12">
        <f t="shared" si="4"/>
        <v>2.2879678333975556E-2</v>
      </c>
      <c r="M15" s="5">
        <f t="shared" si="5"/>
        <v>5.2347968066619046</v>
      </c>
      <c r="N15" s="19" t="s">
        <v>93</v>
      </c>
      <c r="O15">
        <v>26205</v>
      </c>
      <c r="P15" s="28">
        <f t="shared" si="6"/>
        <v>3.8075657297289442E-2</v>
      </c>
      <c r="Q15" s="5">
        <f t="shared" si="7"/>
        <v>14.497556786206308</v>
      </c>
      <c r="R15" s="29"/>
      <c r="S15">
        <v>8</v>
      </c>
      <c r="T15" s="5">
        <v>2873482</v>
      </c>
      <c r="U15" s="12">
        <f t="shared" si="8"/>
        <v>3.4677612941207116E-2</v>
      </c>
      <c r="V15" s="5">
        <f t="shared" si="9"/>
        <v>12.025368393001752</v>
      </c>
      <c r="W15" t="s">
        <v>81</v>
      </c>
      <c r="Y15" s="5">
        <v>4770667.29</v>
      </c>
      <c r="Z15" t="s">
        <v>87</v>
      </c>
      <c r="AE15" s="5">
        <v>1629607</v>
      </c>
      <c r="AF15" t="s">
        <v>87</v>
      </c>
    </row>
    <row r="16" spans="1:32" x14ac:dyDescent="0.25">
      <c r="A16">
        <v>9</v>
      </c>
      <c r="B16" s="5">
        <v>2074955</v>
      </c>
      <c r="C16" s="12">
        <f t="shared" si="0"/>
        <v>1.1911469949094025E-2</v>
      </c>
      <c r="D16" s="5">
        <f t="shared" si="1"/>
        <v>1.4188311634817001</v>
      </c>
      <c r="E16" s="20" t="s">
        <v>79</v>
      </c>
      <c r="F16" s="26">
        <v>19187</v>
      </c>
      <c r="G16" s="34">
        <f t="shared" si="2"/>
        <v>2.4156407925648573E-2</v>
      </c>
      <c r="H16" s="5">
        <f t="shared" si="3"/>
        <v>5.8353204387033717</v>
      </c>
      <c r="I16" s="29"/>
      <c r="J16">
        <v>9</v>
      </c>
      <c r="K16" s="5">
        <v>1832391</v>
      </c>
      <c r="L16" s="12">
        <f t="shared" si="4"/>
        <v>2.0744473205148214E-2</v>
      </c>
      <c r="M16" s="5">
        <f t="shared" si="5"/>
        <v>4.3033316855911226</v>
      </c>
      <c r="N16" t="s">
        <v>39</v>
      </c>
      <c r="O16">
        <v>17453</v>
      </c>
      <c r="P16" s="28">
        <f t="shared" si="6"/>
        <v>2.5359070666269516E-2</v>
      </c>
      <c r="Q16" s="5">
        <f t="shared" si="7"/>
        <v>6.4308246505685105</v>
      </c>
      <c r="R16" s="29"/>
      <c r="S16">
        <v>9</v>
      </c>
      <c r="T16" s="5">
        <v>1561848.63</v>
      </c>
      <c r="U16" s="12">
        <f t="shared" si="8"/>
        <v>1.8848624165348733E-2</v>
      </c>
      <c r="V16" s="5">
        <f t="shared" si="9"/>
        <v>3.552706329265682</v>
      </c>
      <c r="W16" t="s">
        <v>93</v>
      </c>
      <c r="AB16" s="5">
        <v>2851943</v>
      </c>
      <c r="AC16" t="s">
        <v>87</v>
      </c>
    </row>
    <row r="17" spans="1:32" x14ac:dyDescent="0.25">
      <c r="A17">
        <v>10</v>
      </c>
      <c r="B17" s="5">
        <v>1713577.38</v>
      </c>
      <c r="C17" s="12">
        <f t="shared" si="0"/>
        <v>9.8369484963853546E-3</v>
      </c>
      <c r="D17" s="5">
        <f t="shared" si="1"/>
        <v>0.96765555720538088</v>
      </c>
      <c r="E17" s="18" t="s">
        <v>58</v>
      </c>
      <c r="F17" s="24">
        <v>17003</v>
      </c>
      <c r="G17" s="34">
        <f t="shared" si="2"/>
        <v>2.1406754779788539E-2</v>
      </c>
      <c r="H17" s="5">
        <f t="shared" si="3"/>
        <v>4.5824915020199937</v>
      </c>
      <c r="I17" s="29"/>
      <c r="J17">
        <v>10</v>
      </c>
      <c r="K17" s="5">
        <v>1149981.8599999999</v>
      </c>
      <c r="L17" s="12">
        <f t="shared" si="4"/>
        <v>1.3018928755476588E-2</v>
      </c>
      <c r="M17" s="5">
        <f t="shared" si="5"/>
        <v>1.6949250594017518</v>
      </c>
      <c r="N17" s="22" t="s">
        <v>96</v>
      </c>
      <c r="O17">
        <v>8408</v>
      </c>
      <c r="P17" s="28">
        <f t="shared" si="6"/>
        <v>1.2216757357588615E-2</v>
      </c>
      <c r="Q17" s="5">
        <f t="shared" si="7"/>
        <v>1.4924916033419555</v>
      </c>
      <c r="R17" s="29"/>
      <c r="S17">
        <v>10</v>
      </c>
      <c r="T17" s="5">
        <v>1162878</v>
      </c>
      <c r="U17" s="12">
        <f t="shared" si="8"/>
        <v>1.403378659822649E-2</v>
      </c>
      <c r="V17" s="5">
        <f t="shared" si="9"/>
        <v>1.9694716628456146</v>
      </c>
      <c r="W17" t="s">
        <v>39</v>
      </c>
    </row>
    <row r="18" spans="1:32" x14ac:dyDescent="0.25">
      <c r="A18">
        <v>11</v>
      </c>
      <c r="B18" s="5">
        <v>1664991.4900000002</v>
      </c>
      <c r="C18" s="12">
        <f t="shared" si="0"/>
        <v>9.5580367278482129E-3</v>
      </c>
      <c r="D18" s="5">
        <f t="shared" si="1"/>
        <v>0.91356066090895371</v>
      </c>
      <c r="E18" t="s">
        <v>89</v>
      </c>
      <c r="F18" s="24">
        <v>14208</v>
      </c>
      <c r="G18" s="35">
        <f t="shared" si="2"/>
        <v>1.7887853432408136E-2</v>
      </c>
      <c r="H18" s="30">
        <f t="shared" si="3"/>
        <v>3.199753004193155</v>
      </c>
      <c r="I18" s="29"/>
      <c r="J18">
        <v>11</v>
      </c>
      <c r="K18" s="5">
        <v>752402</v>
      </c>
      <c r="L18" s="12">
        <f t="shared" si="4"/>
        <v>8.5179326511099027E-3</v>
      </c>
      <c r="M18" s="5">
        <f t="shared" si="5"/>
        <v>0.72555176648844177</v>
      </c>
      <c r="N18" t="s">
        <v>55</v>
      </c>
      <c r="O18" s="26">
        <v>4576</v>
      </c>
      <c r="P18" s="28">
        <f t="shared" si="6"/>
        <v>6.648891730295611E-3</v>
      </c>
      <c r="Q18" s="5">
        <f t="shared" si="7"/>
        <v>0.44207761241193361</v>
      </c>
      <c r="R18" s="29"/>
      <c r="T18" s="5">
        <v>958667.72</v>
      </c>
      <c r="U18" s="12">
        <f t="shared" si="8"/>
        <v>1.1569346226421298E-2</v>
      </c>
      <c r="V18" s="5">
        <f t="shared" si="9"/>
        <v>1.3384977210680871</v>
      </c>
      <c r="W18" t="s">
        <v>95</v>
      </c>
      <c r="Y18" s="5">
        <v>40421537.150000006</v>
      </c>
      <c r="Z18" t="s">
        <v>42</v>
      </c>
      <c r="AB18" s="5">
        <v>15870616</v>
      </c>
      <c r="AC18" t="s">
        <v>42</v>
      </c>
    </row>
    <row r="19" spans="1:32" x14ac:dyDescent="0.25">
      <c r="A19">
        <v>12</v>
      </c>
      <c r="B19" s="5">
        <v>1600646.46</v>
      </c>
      <c r="C19" s="12">
        <f t="shared" si="0"/>
        <v>9.1886581672439797E-3</v>
      </c>
      <c r="D19" s="5">
        <f t="shared" si="1"/>
        <v>0.84431438914459489</v>
      </c>
      <c r="E19" t="s">
        <v>45</v>
      </c>
      <c r="F19" s="24"/>
      <c r="G19" s="24"/>
      <c r="H19" s="24"/>
      <c r="I19" s="29"/>
      <c r="J19">
        <v>12</v>
      </c>
      <c r="K19" s="5">
        <v>733369.96</v>
      </c>
      <c r="L19" s="12">
        <f t="shared" si="4"/>
        <v>8.3024711891079017E-3</v>
      </c>
      <c r="M19" s="5">
        <f t="shared" si="5"/>
        <v>0.68931027845966775</v>
      </c>
      <c r="N19" s="22" t="s">
        <v>91</v>
      </c>
      <c r="R19" s="29"/>
      <c r="T19" s="5">
        <v>785590</v>
      </c>
      <c r="U19" s="12">
        <f t="shared" si="8"/>
        <v>9.4806182709628595E-3</v>
      </c>
      <c r="V19" s="5">
        <f t="shared" si="9"/>
        <v>0.89882122799714803</v>
      </c>
      <c r="W19" t="s">
        <v>101</v>
      </c>
      <c r="Y19" s="5">
        <v>1057964.8999999999</v>
      </c>
      <c r="Z19" s="2" t="s">
        <v>54</v>
      </c>
      <c r="AB19" s="5">
        <v>1199215.72</v>
      </c>
      <c r="AC19" s="2" t="s">
        <v>54</v>
      </c>
      <c r="AE19" s="5">
        <v>15610201</v>
      </c>
      <c r="AF19" t="s">
        <v>42</v>
      </c>
    </row>
    <row r="20" spans="1:32" x14ac:dyDescent="0.25">
      <c r="B20" s="5">
        <v>1317314.58</v>
      </c>
      <c r="C20" s="12">
        <f t="shared" si="0"/>
        <v>7.5621654605393463E-3</v>
      </c>
      <c r="D20" s="5">
        <f t="shared" si="1"/>
        <v>0.57186346452574266</v>
      </c>
      <c r="E20" t="s">
        <v>40</v>
      </c>
      <c r="F20" s="24"/>
      <c r="G20" s="24"/>
      <c r="H20" s="24"/>
      <c r="I20" s="29"/>
      <c r="K20" s="5">
        <v>714341.21</v>
      </c>
      <c r="L20" s="12">
        <f t="shared" si="4"/>
        <v>8.0870469731504635E-3</v>
      </c>
      <c r="M20" s="5">
        <f t="shared" si="5"/>
        <v>0.65400328745942071</v>
      </c>
      <c r="N20" t="s">
        <v>45</v>
      </c>
      <c r="R20" s="29"/>
      <c r="T20" s="5">
        <v>682186.53</v>
      </c>
      <c r="U20" s="12">
        <f t="shared" si="8"/>
        <v>8.2327296433543622E-3</v>
      </c>
      <c r="V20" s="5">
        <f t="shared" si="9"/>
        <v>0.67777837380565642</v>
      </c>
      <c r="W20" t="s">
        <v>96</v>
      </c>
      <c r="Y20" s="4">
        <f>+Y18+Y19</f>
        <v>41479502.050000004</v>
      </c>
      <c r="AB20" s="4">
        <f>+AB18+AB19</f>
        <v>17069831.719999999</v>
      </c>
      <c r="AE20" s="5">
        <v>366361.83</v>
      </c>
      <c r="AF20" s="2" t="s">
        <v>54</v>
      </c>
    </row>
    <row r="21" spans="1:32" x14ac:dyDescent="0.25">
      <c r="B21" s="5">
        <v>1044828.0800000001</v>
      </c>
      <c r="C21" s="12">
        <f t="shared" si="0"/>
        <v>5.9979316548501582E-3</v>
      </c>
      <c r="D21" s="5">
        <f t="shared" si="1"/>
        <v>0.35975184136253557</v>
      </c>
      <c r="E21" t="s">
        <v>55</v>
      </c>
      <c r="I21" s="29"/>
      <c r="K21" s="5">
        <v>635191.07000000007</v>
      </c>
      <c r="L21" s="12">
        <f t="shared" si="4"/>
        <v>7.1909893312968815E-3</v>
      </c>
      <c r="M21" s="5">
        <f t="shared" si="5"/>
        <v>0.51710327562825575</v>
      </c>
      <c r="N21" t="s">
        <v>65</v>
      </c>
      <c r="R21" s="29"/>
      <c r="T21" s="5">
        <v>490472.85000000003</v>
      </c>
      <c r="U21" s="12">
        <f t="shared" si="8"/>
        <v>5.9191001198096033E-3</v>
      </c>
      <c r="V21" s="5">
        <f t="shared" si="9"/>
        <v>0.35035746228330061</v>
      </c>
      <c r="W21" t="s">
        <v>140</v>
      </c>
      <c r="AE21" s="4">
        <f>+AE19+AE20</f>
        <v>15976562.83</v>
      </c>
    </row>
    <row r="22" spans="1:32" x14ac:dyDescent="0.25">
      <c r="B22" s="5">
        <v>1034364.72</v>
      </c>
      <c r="C22" s="12">
        <f t="shared" si="0"/>
        <v>5.9378657747676724E-3</v>
      </c>
      <c r="D22" s="5">
        <f t="shared" si="1"/>
        <v>0.3525824995915729</v>
      </c>
      <c r="E22" t="s">
        <v>74</v>
      </c>
      <c r="I22" s="29"/>
      <c r="K22" s="5">
        <v>632037.98</v>
      </c>
      <c r="L22" s="12">
        <f t="shared" si="4"/>
        <v>7.1552932429519694E-3</v>
      </c>
      <c r="M22" s="5">
        <f t="shared" si="5"/>
        <v>0.51198221392634113</v>
      </c>
      <c r="N22" t="s">
        <v>61</v>
      </c>
      <c r="R22" s="29"/>
      <c r="T22" s="5">
        <v>369636.42</v>
      </c>
      <c r="U22" s="12">
        <f t="shared" si="8"/>
        <v>4.4608279090432683E-3</v>
      </c>
      <c r="V22" s="5">
        <f t="shared" si="9"/>
        <v>0.19898985634099337</v>
      </c>
      <c r="W22" t="s">
        <v>133</v>
      </c>
    </row>
    <row r="23" spans="1:32" x14ac:dyDescent="0.25">
      <c r="B23" s="5">
        <v>807622.65</v>
      </c>
      <c r="C23" s="12">
        <f t="shared" si="0"/>
        <v>4.6362320752414785E-3</v>
      </c>
      <c r="D23" s="5">
        <f t="shared" si="1"/>
        <v>0.21494647855497909</v>
      </c>
      <c r="E23" t="s">
        <v>76</v>
      </c>
      <c r="I23" s="29"/>
      <c r="K23" s="5">
        <v>527089.73</v>
      </c>
      <c r="L23" s="12">
        <f t="shared" si="4"/>
        <v>5.9671755540677759E-3</v>
      </c>
      <c r="M23" s="5">
        <f t="shared" si="5"/>
        <v>0.3560718409306407</v>
      </c>
      <c r="N23" t="s">
        <v>74</v>
      </c>
      <c r="R23" s="29"/>
      <c r="T23" s="5">
        <v>367757.37</v>
      </c>
      <c r="U23" s="12">
        <f t="shared" si="8"/>
        <v>4.4381512510383902E-3</v>
      </c>
      <c r="V23" s="5">
        <f t="shared" si="9"/>
        <v>0.19697186527093627</v>
      </c>
      <c r="W23" t="s">
        <v>144</v>
      </c>
    </row>
    <row r="24" spans="1:32" x14ac:dyDescent="0.25">
      <c r="B24" s="5">
        <v>618380.87999999989</v>
      </c>
      <c r="C24" s="12">
        <f t="shared" si="0"/>
        <v>3.5498722956470467E-3</v>
      </c>
      <c r="D24" s="5">
        <f t="shared" si="1"/>
        <v>0.12601593315402435</v>
      </c>
      <c r="E24" t="s">
        <v>69</v>
      </c>
      <c r="I24" s="29"/>
      <c r="K24" s="5">
        <v>464615.52</v>
      </c>
      <c r="L24" s="12">
        <f t="shared" si="4"/>
        <v>5.2599058854447571E-3</v>
      </c>
      <c r="M24" s="5">
        <f t="shared" si="5"/>
        <v>0.2766660992373639</v>
      </c>
      <c r="N24" t="s">
        <v>58</v>
      </c>
      <c r="R24" s="29"/>
      <c r="T24" s="5">
        <v>346904.03</v>
      </c>
      <c r="U24" s="12">
        <f t="shared" si="8"/>
        <v>4.1864900076231219E-3</v>
      </c>
      <c r="V24" s="5">
        <f t="shared" si="9"/>
        <v>0.17526698583928249</v>
      </c>
      <c r="W24" t="s">
        <v>61</v>
      </c>
    </row>
    <row r="25" spans="1:32" x14ac:dyDescent="0.25">
      <c r="B25" s="5">
        <v>580496.5</v>
      </c>
      <c r="C25" s="12">
        <f t="shared" si="0"/>
        <v>3.3323935291629265E-3</v>
      </c>
      <c r="D25" s="5">
        <f t="shared" si="1"/>
        <v>0.11104846633206943</v>
      </c>
      <c r="E25" t="s">
        <v>75</v>
      </c>
      <c r="I25" s="29"/>
      <c r="K25" s="5">
        <v>445330.43</v>
      </c>
      <c r="L25" s="12">
        <f t="shared" si="4"/>
        <v>5.0415796478874494E-3</v>
      </c>
      <c r="M25" s="5">
        <f t="shared" si="5"/>
        <v>0.25417525345992942</v>
      </c>
      <c r="N25" t="s">
        <v>38</v>
      </c>
      <c r="R25" s="29"/>
      <c r="T25" s="5">
        <v>328725.45</v>
      </c>
      <c r="U25" s="12">
        <f t="shared" si="8"/>
        <v>3.9671081701657205E-3</v>
      </c>
      <c r="V25" s="5">
        <f t="shared" si="9"/>
        <v>0.15737947233795613</v>
      </c>
      <c r="W25" t="s">
        <v>55</v>
      </c>
    </row>
    <row r="26" spans="1:32" x14ac:dyDescent="0.25">
      <c r="B26" s="5">
        <v>575747.85000000009</v>
      </c>
      <c r="C26" s="12">
        <f t="shared" si="0"/>
        <v>3.3051334672465167E-3</v>
      </c>
      <c r="D26" s="5">
        <f t="shared" si="1"/>
        <v>0.10923907236312981</v>
      </c>
      <c r="E26" t="s">
        <v>66</v>
      </c>
      <c r="I26" s="29"/>
      <c r="K26" s="5">
        <v>445243.85</v>
      </c>
      <c r="L26" s="12">
        <f t="shared" si="4"/>
        <v>5.0405994769031444E-3</v>
      </c>
      <c r="M26" s="5">
        <f t="shared" si="5"/>
        <v>0.25407643086556253</v>
      </c>
      <c r="N26" t="s">
        <v>109</v>
      </c>
      <c r="R26" s="29"/>
      <c r="T26" s="5">
        <v>304391.23</v>
      </c>
      <c r="U26" s="12">
        <f t="shared" si="8"/>
        <v>3.6734391433939561E-3</v>
      </c>
      <c r="V26" s="5">
        <f t="shared" si="9"/>
        <v>0.13494155140218922</v>
      </c>
      <c r="W26" t="s">
        <v>131</v>
      </c>
    </row>
    <row r="27" spans="1:32" x14ac:dyDescent="0.25">
      <c r="B27" s="5">
        <v>518933.49000000005</v>
      </c>
      <c r="C27" s="12">
        <f t="shared" si="0"/>
        <v>2.9789854101479238E-3</v>
      </c>
      <c r="D27" s="5">
        <f t="shared" si="1"/>
        <v>8.8743540738741952E-2</v>
      </c>
      <c r="E27" t="s">
        <v>83</v>
      </c>
      <c r="I27" s="29"/>
      <c r="K27" s="5">
        <v>415212</v>
      </c>
      <c r="L27" s="12">
        <f t="shared" si="4"/>
        <v>4.7006093178017135E-3</v>
      </c>
      <c r="M27" s="5">
        <f t="shared" si="5"/>
        <v>0.22095727958604292</v>
      </c>
      <c r="N27" t="s">
        <v>62</v>
      </c>
      <c r="R27" s="29"/>
      <c r="T27" s="5">
        <v>296413.68000000005</v>
      </c>
      <c r="U27" s="12">
        <f t="shared" si="8"/>
        <v>3.5771648701884429E-3</v>
      </c>
      <c r="V27" s="5">
        <f t="shared" si="9"/>
        <v>0.12796108508510298</v>
      </c>
      <c r="W27" t="s">
        <v>129</v>
      </c>
    </row>
    <row r="28" spans="1:32" x14ac:dyDescent="0.25">
      <c r="B28" s="5">
        <v>491126.31</v>
      </c>
      <c r="C28" s="12">
        <f t="shared" si="0"/>
        <v>2.8193557367626942E-3</v>
      </c>
      <c r="D28" s="5">
        <f t="shared" si="1"/>
        <v>7.9487667704167139E-2</v>
      </c>
      <c r="E28" t="s">
        <v>53</v>
      </c>
      <c r="I28" s="29"/>
      <c r="K28" s="5">
        <v>404343.78</v>
      </c>
      <c r="L28" s="12">
        <f t="shared" si="4"/>
        <v>4.5775703492749878E-3</v>
      </c>
      <c r="M28" s="5">
        <f t="shared" si="5"/>
        <v>0.20954150302561536</v>
      </c>
      <c r="N28" t="s">
        <v>82</v>
      </c>
      <c r="R28" s="29"/>
      <c r="T28" s="5">
        <v>279512</v>
      </c>
      <c r="U28" s="12">
        <f t="shared" si="8"/>
        <v>3.3731928539739186E-3</v>
      </c>
      <c r="V28" s="5">
        <f t="shared" si="9"/>
        <v>0.11378430030100711</v>
      </c>
      <c r="W28" t="s">
        <v>62</v>
      </c>
    </row>
    <row r="29" spans="1:32" x14ac:dyDescent="0.25">
      <c r="B29" s="5">
        <v>450272.56999999995</v>
      </c>
      <c r="C29" s="12">
        <f t="shared" si="0"/>
        <v>2.5848310861952841E-3</v>
      </c>
      <c r="D29" s="5">
        <f t="shared" si="1"/>
        <v>6.6813517441614914E-2</v>
      </c>
      <c r="E29" t="s">
        <v>88</v>
      </c>
      <c r="I29" s="29"/>
      <c r="K29" s="5">
        <v>384488</v>
      </c>
      <c r="L29" s="12">
        <f t="shared" si="4"/>
        <v>4.3527833381090753E-3</v>
      </c>
      <c r="M29" s="5">
        <f t="shared" si="5"/>
        <v>0.18946722788519985</v>
      </c>
      <c r="N29" t="s">
        <v>122</v>
      </c>
      <c r="R29" s="29"/>
      <c r="T29" s="5">
        <v>259481</v>
      </c>
      <c r="U29" s="12">
        <f t="shared" si="8"/>
        <v>3.1314557333567304E-3</v>
      </c>
      <c r="V29" s="5">
        <f t="shared" si="9"/>
        <v>9.8060150099727378E-2</v>
      </c>
      <c r="W29" t="s">
        <v>122</v>
      </c>
    </row>
    <row r="30" spans="1:32" x14ac:dyDescent="0.25">
      <c r="B30" s="5">
        <v>443019.31000000006</v>
      </c>
      <c r="C30" s="12">
        <f t="shared" si="0"/>
        <v>2.5431930802997517E-3</v>
      </c>
      <c r="D30" s="5">
        <f t="shared" si="1"/>
        <v>6.4678310436845396E-2</v>
      </c>
      <c r="E30" t="s">
        <v>38</v>
      </c>
      <c r="I30" s="29"/>
      <c r="K30" s="5">
        <v>377565.83999999997</v>
      </c>
      <c r="L30" s="12">
        <f t="shared" si="4"/>
        <v>4.2744176603461146E-3</v>
      </c>
      <c r="M30" s="5">
        <f t="shared" si="5"/>
        <v>0.18270646335078752</v>
      </c>
      <c r="N30" t="s">
        <v>102</v>
      </c>
      <c r="R30" s="29"/>
      <c r="T30" s="5">
        <v>259147.90999999997</v>
      </c>
      <c r="U30" s="12">
        <f t="shared" si="8"/>
        <v>3.127435953140746E-3</v>
      </c>
      <c r="V30" s="5">
        <f t="shared" si="9"/>
        <v>9.7808556409973657E-2</v>
      </c>
      <c r="W30" t="s">
        <v>137</v>
      </c>
    </row>
    <row r="31" spans="1:32" x14ac:dyDescent="0.25">
      <c r="B31" s="5">
        <v>431044.04</v>
      </c>
      <c r="C31" s="12">
        <f t="shared" si="0"/>
        <v>2.4744479418570922E-3</v>
      </c>
      <c r="D31" s="5">
        <f t="shared" si="1"/>
        <v>6.1228926169607997E-2</v>
      </c>
      <c r="E31" t="s">
        <v>77</v>
      </c>
      <c r="I31" s="29"/>
      <c r="K31" s="5">
        <v>359374.18000000005</v>
      </c>
      <c r="L31" s="12">
        <f t="shared" si="4"/>
        <v>4.0684701287182221E-3</v>
      </c>
      <c r="M31" s="5">
        <f t="shared" si="5"/>
        <v>0.16552449188272469</v>
      </c>
      <c r="N31" t="s">
        <v>111</v>
      </c>
      <c r="R31" s="29"/>
      <c r="T31" s="5">
        <v>244744.48</v>
      </c>
      <c r="U31" s="12">
        <f t="shared" si="8"/>
        <v>2.9536131936573839E-3</v>
      </c>
      <c r="V31" s="5">
        <f t="shared" si="9"/>
        <v>8.7238308977469717E-2</v>
      </c>
      <c r="W31" t="s">
        <v>128</v>
      </c>
    </row>
    <row r="32" spans="1:32" x14ac:dyDescent="0.25">
      <c r="B32" s="5">
        <v>427957</v>
      </c>
      <c r="C32" s="12">
        <f t="shared" si="0"/>
        <v>2.4567265049142907E-3</v>
      </c>
      <c r="D32" s="5">
        <f t="shared" si="1"/>
        <v>6.0355051199483867E-2</v>
      </c>
      <c r="E32" t="s">
        <v>62</v>
      </c>
      <c r="I32" s="29"/>
      <c r="K32" s="5">
        <v>355299</v>
      </c>
      <c r="L32" s="12">
        <f t="shared" si="4"/>
        <v>4.0223350722176409E-3</v>
      </c>
      <c r="M32" s="5">
        <f t="shared" si="5"/>
        <v>0.16179179433192095</v>
      </c>
      <c r="N32" t="s">
        <v>101</v>
      </c>
      <c r="R32" s="29"/>
      <c r="T32" s="5">
        <v>234758.15999999997</v>
      </c>
      <c r="U32" s="12">
        <f t="shared" si="8"/>
        <v>2.8330967819773954E-3</v>
      </c>
      <c r="V32" s="5">
        <f t="shared" si="9"/>
        <v>8.0264373760506741E-2</v>
      </c>
      <c r="W32" t="s">
        <v>74</v>
      </c>
    </row>
    <row r="33" spans="2:23" x14ac:dyDescent="0.25">
      <c r="B33" s="5">
        <v>336042.61</v>
      </c>
      <c r="C33" s="12">
        <f t="shared" si="0"/>
        <v>1.9290834985000269E-3</v>
      </c>
      <c r="D33" s="5">
        <f t="shared" si="1"/>
        <v>3.7213631441851032E-2</v>
      </c>
      <c r="E33" t="s">
        <v>73</v>
      </c>
      <c r="I33" s="29"/>
      <c r="K33" s="5">
        <v>329033.06</v>
      </c>
      <c r="L33" s="12">
        <f t="shared" si="4"/>
        <v>3.7249787282178991E-3</v>
      </c>
      <c r="M33" s="5">
        <f t="shared" si="5"/>
        <v>0.13875466525675836</v>
      </c>
      <c r="N33" t="s">
        <v>92</v>
      </c>
      <c r="R33" s="29"/>
      <c r="T33" s="5">
        <v>229040.13</v>
      </c>
      <c r="U33" s="12">
        <f t="shared" si="8"/>
        <v>2.7640907359585899E-3</v>
      </c>
      <c r="V33" s="5">
        <f t="shared" si="9"/>
        <v>7.6401975966120986E-2</v>
      </c>
      <c r="W33" t="s">
        <v>111</v>
      </c>
    </row>
    <row r="34" spans="2:23" x14ac:dyDescent="0.25">
      <c r="B34" s="5">
        <v>312505.13</v>
      </c>
      <c r="C34" s="12">
        <f t="shared" si="0"/>
        <v>1.7939644305214918E-3</v>
      </c>
      <c r="D34" s="5">
        <f t="shared" si="1"/>
        <v>3.2183083779763005E-2</v>
      </c>
      <c r="E34" t="s">
        <v>36</v>
      </c>
      <c r="I34" s="29"/>
      <c r="K34" s="5">
        <v>253910.86</v>
      </c>
      <c r="L34" s="12">
        <f t="shared" si="4"/>
        <v>2.8745213394772945E-3</v>
      </c>
      <c r="M34" s="5">
        <f t="shared" si="5"/>
        <v>8.2628729311103391E-2</v>
      </c>
      <c r="N34" t="s">
        <v>95</v>
      </c>
      <c r="R34" s="29"/>
      <c r="T34" s="5">
        <v>219775.17</v>
      </c>
      <c r="U34" s="12">
        <f t="shared" si="8"/>
        <v>2.6522798052495177E-3</v>
      </c>
      <c r="V34" s="5">
        <f t="shared" si="9"/>
        <v>7.0345881653344197E-2</v>
      </c>
      <c r="W34" t="s">
        <v>102</v>
      </c>
    </row>
    <row r="35" spans="2:23" x14ac:dyDescent="0.25">
      <c r="B35" s="5">
        <v>234508.21999999997</v>
      </c>
      <c r="C35" s="12">
        <f t="shared" si="0"/>
        <v>1.3462159976218907E-3</v>
      </c>
      <c r="D35" s="5">
        <f t="shared" si="1"/>
        <v>1.8122975122531023E-2</v>
      </c>
      <c r="E35" t="s">
        <v>49</v>
      </c>
      <c r="I35" s="29"/>
      <c r="K35" s="5">
        <v>243742.59000000003</v>
      </c>
      <c r="L35" s="12">
        <f t="shared" si="4"/>
        <v>2.7594064952340563E-3</v>
      </c>
      <c r="M35" s="5">
        <f t="shared" si="5"/>
        <v>7.6143242059398986E-2</v>
      </c>
      <c r="N35" t="s">
        <v>37</v>
      </c>
      <c r="R35" s="29"/>
      <c r="T35" s="5">
        <v>213689.05</v>
      </c>
      <c r="U35" s="12">
        <f t="shared" si="8"/>
        <v>2.5788315937508065E-3</v>
      </c>
      <c r="V35" s="5">
        <f t="shared" si="9"/>
        <v>6.6503723889273253E-2</v>
      </c>
      <c r="W35" t="s">
        <v>92</v>
      </c>
    </row>
    <row r="36" spans="2:23" x14ac:dyDescent="0.25">
      <c r="B36" s="5">
        <v>227264.6</v>
      </c>
      <c r="C36" s="12">
        <f t="shared" si="0"/>
        <v>1.3046333310326606E-3</v>
      </c>
      <c r="D36" s="5">
        <f t="shared" si="1"/>
        <v>1.7020681284413756E-2</v>
      </c>
      <c r="E36" t="s">
        <v>59</v>
      </c>
      <c r="I36" s="29"/>
      <c r="K36" s="5">
        <v>188434.52</v>
      </c>
      <c r="L36" s="12">
        <f t="shared" si="4"/>
        <v>2.1332645985845623E-3</v>
      </c>
      <c r="M36" s="5">
        <f t="shared" si="5"/>
        <v>4.5508178475741533E-2</v>
      </c>
      <c r="N36" t="s">
        <v>103</v>
      </c>
      <c r="R36" s="29"/>
      <c r="T36" s="5">
        <v>202198.95</v>
      </c>
      <c r="U36" s="12">
        <f t="shared" si="8"/>
        <v>2.4401673388657007E-3</v>
      </c>
      <c r="V36" s="5">
        <f t="shared" si="9"/>
        <v>5.9544166416669153E-2</v>
      </c>
      <c r="W36" t="s">
        <v>83</v>
      </c>
    </row>
    <row r="37" spans="2:23" x14ac:dyDescent="0.25">
      <c r="B37" s="5">
        <v>225059.72</v>
      </c>
      <c r="C37" s="12">
        <f t="shared" si="0"/>
        <v>1.2919760146757476E-3</v>
      </c>
      <c r="D37" s="5">
        <f t="shared" si="1"/>
        <v>1.6692020224974277E-2</v>
      </c>
      <c r="E37" t="s">
        <v>43</v>
      </c>
      <c r="I37" s="29"/>
      <c r="K37" s="5">
        <v>166493.21000000002</v>
      </c>
      <c r="L37" s="12">
        <f t="shared" si="4"/>
        <v>1.884867331090425E-3</v>
      </c>
      <c r="M37" s="5">
        <f t="shared" si="5"/>
        <v>3.5527248558119416E-2</v>
      </c>
      <c r="N37" t="s">
        <v>117</v>
      </c>
      <c r="R37" s="29"/>
      <c r="T37" s="5">
        <v>180756.31</v>
      </c>
      <c r="U37" s="12">
        <f t="shared" si="8"/>
        <v>2.1813943344210422E-3</v>
      </c>
      <c r="V37" s="5">
        <f t="shared" si="9"/>
        <v>4.7584812422442217E-2</v>
      </c>
      <c r="W37" t="s">
        <v>127</v>
      </c>
    </row>
    <row r="38" spans="2:23" x14ac:dyDescent="0.25">
      <c r="B38" s="5">
        <v>168475.83000000002</v>
      </c>
      <c r="C38" s="12">
        <f t="shared" si="0"/>
        <v>9.6715099180159274E-4</v>
      </c>
      <c r="D38" s="5">
        <f t="shared" si="1"/>
        <v>9.3538104094280441E-3</v>
      </c>
      <c r="E38" t="s">
        <v>37</v>
      </c>
      <c r="I38" s="29"/>
      <c r="K38" s="5">
        <v>165956.93</v>
      </c>
      <c r="L38" s="12">
        <f t="shared" si="4"/>
        <v>1.8787961126166073E-3</v>
      </c>
      <c r="M38" s="5">
        <f t="shared" si="5"/>
        <v>3.5298748327832752E-2</v>
      </c>
      <c r="N38" t="s">
        <v>94</v>
      </c>
      <c r="R38" s="29"/>
      <c r="T38" s="5">
        <v>175746.72</v>
      </c>
      <c r="U38" s="12">
        <f t="shared" si="8"/>
        <v>2.1209378488700136E-3</v>
      </c>
      <c r="V38" s="5">
        <f t="shared" si="9"/>
        <v>4.4983773587693607E-2</v>
      </c>
      <c r="W38" t="s">
        <v>139</v>
      </c>
    </row>
    <row r="39" spans="2:23" x14ac:dyDescent="0.25">
      <c r="B39" s="5">
        <v>156190.53</v>
      </c>
      <c r="C39" s="12">
        <f t="shared" si="0"/>
        <v>8.96626097639741E-4</v>
      </c>
      <c r="D39" s="5">
        <f t="shared" si="1"/>
        <v>8.0393835896867046E-3</v>
      </c>
      <c r="E39" t="s">
        <v>48</v>
      </c>
      <c r="I39" s="29"/>
      <c r="K39" s="5">
        <v>160045.33000000002</v>
      </c>
      <c r="L39" s="12">
        <f t="shared" si="4"/>
        <v>1.81187097065752E-3</v>
      </c>
      <c r="M39" s="5">
        <f t="shared" si="5"/>
        <v>3.2828764143114239E-2</v>
      </c>
      <c r="N39" t="s">
        <v>116</v>
      </c>
      <c r="R39" s="29"/>
      <c r="T39" s="5">
        <v>172894.83000000002</v>
      </c>
      <c r="U39" s="12">
        <f t="shared" si="8"/>
        <v>2.0865208114321946E-3</v>
      </c>
      <c r="V39" s="5">
        <f t="shared" si="9"/>
        <v>4.353569096539664E-2</v>
      </c>
      <c r="W39" t="s">
        <v>69</v>
      </c>
    </row>
    <row r="40" spans="2:23" x14ac:dyDescent="0.25">
      <c r="B40" s="5">
        <v>105177.62999999999</v>
      </c>
      <c r="C40" s="12">
        <f t="shared" si="0"/>
        <v>6.0378185505802781E-4</v>
      </c>
      <c r="D40" s="5">
        <f t="shared" si="1"/>
        <v>3.6455252849731329E-3</v>
      </c>
      <c r="E40" t="s">
        <v>70</v>
      </c>
      <c r="I40" s="29"/>
      <c r="K40" s="5">
        <v>160014.79</v>
      </c>
      <c r="L40" s="12">
        <f t="shared" si="4"/>
        <v>1.8115252277392862E-3</v>
      </c>
      <c r="M40" s="5">
        <f t="shared" si="5"/>
        <v>3.281623650735873E-2</v>
      </c>
      <c r="N40" t="s">
        <v>107</v>
      </c>
      <c r="R40" s="29"/>
      <c r="T40" s="5">
        <v>170235.37</v>
      </c>
      <c r="U40" s="12">
        <f t="shared" si="8"/>
        <v>2.0544260481754131E-3</v>
      </c>
      <c r="V40" s="5">
        <f t="shared" si="9"/>
        <v>4.2206663874216448E-2</v>
      </c>
      <c r="W40" t="s">
        <v>134</v>
      </c>
    </row>
    <row r="41" spans="2:23" x14ac:dyDescent="0.25">
      <c r="B41" s="5">
        <v>103926.34</v>
      </c>
      <c r="C41" s="12">
        <f t="shared" si="0"/>
        <v>5.9659870976928582E-4</v>
      </c>
      <c r="D41" s="5">
        <f t="shared" si="1"/>
        <v>3.5593002049837653E-3</v>
      </c>
      <c r="E41" t="s">
        <v>80</v>
      </c>
      <c r="I41" s="29"/>
      <c r="K41" s="5">
        <v>159664.51</v>
      </c>
      <c r="L41" s="12">
        <f t="shared" si="4"/>
        <v>1.8075597126967547E-3</v>
      </c>
      <c r="M41" s="5">
        <f t="shared" si="5"/>
        <v>3.2672721149643744E-2</v>
      </c>
      <c r="N41" t="s">
        <v>98</v>
      </c>
      <c r="R41" s="29"/>
      <c r="T41" s="5">
        <v>151986.01</v>
      </c>
      <c r="U41" s="12">
        <f t="shared" si="8"/>
        <v>1.8341900270328593E-3</v>
      </c>
      <c r="V41" s="5">
        <f t="shared" si="9"/>
        <v>3.3642530552668012E-2</v>
      </c>
      <c r="W41" t="s">
        <v>138</v>
      </c>
    </row>
    <row r="42" spans="2:23" x14ac:dyDescent="0.25">
      <c r="B42" s="5">
        <v>92694.48</v>
      </c>
      <c r="C42" s="12">
        <f t="shared" si="0"/>
        <v>5.3212118478082517E-4</v>
      </c>
      <c r="D42" s="5">
        <f t="shared" si="1"/>
        <v>2.8315295529254911E-3</v>
      </c>
      <c r="E42" t="s">
        <v>41</v>
      </c>
      <c r="I42" s="29"/>
      <c r="K42" s="5">
        <v>135566</v>
      </c>
      <c r="L42" s="12">
        <f t="shared" si="4"/>
        <v>1.5347408137941752E-3</v>
      </c>
      <c r="M42" s="5">
        <f t="shared" si="5"/>
        <v>2.3554293655256069E-2</v>
      </c>
      <c r="N42" t="s">
        <v>99</v>
      </c>
      <c r="R42" s="29"/>
      <c r="T42" s="5">
        <v>144035.24</v>
      </c>
      <c r="U42" s="12">
        <f t="shared" si="8"/>
        <v>1.7382389388949967E-3</v>
      </c>
      <c r="V42" s="5">
        <f t="shared" si="9"/>
        <v>3.0214746086908044E-2</v>
      </c>
      <c r="W42" t="s">
        <v>143</v>
      </c>
    </row>
    <row r="43" spans="2:23" x14ac:dyDescent="0.25">
      <c r="B43" s="5">
        <v>85940.33</v>
      </c>
      <c r="C43" s="12">
        <f t="shared" si="0"/>
        <v>4.9334836572852126E-4</v>
      </c>
      <c r="D43" s="5">
        <f t="shared" si="1"/>
        <v>2.4339260996700278E-3</v>
      </c>
      <c r="E43" t="s">
        <v>71</v>
      </c>
      <c r="I43" s="29"/>
      <c r="K43" s="5">
        <v>133832.81</v>
      </c>
      <c r="L43" s="12">
        <f t="shared" si="4"/>
        <v>1.5151193937400324E-3</v>
      </c>
      <c r="M43" s="5">
        <f t="shared" si="5"/>
        <v>2.2955867772871636E-2</v>
      </c>
      <c r="N43" t="s">
        <v>112</v>
      </c>
      <c r="R43" s="29"/>
      <c r="T43" s="5">
        <v>141822.66</v>
      </c>
      <c r="U43" s="12">
        <f t="shared" si="8"/>
        <v>1.7115371906879589E-3</v>
      </c>
      <c r="V43" s="5">
        <f t="shared" si="9"/>
        <v>2.9293595551080305E-2</v>
      </c>
      <c r="W43" t="s">
        <v>117</v>
      </c>
    </row>
    <row r="44" spans="2:23" x14ac:dyDescent="0.25">
      <c r="B44" s="5">
        <v>85853.239999999991</v>
      </c>
      <c r="C44" s="12">
        <f t="shared" si="0"/>
        <v>4.9284841757645686E-4</v>
      </c>
      <c r="D44" s="5">
        <f t="shared" si="1"/>
        <v>2.4289956270761759E-3</v>
      </c>
      <c r="E44" t="s">
        <v>90</v>
      </c>
      <c r="I44" s="29"/>
      <c r="K44" s="5">
        <v>116892.37</v>
      </c>
      <c r="L44" s="12">
        <f t="shared" si="4"/>
        <v>1.3233369064524279E-3</v>
      </c>
      <c r="M44" s="5">
        <f t="shared" si="5"/>
        <v>1.7512205679790817E-2</v>
      </c>
      <c r="N44" t="s">
        <v>113</v>
      </c>
      <c r="R44" s="29"/>
      <c r="T44" s="5">
        <v>141065.21</v>
      </c>
      <c r="U44" s="12">
        <f t="shared" si="8"/>
        <v>1.7023961701691883E-3</v>
      </c>
      <c r="V44" s="5">
        <f t="shared" si="9"/>
        <v>2.89815272020672E-2</v>
      </c>
      <c r="W44" t="s">
        <v>45</v>
      </c>
    </row>
    <row r="45" spans="2:23" x14ac:dyDescent="0.25">
      <c r="B45" s="5">
        <v>79015.930000000008</v>
      </c>
      <c r="C45" s="12">
        <f t="shared" si="0"/>
        <v>4.5359821089841331E-4</v>
      </c>
      <c r="D45" s="5">
        <f t="shared" si="1"/>
        <v>2.0575133693024141E-3</v>
      </c>
      <c r="E45" t="s">
        <v>46</v>
      </c>
      <c r="I45" s="29"/>
      <c r="K45" s="5">
        <v>94544.260000000009</v>
      </c>
      <c r="L45" s="12">
        <f t="shared" si="4"/>
        <v>1.0703342617763164E-3</v>
      </c>
      <c r="M45" s="5">
        <f t="shared" si="5"/>
        <v>1.1456154319322521E-2</v>
      </c>
      <c r="N45" t="s">
        <v>70</v>
      </c>
      <c r="R45" s="29"/>
      <c r="T45" s="5">
        <v>130607.76000000001</v>
      </c>
      <c r="U45" s="12">
        <f t="shared" si="8"/>
        <v>1.5761940907923118E-3</v>
      </c>
      <c r="V45" s="5">
        <f t="shared" si="9"/>
        <v>2.4843878118486019E-2</v>
      </c>
      <c r="W45" t="s">
        <v>37</v>
      </c>
    </row>
    <row r="46" spans="2:23" x14ac:dyDescent="0.25">
      <c r="B46" s="5">
        <v>77520.56</v>
      </c>
      <c r="C46" s="12">
        <f t="shared" si="0"/>
        <v>4.4501390192892875E-4</v>
      </c>
      <c r="D46" s="5">
        <f t="shared" si="1"/>
        <v>1.980373729100102E-3</v>
      </c>
      <c r="E46" t="s">
        <v>84</v>
      </c>
      <c r="I46" s="29"/>
      <c r="K46" s="5">
        <v>92035.88</v>
      </c>
      <c r="L46" s="12">
        <f t="shared" si="4"/>
        <v>1.0419369264377725E-3</v>
      </c>
      <c r="M46" s="5">
        <f t="shared" si="5"/>
        <v>1.0856325586745921E-2</v>
      </c>
      <c r="N46" t="s">
        <v>88</v>
      </c>
      <c r="R46" s="29"/>
      <c r="T46" s="5">
        <v>120706.05</v>
      </c>
      <c r="U46" s="12">
        <f t="shared" si="8"/>
        <v>1.4566987653174767E-3</v>
      </c>
      <c r="V46" s="5">
        <f t="shared" si="9"/>
        <v>2.1219712928774611E-2</v>
      </c>
      <c r="W46" t="s">
        <v>103</v>
      </c>
    </row>
    <row r="47" spans="2:23" x14ac:dyDescent="0.25">
      <c r="B47" s="5">
        <v>76050.89</v>
      </c>
      <c r="C47" s="12">
        <f t="shared" si="0"/>
        <v>4.3657712617230508E-4</v>
      </c>
      <c r="D47" s="5">
        <f t="shared" si="1"/>
        <v>1.905995870968688E-3</v>
      </c>
      <c r="E47" t="s">
        <v>72</v>
      </c>
      <c r="I47" s="29"/>
      <c r="K47" s="5">
        <v>86925.1</v>
      </c>
      <c r="L47" s="12">
        <f t="shared" si="4"/>
        <v>9.8407785663912842E-4</v>
      </c>
      <c r="M47" s="5">
        <f t="shared" si="5"/>
        <v>9.6840922792746087E-3</v>
      </c>
      <c r="N47" t="s">
        <v>73</v>
      </c>
      <c r="R47" s="29"/>
      <c r="T47" s="5">
        <v>120079.24</v>
      </c>
      <c r="U47" s="12">
        <f t="shared" si="8"/>
        <v>1.4491343279666674E-3</v>
      </c>
      <c r="V47" s="5">
        <f t="shared" si="9"/>
        <v>2.0999903004914049E-2</v>
      </c>
      <c r="W47" t="s">
        <v>38</v>
      </c>
    </row>
    <row r="48" spans="2:23" x14ac:dyDescent="0.25">
      <c r="B48" s="5">
        <v>75071.66</v>
      </c>
      <c r="C48" s="12">
        <f t="shared" si="0"/>
        <v>4.3095576632678974E-4</v>
      </c>
      <c r="D48" s="5">
        <f t="shared" si="1"/>
        <v>1.8572287253031063E-3</v>
      </c>
      <c r="E48" t="s">
        <v>68</v>
      </c>
      <c r="I48" s="29"/>
      <c r="K48" s="5">
        <v>78099.259999999995</v>
      </c>
      <c r="L48" s="12">
        <f t="shared" si="4"/>
        <v>8.8416064388654146E-4</v>
      </c>
      <c r="M48" s="5">
        <f t="shared" si="5"/>
        <v>7.8174004419786364E-3</v>
      </c>
      <c r="N48" t="s">
        <v>121</v>
      </c>
      <c r="R48" s="29"/>
      <c r="T48" s="5">
        <v>109153.4</v>
      </c>
      <c r="U48" s="12">
        <f t="shared" si="8"/>
        <v>1.3172796476249918E-3</v>
      </c>
      <c r="V48" s="5">
        <f t="shared" si="9"/>
        <v>1.7352256700470227E-2</v>
      </c>
      <c r="W48" t="s">
        <v>48</v>
      </c>
    </row>
    <row r="49" spans="2:23" x14ac:dyDescent="0.25">
      <c r="B49" s="5">
        <v>63291.780000000006</v>
      </c>
      <c r="C49" s="12">
        <f t="shared" si="0"/>
        <v>3.6333228214330932E-4</v>
      </c>
      <c r="D49" s="5">
        <f t="shared" si="1"/>
        <v>1.3201034724746531E-3</v>
      </c>
      <c r="E49" t="s">
        <v>64</v>
      </c>
      <c r="I49" s="29"/>
      <c r="K49" s="5">
        <v>76299</v>
      </c>
      <c r="L49" s="12">
        <f t="shared" si="4"/>
        <v>8.6377992528865479E-4</v>
      </c>
      <c r="M49" s="5">
        <f t="shared" si="5"/>
        <v>7.4611575933167407E-3</v>
      </c>
      <c r="N49" t="s">
        <v>104</v>
      </c>
      <c r="R49" s="29"/>
      <c r="T49" s="5">
        <v>96235.68</v>
      </c>
      <c r="U49" s="12">
        <f t="shared" si="8"/>
        <v>1.1613866598690601E-3</v>
      </c>
      <c r="V49" s="5">
        <f t="shared" si="9"/>
        <v>1.3488189737218119E-2</v>
      </c>
      <c r="W49" t="s">
        <v>130</v>
      </c>
    </row>
    <row r="50" spans="2:23" x14ac:dyDescent="0.25">
      <c r="B50" s="5">
        <v>55516.529999999992</v>
      </c>
      <c r="C50" s="12">
        <f t="shared" si="0"/>
        <v>3.1869774466095741E-4</v>
      </c>
      <c r="D50" s="5">
        <f t="shared" si="1"/>
        <v>1.015682524519808E-3</v>
      </c>
      <c r="E50" t="s">
        <v>52</v>
      </c>
      <c r="I50" s="29"/>
      <c r="K50" s="5">
        <v>69481.75</v>
      </c>
      <c r="L50" s="12">
        <f t="shared" si="4"/>
        <v>7.8660193218685684E-4</v>
      </c>
      <c r="M50" s="5">
        <f t="shared" si="5"/>
        <v>6.1874259972009658E-3</v>
      </c>
      <c r="N50" t="s">
        <v>43</v>
      </c>
      <c r="R50" s="29"/>
      <c r="T50" s="5">
        <v>83612.25</v>
      </c>
      <c r="U50" s="12">
        <f t="shared" si="8"/>
        <v>1.0090452080936804E-3</v>
      </c>
      <c r="V50" s="5">
        <f t="shared" si="9"/>
        <v>1.0181722319768188E-2</v>
      </c>
      <c r="W50" t="s">
        <v>132</v>
      </c>
    </row>
    <row r="51" spans="2:23" x14ac:dyDescent="0.25">
      <c r="B51" s="5">
        <v>54027.479999999996</v>
      </c>
      <c r="C51" s="12">
        <f t="shared" si="0"/>
        <v>3.101497162325344E-4</v>
      </c>
      <c r="D51" s="5">
        <f t="shared" si="1"/>
        <v>9.6192846479121617E-4</v>
      </c>
      <c r="E51" t="s">
        <v>85</v>
      </c>
      <c r="I51" s="29"/>
      <c r="K51" s="5">
        <v>69064.009999999995</v>
      </c>
      <c r="L51" s="12">
        <f t="shared" si="4"/>
        <v>7.8187270341596748E-4</v>
      </c>
      <c r="M51" s="5">
        <f t="shared" si="5"/>
        <v>6.1132492434699355E-3</v>
      </c>
      <c r="N51" t="s">
        <v>78</v>
      </c>
      <c r="R51" s="29"/>
      <c r="T51" s="5">
        <v>77277.179999999993</v>
      </c>
      <c r="U51" s="12">
        <f t="shared" si="8"/>
        <v>9.3259263055345102E-4</v>
      </c>
      <c r="V51" s="5">
        <f t="shared" si="9"/>
        <v>8.6972901456260562E-3</v>
      </c>
      <c r="W51" t="s">
        <v>135</v>
      </c>
    </row>
    <row r="52" spans="2:23" x14ac:dyDescent="0.25">
      <c r="B52" s="5">
        <v>46162.17</v>
      </c>
      <c r="C52" s="12">
        <f t="shared" si="0"/>
        <v>2.6499818104005617E-4</v>
      </c>
      <c r="D52" s="5">
        <f t="shared" si="1"/>
        <v>7.0224035954538394E-4</v>
      </c>
      <c r="E52" t="s">
        <v>78</v>
      </c>
      <c r="I52" s="29"/>
      <c r="K52" s="5">
        <v>66622</v>
      </c>
      <c r="L52" s="12">
        <f t="shared" si="4"/>
        <v>7.5422674193083479E-4</v>
      </c>
      <c r="M52" s="5">
        <f t="shared" si="5"/>
        <v>5.6885797824360205E-3</v>
      </c>
      <c r="N52" t="s">
        <v>80</v>
      </c>
      <c r="R52" s="29"/>
      <c r="T52" s="5">
        <v>58220.729999999996</v>
      </c>
      <c r="U52" s="12">
        <f t="shared" si="8"/>
        <v>7.0261652590638309E-4</v>
      </c>
      <c r="V52" s="5">
        <f t="shared" si="9"/>
        <v>4.9366998247675504E-3</v>
      </c>
      <c r="W52" t="s">
        <v>125</v>
      </c>
    </row>
    <row r="53" spans="2:23" x14ac:dyDescent="0.25">
      <c r="B53" s="5">
        <v>44386.080000000002</v>
      </c>
      <c r="C53" s="12">
        <f t="shared" si="0"/>
        <v>2.5480237310114356E-4</v>
      </c>
      <c r="D53" s="5">
        <f t="shared" si="1"/>
        <v>6.4924249337974371E-4</v>
      </c>
      <c r="E53" t="s">
        <v>51</v>
      </c>
      <c r="I53" s="29"/>
      <c r="K53" s="5">
        <v>66015.23</v>
      </c>
      <c r="L53" s="12">
        <f t="shared" si="4"/>
        <v>7.4735750714050465E-4</v>
      </c>
      <c r="M53" s="5">
        <f t="shared" si="5"/>
        <v>5.5854324347926945E-3</v>
      </c>
      <c r="N53" t="s">
        <v>68</v>
      </c>
      <c r="R53" s="29"/>
      <c r="T53" s="5">
        <v>57505.32</v>
      </c>
      <c r="U53" s="12">
        <f t="shared" si="8"/>
        <v>6.9398285043033379E-4</v>
      </c>
      <c r="V53" s="5">
        <f t="shared" si="9"/>
        <v>4.81612196691411E-3</v>
      </c>
      <c r="W53" t="s">
        <v>108</v>
      </c>
    </row>
    <row r="54" spans="2:23" x14ac:dyDescent="0.25">
      <c r="B54" s="5">
        <v>40339.06</v>
      </c>
      <c r="C54" s="12">
        <f t="shared" si="0"/>
        <v>2.3157008270767356E-4</v>
      </c>
      <c r="D54" s="5">
        <f t="shared" si="1"/>
        <v>5.3624703205238777E-4</v>
      </c>
      <c r="E54" t="s">
        <v>60</v>
      </c>
      <c r="I54" s="29"/>
      <c r="K54" s="5">
        <v>52840.5</v>
      </c>
      <c r="L54" s="12">
        <f t="shared" si="4"/>
        <v>5.9820657075735154E-4</v>
      </c>
      <c r="M54" s="5">
        <f t="shared" si="5"/>
        <v>3.5785110129727023E-3</v>
      </c>
      <c r="N54" t="s">
        <v>120</v>
      </c>
      <c r="R54" s="29"/>
      <c r="T54" s="5">
        <v>55850.34</v>
      </c>
      <c r="U54" s="12">
        <f t="shared" si="8"/>
        <v>6.7401030288507721E-4</v>
      </c>
      <c r="V54" s="5">
        <f t="shared" si="9"/>
        <v>4.542898883952335E-3</v>
      </c>
      <c r="W54" t="s">
        <v>58</v>
      </c>
    </row>
    <row r="55" spans="2:23" x14ac:dyDescent="0.25">
      <c r="B55" s="5">
        <v>35663.54</v>
      </c>
      <c r="C55" s="12">
        <f t="shared" si="0"/>
        <v>2.0472983027984353E-4</v>
      </c>
      <c r="D55" s="5">
        <f t="shared" si="1"/>
        <v>4.1914303406413543E-4</v>
      </c>
      <c r="E55" t="s">
        <v>63</v>
      </c>
      <c r="I55" s="29"/>
      <c r="K55" s="5">
        <v>45339.74</v>
      </c>
      <c r="L55" s="12">
        <f t="shared" si="4"/>
        <v>5.1329057038502514E-4</v>
      </c>
      <c r="M55" s="5">
        <f t="shared" si="5"/>
        <v>2.6346720964618444E-3</v>
      </c>
      <c r="N55" t="s">
        <v>97</v>
      </c>
      <c r="R55" s="29"/>
      <c r="T55" s="5">
        <v>54604.770000000004</v>
      </c>
      <c r="U55" s="12">
        <f t="shared" si="8"/>
        <v>6.5897857679416067E-4</v>
      </c>
      <c r="V55" s="5">
        <f t="shared" si="9"/>
        <v>4.3425276467365746E-3</v>
      </c>
      <c r="W55" t="s">
        <v>145</v>
      </c>
    </row>
    <row r="56" spans="2:23" x14ac:dyDescent="0.25">
      <c r="B56" s="5">
        <v>34610.86</v>
      </c>
      <c r="C56" s="12">
        <f t="shared" si="0"/>
        <v>1.9868682395632697E-4</v>
      </c>
      <c r="D56" s="5">
        <f t="shared" si="1"/>
        <v>3.947645401385246E-4</v>
      </c>
      <c r="E56" t="s">
        <v>67</v>
      </c>
      <c r="I56" s="29"/>
      <c r="K56" s="5">
        <v>41041.51</v>
      </c>
      <c r="L56" s="12">
        <f t="shared" si="4"/>
        <v>4.6463036791482957E-4</v>
      </c>
      <c r="M56" s="5">
        <f t="shared" si="5"/>
        <v>2.1588137878866989E-3</v>
      </c>
      <c r="N56" t="s">
        <v>72</v>
      </c>
      <c r="R56" s="29"/>
      <c r="T56" s="5">
        <v>53611.67</v>
      </c>
      <c r="U56" s="12">
        <f t="shared" si="8"/>
        <v>6.4699369663416214E-4</v>
      </c>
      <c r="V56" s="5">
        <f t="shared" si="9"/>
        <v>4.1860084348433824E-3</v>
      </c>
      <c r="W56" t="s">
        <v>82</v>
      </c>
    </row>
    <row r="57" spans="2:23" x14ac:dyDescent="0.25">
      <c r="B57" s="5">
        <v>24317.22</v>
      </c>
      <c r="C57" s="12">
        <f t="shared" si="0"/>
        <v>1.3959523713791779E-4</v>
      </c>
      <c r="D57" s="5">
        <f t="shared" si="1"/>
        <v>1.9486830231591504E-4</v>
      </c>
      <c r="E57" t="s">
        <v>57</v>
      </c>
      <c r="I57" s="29"/>
      <c r="K57" s="5">
        <v>40722.32</v>
      </c>
      <c r="L57" s="12">
        <f t="shared" si="4"/>
        <v>4.6101682233293614E-4</v>
      </c>
      <c r="M57" s="5">
        <f t="shared" si="5"/>
        <v>2.12536510473958E-3</v>
      </c>
      <c r="N57" t="s">
        <v>105</v>
      </c>
      <c r="R57" s="29"/>
      <c r="T57" s="5">
        <v>53219.729999999996</v>
      </c>
      <c r="U57" s="12">
        <f t="shared" si="8"/>
        <v>6.422637057672707E-4</v>
      </c>
      <c r="V57" s="5">
        <f t="shared" si="9"/>
        <v>4.1250266774590727E-3</v>
      </c>
      <c r="W57" t="s">
        <v>142</v>
      </c>
    </row>
    <row r="58" spans="2:23" x14ac:dyDescent="0.25">
      <c r="B58" s="5">
        <v>22350.690000000002</v>
      </c>
      <c r="C58" s="12">
        <f t="shared" si="0"/>
        <v>1.2830619086993036E-4</v>
      </c>
      <c r="D58" s="5">
        <f t="shared" si="1"/>
        <v>1.6462478615551001E-4</v>
      </c>
      <c r="E58" t="s">
        <v>44</v>
      </c>
      <c r="I58" s="29"/>
      <c r="K58" s="5">
        <v>40145.57</v>
      </c>
      <c r="L58" s="12">
        <f t="shared" si="4"/>
        <v>4.5448744354802112E-4</v>
      </c>
      <c r="M58" s="5">
        <f t="shared" si="5"/>
        <v>2.0655883634281566E-3</v>
      </c>
      <c r="N58" t="s">
        <v>118</v>
      </c>
      <c r="R58" s="29"/>
      <c r="T58" s="5">
        <v>51958.509999999995</v>
      </c>
      <c r="U58" s="12">
        <f t="shared" si="8"/>
        <v>6.2704311312262941E-4</v>
      </c>
      <c r="V58" s="5">
        <f t="shared" si="9"/>
        <v>3.9318306571451854E-3</v>
      </c>
      <c r="W58" t="s">
        <v>43</v>
      </c>
    </row>
    <row r="59" spans="2:23" x14ac:dyDescent="0.25">
      <c r="B59" s="5">
        <v>6849.98</v>
      </c>
      <c r="C59" s="12">
        <f t="shared" si="0"/>
        <v>3.9322939977924863E-5</v>
      </c>
      <c r="D59" s="5">
        <f t="shared" si="1"/>
        <v>1.5462936085074816E-5</v>
      </c>
      <c r="E59" t="s">
        <v>47</v>
      </c>
      <c r="I59" s="29"/>
      <c r="K59" s="5">
        <v>38504.21</v>
      </c>
      <c r="L59" s="12">
        <f t="shared" si="4"/>
        <v>4.3590562965567932E-4</v>
      </c>
      <c r="M59" s="5">
        <f t="shared" si="5"/>
        <v>1.9001371796551424E-3</v>
      </c>
      <c r="N59" t="s">
        <v>57</v>
      </c>
      <c r="R59" s="29"/>
      <c r="T59" s="5">
        <v>51111.75</v>
      </c>
      <c r="U59" s="12">
        <f t="shared" si="8"/>
        <v>6.1682428609183661E-4</v>
      </c>
      <c r="V59" s="5">
        <f t="shared" si="9"/>
        <v>3.804721999127039E-3</v>
      </c>
      <c r="W59" t="s">
        <v>94</v>
      </c>
    </row>
    <row r="60" spans="2:23" x14ac:dyDescent="0.25">
      <c r="B60" s="5"/>
      <c r="C60" s="5"/>
      <c r="D60" s="5"/>
      <c r="I60" s="29"/>
      <c r="K60" s="5">
        <v>37717.03</v>
      </c>
      <c r="L60" s="12">
        <f t="shared" si="4"/>
        <v>4.269939757468637E-4</v>
      </c>
      <c r="M60" s="5">
        <f t="shared" si="5"/>
        <v>1.8232385532411322E-3</v>
      </c>
      <c r="N60" t="s">
        <v>83</v>
      </c>
      <c r="R60" s="29"/>
      <c r="T60" s="5">
        <v>49466.990000000005</v>
      </c>
      <c r="U60" s="12">
        <f t="shared" si="8"/>
        <v>5.9697507504364504E-4</v>
      </c>
      <c r="V60" s="5">
        <f t="shared" si="9"/>
        <v>3.5637924022336562E-3</v>
      </c>
      <c r="W60" t="s">
        <v>70</v>
      </c>
    </row>
    <row r="61" spans="2:23" x14ac:dyDescent="0.25">
      <c r="B61" s="5"/>
      <c r="C61" s="5"/>
      <c r="D61" s="5"/>
      <c r="I61" s="29"/>
      <c r="K61" s="5">
        <v>32594.26</v>
      </c>
      <c r="L61" s="12">
        <f t="shared" si="4"/>
        <v>3.6899916732380489E-4</v>
      </c>
      <c r="M61" s="5">
        <f t="shared" si="5"/>
        <v>1.3616038548566135E-3</v>
      </c>
      <c r="N61" t="s">
        <v>115</v>
      </c>
      <c r="R61" s="29"/>
      <c r="T61" s="5">
        <v>47498</v>
      </c>
      <c r="U61" s="12">
        <f t="shared" si="8"/>
        <v>5.7321300759199316E-4</v>
      </c>
      <c r="V61" s="5">
        <f t="shared" si="9"/>
        <v>3.2857315207265839E-3</v>
      </c>
      <c r="W61" t="s">
        <v>72</v>
      </c>
    </row>
    <row r="62" spans="2:23" x14ac:dyDescent="0.25">
      <c r="I62" s="29"/>
      <c r="K62" s="5">
        <v>26609</v>
      </c>
      <c r="L62" s="12">
        <f t="shared" si="4"/>
        <v>3.0124012152198348E-4</v>
      </c>
      <c r="M62" s="5">
        <f t="shared" si="5"/>
        <v>9.0745610814579381E-4</v>
      </c>
      <c r="N62" t="s">
        <v>110</v>
      </c>
      <c r="R62" s="29"/>
      <c r="T62" s="5">
        <v>35497.07</v>
      </c>
      <c r="U62" s="12">
        <f t="shared" si="8"/>
        <v>4.2838397943920824E-4</v>
      </c>
      <c r="V62" s="5">
        <f t="shared" si="9"/>
        <v>1.8351283384017197E-3</v>
      </c>
      <c r="W62" t="s">
        <v>113</v>
      </c>
    </row>
    <row r="63" spans="2:23" x14ac:dyDescent="0.25">
      <c r="I63" s="29"/>
      <c r="K63" s="5">
        <v>25122.39</v>
      </c>
      <c r="L63" s="12">
        <f t="shared" si="4"/>
        <v>2.8441023024249924E-4</v>
      </c>
      <c r="M63" s="5">
        <f t="shared" si="5"/>
        <v>8.0889179066591431E-4</v>
      </c>
      <c r="N63" t="s">
        <v>85</v>
      </c>
      <c r="R63" s="29"/>
      <c r="T63" s="5">
        <v>25554.69</v>
      </c>
      <c r="U63" s="12">
        <f t="shared" si="8"/>
        <v>3.0839784228769697E-4</v>
      </c>
      <c r="V63" s="5">
        <f t="shared" si="9"/>
        <v>9.5109229127707208E-4</v>
      </c>
      <c r="W63" t="s">
        <v>136</v>
      </c>
    </row>
    <row r="64" spans="2:23" x14ac:dyDescent="0.25">
      <c r="I64" s="29"/>
      <c r="K64" s="5">
        <v>21982.329999999998</v>
      </c>
      <c r="L64" s="12">
        <f t="shared" si="4"/>
        <v>2.4886165434763962E-4</v>
      </c>
      <c r="M64" s="5">
        <f t="shared" si="5"/>
        <v>6.193212300464406E-4</v>
      </c>
      <c r="N64" t="s">
        <v>123</v>
      </c>
      <c r="R64" s="29"/>
      <c r="T64" s="5">
        <v>24478.089999999997</v>
      </c>
      <c r="U64" s="12">
        <f t="shared" si="8"/>
        <v>2.9540527156948695E-4</v>
      </c>
      <c r="V64" s="5">
        <f t="shared" si="9"/>
        <v>8.7264274471042329E-4</v>
      </c>
      <c r="W64" t="s">
        <v>124</v>
      </c>
    </row>
    <row r="65" spans="9:23" x14ac:dyDescent="0.25">
      <c r="I65" s="29"/>
      <c r="K65" s="5">
        <v>15125.7</v>
      </c>
      <c r="L65" s="12">
        <f t="shared" si="4"/>
        <v>1.7123784080969092E-4</v>
      </c>
      <c r="M65" s="5">
        <f t="shared" si="5"/>
        <v>2.9322398125165047E-4</v>
      </c>
      <c r="N65" t="s">
        <v>48</v>
      </c>
      <c r="R65" s="29"/>
      <c r="T65" s="5">
        <v>20251.060000000001</v>
      </c>
      <c r="U65" s="12">
        <f t="shared" si="8"/>
        <v>2.4439283779371571E-4</v>
      </c>
      <c r="V65" s="5">
        <f t="shared" si="9"/>
        <v>5.9727859164865435E-4</v>
      </c>
      <c r="W65" t="s">
        <v>98</v>
      </c>
    </row>
    <row r="66" spans="9:23" x14ac:dyDescent="0.25">
      <c r="I66" s="29"/>
      <c r="K66" s="5">
        <v>5523.96</v>
      </c>
      <c r="L66" s="12">
        <f t="shared" si="4"/>
        <v>6.2536674872508394E-5</v>
      </c>
      <c r="M66" s="5">
        <f t="shared" si="5"/>
        <v>3.9108357041098231E-5</v>
      </c>
      <c r="N66" t="s">
        <v>108</v>
      </c>
      <c r="R66" s="29"/>
      <c r="T66" s="5">
        <v>8821.09</v>
      </c>
      <c r="U66" s="12">
        <f t="shared" si="8"/>
        <v>1.0645424079202608E-4</v>
      </c>
      <c r="V66" s="5">
        <f t="shared" si="9"/>
        <v>1.1332505382606669E-4</v>
      </c>
      <c r="W66" t="s">
        <v>57</v>
      </c>
    </row>
    <row r="67" spans="9:23" x14ac:dyDescent="0.25">
      <c r="I67" s="29"/>
      <c r="K67" s="5">
        <v>4856.01</v>
      </c>
      <c r="L67" s="12">
        <f t="shared" si="4"/>
        <v>5.4974822147091846E-5</v>
      </c>
      <c r="M67" s="5">
        <f t="shared" si="5"/>
        <v>3.0222310701043804E-5</v>
      </c>
      <c r="N67" t="s">
        <v>106</v>
      </c>
      <c r="R67" s="29"/>
      <c r="T67" s="5">
        <v>5334.55</v>
      </c>
      <c r="U67" s="12">
        <f t="shared" si="8"/>
        <v>6.4378151704279495E-5</v>
      </c>
      <c r="V67" s="5">
        <f t="shared" si="9"/>
        <v>4.1445464168592255E-5</v>
      </c>
      <c r="W67" t="s">
        <v>126</v>
      </c>
    </row>
    <row r="68" spans="9:23" x14ac:dyDescent="0.25">
      <c r="I68" s="29"/>
      <c r="K68" s="5">
        <v>4516.18</v>
      </c>
      <c r="L68" s="12">
        <f t="shared" si="4"/>
        <v>5.1127611410242829E-5</v>
      </c>
      <c r="M68" s="5">
        <f t="shared" si="5"/>
        <v>2.6140326485167928E-5</v>
      </c>
      <c r="N68" t="s">
        <v>124</v>
      </c>
      <c r="R68" s="29"/>
      <c r="T68" s="5"/>
      <c r="U68" s="5"/>
      <c r="V68" s="5"/>
    </row>
    <row r="69" spans="9:23" x14ac:dyDescent="0.25">
      <c r="K69" s="5"/>
      <c r="L69" s="5"/>
      <c r="M69" s="5"/>
      <c r="T69" s="5"/>
      <c r="U69" s="5"/>
      <c r="V69" s="5"/>
    </row>
    <row r="70" spans="9:23" x14ac:dyDescent="0.25">
      <c r="K70" s="4"/>
      <c r="L70" s="4"/>
      <c r="M70" s="4"/>
      <c r="T70" s="5"/>
      <c r="U70" s="5"/>
      <c r="V70" s="5"/>
    </row>
    <row r="71" spans="9:23" x14ac:dyDescent="0.25">
      <c r="K71" s="4"/>
      <c r="L71" s="4"/>
      <c r="M71" s="4"/>
      <c r="T71" s="5"/>
      <c r="U71" s="5"/>
      <c r="V71" s="5"/>
    </row>
    <row r="72" spans="9:23" x14ac:dyDescent="0.25">
      <c r="K72" s="4"/>
      <c r="L72" s="4"/>
      <c r="M72" s="4"/>
      <c r="T72" s="5"/>
      <c r="U72" s="5"/>
      <c r="V72" s="5"/>
    </row>
    <row r="73" spans="9:23" x14ac:dyDescent="0.25">
      <c r="K73" s="4"/>
      <c r="L73" s="4"/>
      <c r="M73" s="4"/>
      <c r="T73" s="5"/>
      <c r="U73" s="5"/>
      <c r="V73" s="5"/>
    </row>
    <row r="74" spans="9:23" x14ac:dyDescent="0.25">
      <c r="K74" s="4"/>
      <c r="L74" s="4"/>
      <c r="M74" s="4"/>
      <c r="T74" s="5"/>
      <c r="U74" s="5"/>
      <c r="V74" s="5"/>
    </row>
    <row r="75" spans="9:23" x14ac:dyDescent="0.25">
      <c r="K75" s="4"/>
      <c r="L75" s="4"/>
      <c r="M75" s="4"/>
      <c r="T75" s="5"/>
      <c r="U75" s="5"/>
      <c r="V75" s="5"/>
    </row>
    <row r="76" spans="9:23" x14ac:dyDescent="0.25">
      <c r="K76" s="4"/>
      <c r="L76" s="4"/>
      <c r="M76" s="4"/>
      <c r="T76" s="5"/>
      <c r="U76" s="5"/>
      <c r="V76" s="5"/>
    </row>
    <row r="77" spans="9:23" x14ac:dyDescent="0.25">
      <c r="K77" s="4"/>
      <c r="L77" s="4"/>
      <c r="M77" s="4"/>
      <c r="T77" s="5"/>
      <c r="U77" s="5"/>
      <c r="V77" s="5"/>
    </row>
    <row r="78" spans="9:23" x14ac:dyDescent="0.25">
      <c r="K78" s="4"/>
      <c r="L78" s="4"/>
      <c r="M78" s="4"/>
      <c r="T78" s="5"/>
      <c r="U78" s="5"/>
      <c r="V78" s="5"/>
    </row>
    <row r="79" spans="9:23" x14ac:dyDescent="0.25">
      <c r="K79" s="4"/>
      <c r="L79" s="4"/>
      <c r="M79" s="4"/>
      <c r="T79" s="5"/>
      <c r="U79" s="5"/>
      <c r="V79" s="5"/>
    </row>
    <row r="80" spans="9:23" x14ac:dyDescent="0.25">
      <c r="K80" s="4"/>
      <c r="L80" s="4"/>
      <c r="M80" s="4"/>
      <c r="T80" s="5"/>
      <c r="U80" s="5"/>
      <c r="V80" s="5"/>
    </row>
    <row r="81" spans="11:22" x14ac:dyDescent="0.25">
      <c r="K81" s="4"/>
      <c r="L81" s="4"/>
      <c r="M81" s="4"/>
      <c r="T81" s="5"/>
      <c r="U81" s="5"/>
      <c r="V81" s="5"/>
    </row>
    <row r="82" spans="11:22" x14ac:dyDescent="0.25">
      <c r="K82" s="4"/>
      <c r="L82" s="4"/>
      <c r="M82" s="4"/>
      <c r="T82" s="5"/>
      <c r="U82" s="5"/>
      <c r="V82" s="5"/>
    </row>
    <row r="83" spans="11:22" x14ac:dyDescent="0.25">
      <c r="T83" s="5"/>
      <c r="U83" s="5"/>
      <c r="V83" s="5"/>
    </row>
    <row r="84" spans="11:22" x14ac:dyDescent="0.25">
      <c r="K84" s="4"/>
      <c r="L84" s="4"/>
      <c r="M84" s="4"/>
      <c r="T84" s="5"/>
      <c r="U84" s="5"/>
      <c r="V84" s="5"/>
    </row>
    <row r="85" spans="11:22" x14ac:dyDescent="0.25">
      <c r="K85" s="4"/>
      <c r="L85" s="4"/>
      <c r="M85" s="4"/>
      <c r="T85" s="5"/>
      <c r="U85" s="5"/>
      <c r="V85" s="5"/>
    </row>
    <row r="86" spans="11:22" x14ac:dyDescent="0.25">
      <c r="K86" s="4"/>
      <c r="L86" s="4"/>
      <c r="M86" s="4"/>
      <c r="T86" s="5"/>
      <c r="U86" s="5"/>
      <c r="V86" s="5"/>
    </row>
    <row r="87" spans="11:22" x14ac:dyDescent="0.25">
      <c r="K87" s="4"/>
      <c r="L87" s="4"/>
      <c r="M87" s="4"/>
      <c r="T87" s="5"/>
      <c r="U87" s="5"/>
      <c r="V87" s="5"/>
    </row>
    <row r="88" spans="11:22" x14ac:dyDescent="0.25">
      <c r="K88" s="4"/>
      <c r="L88" s="4"/>
      <c r="M88" s="4"/>
      <c r="T88" s="5"/>
      <c r="U88" s="5"/>
      <c r="V88" s="5"/>
    </row>
    <row r="89" spans="11:22" x14ac:dyDescent="0.25">
      <c r="K89" s="4"/>
      <c r="L89" s="4"/>
      <c r="M89" s="4"/>
      <c r="T89" s="5"/>
      <c r="U89" s="5"/>
      <c r="V89" s="5"/>
    </row>
    <row r="90" spans="11:22" x14ac:dyDescent="0.25">
      <c r="K90" s="4"/>
      <c r="L90" s="4"/>
      <c r="M90" s="4"/>
      <c r="T90" s="5"/>
      <c r="U90" s="5"/>
      <c r="V90" s="5"/>
    </row>
    <row r="91" spans="11:22" x14ac:dyDescent="0.25">
      <c r="K91" s="4"/>
      <c r="L91" s="4"/>
      <c r="M91" s="4"/>
      <c r="T91" s="5"/>
      <c r="U91" s="5"/>
      <c r="V91" s="5"/>
    </row>
    <row r="92" spans="11:22" x14ac:dyDescent="0.25">
      <c r="K92" s="4"/>
      <c r="L92" s="4"/>
      <c r="M92" s="4"/>
      <c r="T92" s="5"/>
      <c r="U92" s="5"/>
      <c r="V92" s="5"/>
    </row>
    <row r="93" spans="11:22" x14ac:dyDescent="0.25">
      <c r="K93" s="4"/>
      <c r="L93" s="4"/>
      <c r="M93" s="4"/>
      <c r="T93" s="5"/>
      <c r="U93" s="5"/>
      <c r="V93" s="5"/>
    </row>
    <row r="94" spans="11:22" x14ac:dyDescent="0.25">
      <c r="K94" s="4"/>
      <c r="L94" s="4"/>
      <c r="M94" s="4"/>
      <c r="T94" s="5"/>
      <c r="U94" s="5"/>
      <c r="V94" s="5"/>
    </row>
    <row r="95" spans="11:22" x14ac:dyDescent="0.25">
      <c r="K95" s="4"/>
      <c r="L95" s="4"/>
      <c r="M95" s="4"/>
      <c r="T95" s="5"/>
      <c r="U95" s="5"/>
      <c r="V95" s="5"/>
    </row>
    <row r="96" spans="11:22" x14ac:dyDescent="0.25">
      <c r="K96" s="4"/>
      <c r="L96" s="4"/>
      <c r="M96" s="4"/>
      <c r="T96" s="5"/>
      <c r="U96" s="5"/>
      <c r="V96" s="5"/>
    </row>
    <row r="97" spans="11:22" x14ac:dyDescent="0.25">
      <c r="K97" s="4"/>
      <c r="L97" s="4"/>
      <c r="M97" s="4"/>
      <c r="T97" s="5"/>
      <c r="U97" s="5"/>
      <c r="V97" s="5"/>
    </row>
    <row r="98" spans="11:22" x14ac:dyDescent="0.25">
      <c r="K98" s="4"/>
      <c r="L98" s="4"/>
      <c r="M98" s="4"/>
      <c r="T98" s="5"/>
      <c r="U98" s="5"/>
      <c r="V98" s="5"/>
    </row>
    <row r="99" spans="11:22" x14ac:dyDescent="0.25">
      <c r="K99" s="4"/>
      <c r="L99" s="4"/>
      <c r="M99" s="4"/>
      <c r="T99" s="5"/>
      <c r="U99" s="5"/>
      <c r="V99" s="5"/>
    </row>
    <row r="100" spans="11:22" x14ac:dyDescent="0.25">
      <c r="K100" s="4"/>
      <c r="L100" s="4"/>
      <c r="M100" s="4"/>
      <c r="T100" s="5"/>
      <c r="U100" s="5"/>
      <c r="V100" s="5"/>
    </row>
    <row r="101" spans="11:22" x14ac:dyDescent="0.25">
      <c r="K101" s="4"/>
      <c r="L101" s="4"/>
      <c r="M101" s="4"/>
      <c r="T101" s="5"/>
      <c r="U101" s="5"/>
      <c r="V101" s="5"/>
    </row>
    <row r="102" spans="11:22" x14ac:dyDescent="0.25">
      <c r="K102" s="4"/>
      <c r="L102" s="4"/>
      <c r="M102" s="4"/>
    </row>
  </sheetData>
  <sortState ref="T2:U64">
    <sortCondition descending="1" ref="T115"/>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75"/>
  <sheetViews>
    <sheetView zoomScaleNormal="100" workbookViewId="0">
      <selection activeCell="A16" sqref="A16"/>
    </sheetView>
  </sheetViews>
  <sheetFormatPr defaultRowHeight="15" x14ac:dyDescent="0.25"/>
  <cols>
    <col min="3" max="3" width="29.7109375" customWidth="1"/>
    <col min="4" max="4" width="12.42578125" bestFit="1" customWidth="1"/>
    <col min="5" max="5" width="15.28515625" bestFit="1" customWidth="1"/>
    <col min="6" max="6" width="19.85546875" bestFit="1" customWidth="1"/>
    <col min="22" max="22" width="20.42578125" bestFit="1" customWidth="1"/>
    <col min="25" max="25" width="22.28515625" bestFit="1" customWidth="1"/>
    <col min="27" max="27" width="22.42578125" bestFit="1" customWidth="1"/>
    <col min="28" max="28" width="30.140625" customWidth="1"/>
    <col min="29" max="30" width="22.42578125" customWidth="1"/>
    <col min="44" max="44" width="9.7109375" bestFit="1" customWidth="1"/>
    <col min="52" max="52" width="14" bestFit="1" customWidth="1"/>
  </cols>
  <sheetData>
    <row r="1" spans="1:52" x14ac:dyDescent="0.25">
      <c r="A1" t="s">
        <v>0</v>
      </c>
      <c r="C1" t="s">
        <v>154</v>
      </c>
      <c r="D1" t="s">
        <v>1855</v>
      </c>
      <c r="AE1" s="32"/>
      <c r="AT1" s="32"/>
    </row>
    <row r="2" spans="1:52" x14ac:dyDescent="0.25">
      <c r="A2">
        <v>1995</v>
      </c>
      <c r="C2" s="14">
        <v>2339545</v>
      </c>
      <c r="D2" s="16">
        <f>+C2/1000000</f>
        <v>2.3395450000000002</v>
      </c>
      <c r="E2" s="15" t="s">
        <v>153</v>
      </c>
      <c r="Z2" s="33"/>
      <c r="AA2" s="33"/>
      <c r="AB2" s="33"/>
      <c r="AC2" s="33"/>
      <c r="AD2" s="33"/>
      <c r="AY2" s="1"/>
      <c r="AZ2" s="1"/>
    </row>
    <row r="3" spans="1:52" x14ac:dyDescent="0.25">
      <c r="A3">
        <v>1996</v>
      </c>
      <c r="C3" s="14">
        <v>2803907</v>
      </c>
      <c r="D3" s="16">
        <f t="shared" ref="D3:D23" si="0">+C3/1000000</f>
        <v>2.8039070000000001</v>
      </c>
      <c r="Z3" s="33"/>
      <c r="AA3" s="33"/>
      <c r="AB3" s="33"/>
      <c r="AC3" s="33"/>
      <c r="AD3" s="33"/>
      <c r="AY3" s="1"/>
      <c r="AZ3" s="1"/>
    </row>
    <row r="4" spans="1:52" x14ac:dyDescent="0.25">
      <c r="A4">
        <v>1997</v>
      </c>
      <c r="C4" s="14">
        <v>5167657</v>
      </c>
      <c r="D4" s="16">
        <f t="shared" si="0"/>
        <v>5.1676570000000002</v>
      </c>
      <c r="Z4" s="33"/>
      <c r="AA4" s="33"/>
      <c r="AB4" s="33"/>
      <c r="AC4" s="33"/>
      <c r="AD4" s="33"/>
      <c r="AY4" s="1"/>
      <c r="AZ4" s="1"/>
    </row>
    <row r="5" spans="1:52" x14ac:dyDescent="0.25">
      <c r="A5">
        <v>1998</v>
      </c>
      <c r="C5" s="14">
        <v>4910633</v>
      </c>
      <c r="D5" s="16">
        <f t="shared" si="0"/>
        <v>4.9106329999999998</v>
      </c>
      <c r="Z5" s="33"/>
      <c r="AA5" s="33"/>
      <c r="AB5" s="33"/>
      <c r="AC5" s="33"/>
      <c r="AD5" s="33"/>
      <c r="AY5" s="1"/>
      <c r="AZ5" s="1"/>
    </row>
    <row r="6" spans="1:52" x14ac:dyDescent="0.25">
      <c r="A6">
        <v>1999</v>
      </c>
      <c r="C6" s="14">
        <v>5360943</v>
      </c>
      <c r="D6" s="16">
        <f t="shared" si="0"/>
        <v>5.3609429999999998</v>
      </c>
      <c r="Z6" s="33"/>
      <c r="AA6" s="33"/>
      <c r="AB6" s="33"/>
      <c r="AC6" s="33"/>
      <c r="AD6" s="33"/>
      <c r="AY6" s="1"/>
      <c r="AZ6" s="1"/>
    </row>
    <row r="7" spans="1:52" x14ac:dyDescent="0.25">
      <c r="A7">
        <v>2000</v>
      </c>
      <c r="C7" s="14">
        <v>2532700</v>
      </c>
      <c r="D7" s="16">
        <f t="shared" si="0"/>
        <v>2.5327000000000002</v>
      </c>
      <c r="Z7" s="33"/>
      <c r="AA7" s="33"/>
      <c r="AB7" s="33"/>
      <c r="AC7" s="33"/>
      <c r="AD7" s="33"/>
      <c r="AY7" s="1"/>
      <c r="AZ7" s="1"/>
    </row>
    <row r="8" spans="1:52" x14ac:dyDescent="0.25">
      <c r="A8">
        <v>2001</v>
      </c>
      <c r="C8" s="14">
        <v>-8266509</v>
      </c>
      <c r="D8" s="16">
        <f t="shared" si="0"/>
        <v>-8.2665089999999992</v>
      </c>
      <c r="R8" t="s">
        <v>1851</v>
      </c>
      <c r="T8" t="s">
        <v>1849</v>
      </c>
      <c r="U8" t="s">
        <v>1850</v>
      </c>
      <c r="V8" t="s">
        <v>1854</v>
      </c>
      <c r="Z8" s="33"/>
      <c r="AA8" s="33"/>
      <c r="AB8" s="33"/>
      <c r="AC8" s="33"/>
      <c r="AD8" s="33"/>
      <c r="AY8" s="1"/>
      <c r="AZ8" s="1"/>
    </row>
    <row r="9" spans="1:52" x14ac:dyDescent="0.25">
      <c r="A9">
        <v>2002</v>
      </c>
      <c r="C9" s="14">
        <v>-11365484</v>
      </c>
      <c r="D9" s="16">
        <f t="shared" si="0"/>
        <v>-11.365484</v>
      </c>
      <c r="R9">
        <v>2002</v>
      </c>
      <c r="S9" t="s">
        <v>8</v>
      </c>
      <c r="T9">
        <v>70.42</v>
      </c>
      <c r="U9">
        <v>76</v>
      </c>
      <c r="V9">
        <v>71.78</v>
      </c>
      <c r="Z9" s="33"/>
      <c r="AA9" s="33"/>
      <c r="AB9" s="33"/>
      <c r="AC9" s="33"/>
      <c r="AD9" s="33"/>
      <c r="AY9" s="1"/>
      <c r="AZ9" s="1"/>
    </row>
    <row r="10" spans="1:52" x14ac:dyDescent="0.25">
      <c r="A10">
        <v>2003</v>
      </c>
      <c r="C10" s="14">
        <v>-1715469</v>
      </c>
      <c r="D10" s="16">
        <f t="shared" si="0"/>
        <v>-1.7154689999999999</v>
      </c>
      <c r="R10">
        <v>2003</v>
      </c>
      <c r="S10" t="s">
        <v>8</v>
      </c>
      <c r="T10">
        <v>72.75</v>
      </c>
      <c r="U10">
        <v>75.78</v>
      </c>
      <c r="V10">
        <v>73.459999999999994</v>
      </c>
      <c r="Z10" s="33"/>
      <c r="AA10" s="33"/>
      <c r="AB10" s="33"/>
      <c r="AC10" s="33"/>
      <c r="AD10" s="33"/>
      <c r="AY10" s="1"/>
      <c r="AZ10" s="1"/>
    </row>
    <row r="11" spans="1:52" x14ac:dyDescent="0.25">
      <c r="A11">
        <v>2004</v>
      </c>
      <c r="C11" s="14">
        <v>-9104424</v>
      </c>
      <c r="D11" s="16">
        <f t="shared" si="0"/>
        <v>-9.1044239999999999</v>
      </c>
      <c r="R11">
        <v>2004</v>
      </c>
      <c r="S11" t="s">
        <v>8</v>
      </c>
      <c r="T11">
        <v>74.53</v>
      </c>
      <c r="U11">
        <v>78.430000000000007</v>
      </c>
      <c r="V11">
        <v>75.48</v>
      </c>
      <c r="Z11" s="33"/>
      <c r="AA11" s="33"/>
      <c r="AB11" s="33"/>
      <c r="AC11" s="33"/>
      <c r="AD11" s="33"/>
      <c r="AY11" s="1"/>
      <c r="AZ11" s="1"/>
    </row>
    <row r="12" spans="1:52" x14ac:dyDescent="0.25">
      <c r="A12">
        <v>2005</v>
      </c>
      <c r="C12" s="14">
        <v>-27219896</v>
      </c>
      <c r="D12" s="16">
        <f t="shared" si="0"/>
        <v>-27.219895999999999</v>
      </c>
      <c r="R12">
        <v>2005</v>
      </c>
      <c r="S12" t="s">
        <v>8</v>
      </c>
      <c r="T12">
        <v>77.23</v>
      </c>
      <c r="U12">
        <v>78.83</v>
      </c>
      <c r="V12">
        <v>77.64</v>
      </c>
      <c r="Z12" s="33"/>
      <c r="AA12" s="33"/>
      <c r="AB12" s="33"/>
      <c r="AC12" s="33"/>
      <c r="AD12" s="33"/>
      <c r="AY12" s="1"/>
      <c r="AZ12" s="1"/>
    </row>
    <row r="13" spans="1:52" x14ac:dyDescent="0.25">
      <c r="A13">
        <v>2006</v>
      </c>
      <c r="C13" s="14">
        <v>18186112</v>
      </c>
      <c r="D13" s="16">
        <f t="shared" si="0"/>
        <v>18.186112000000001</v>
      </c>
      <c r="R13">
        <v>2006</v>
      </c>
      <c r="S13" t="s">
        <v>8</v>
      </c>
      <c r="T13">
        <v>79.17</v>
      </c>
      <c r="U13">
        <v>79.39</v>
      </c>
      <c r="V13">
        <v>79.23</v>
      </c>
      <c r="Z13" s="33"/>
      <c r="AA13" s="33"/>
      <c r="AB13" s="33"/>
      <c r="AC13" s="33"/>
      <c r="AD13" s="33"/>
      <c r="AY13" s="1"/>
      <c r="AZ13" s="1"/>
    </row>
    <row r="14" spans="1:52" x14ac:dyDescent="0.25">
      <c r="A14">
        <v>2007</v>
      </c>
      <c r="C14" s="14">
        <v>7691404</v>
      </c>
      <c r="D14" s="16">
        <f t="shared" si="0"/>
        <v>7.6914040000000004</v>
      </c>
      <c r="R14">
        <v>2007</v>
      </c>
      <c r="S14" t="s">
        <v>8</v>
      </c>
      <c r="T14">
        <v>79.91</v>
      </c>
      <c r="U14">
        <v>79.97</v>
      </c>
      <c r="V14">
        <v>79.930000000000007</v>
      </c>
      <c r="Z14" s="33"/>
      <c r="AA14" s="33"/>
      <c r="AB14" s="33"/>
      <c r="AC14" s="33"/>
      <c r="AD14" s="33"/>
      <c r="AY14" s="1"/>
      <c r="AZ14" s="1"/>
    </row>
    <row r="15" spans="1:52" x14ac:dyDescent="0.25">
      <c r="A15">
        <v>2008</v>
      </c>
      <c r="C15" s="14">
        <v>-23749834</v>
      </c>
      <c r="D15" s="16">
        <f t="shared" si="0"/>
        <v>-23.749834</v>
      </c>
      <c r="R15">
        <v>2008</v>
      </c>
      <c r="S15" t="s">
        <v>8</v>
      </c>
      <c r="T15">
        <v>79.78</v>
      </c>
      <c r="U15">
        <v>78.98</v>
      </c>
      <c r="V15">
        <v>79.540000000000006</v>
      </c>
      <c r="Z15" s="33"/>
      <c r="AA15" s="33"/>
      <c r="AB15" s="33"/>
      <c r="AC15" s="33"/>
      <c r="AD15" s="33"/>
      <c r="AY15" s="1"/>
      <c r="AZ15" s="1"/>
    </row>
    <row r="16" spans="1:52" x14ac:dyDescent="0.25">
      <c r="A16">
        <v>2009</v>
      </c>
      <c r="C16" s="14">
        <v>-2526277</v>
      </c>
      <c r="D16" s="16">
        <f t="shared" si="0"/>
        <v>-2.5262769999999999</v>
      </c>
      <c r="R16">
        <v>2009</v>
      </c>
      <c r="S16" t="s">
        <v>8</v>
      </c>
      <c r="T16">
        <v>81.099999999999994</v>
      </c>
      <c r="U16">
        <v>78.83</v>
      </c>
      <c r="V16">
        <v>80.41</v>
      </c>
      <c r="Z16" s="33"/>
      <c r="AA16" s="33"/>
      <c r="AB16" s="33"/>
      <c r="AC16" s="33"/>
      <c r="AD16" s="33"/>
      <c r="AY16" s="1"/>
      <c r="AZ16" s="1"/>
    </row>
    <row r="17" spans="1:52" x14ac:dyDescent="0.25">
      <c r="A17">
        <v>2010</v>
      </c>
      <c r="C17" s="14">
        <v>3665995</v>
      </c>
      <c r="D17" s="16">
        <f t="shared" si="0"/>
        <v>3.6659950000000001</v>
      </c>
      <c r="R17">
        <v>2010</v>
      </c>
      <c r="S17" t="s">
        <v>8</v>
      </c>
      <c r="T17">
        <v>82.21</v>
      </c>
      <c r="U17">
        <v>81.739999999999995</v>
      </c>
      <c r="V17">
        <v>82.07</v>
      </c>
      <c r="Z17" s="33"/>
      <c r="AA17" s="33"/>
      <c r="AB17" s="33"/>
      <c r="AC17" s="33"/>
      <c r="AD17" s="33"/>
      <c r="AY17" s="1"/>
      <c r="AZ17" s="1"/>
    </row>
    <row r="18" spans="1:52" x14ac:dyDescent="0.25">
      <c r="A18">
        <v>2011</v>
      </c>
      <c r="C18" s="14">
        <v>1392188</v>
      </c>
      <c r="D18" s="16">
        <f t="shared" si="0"/>
        <v>1.392188</v>
      </c>
      <c r="R18">
        <v>2011</v>
      </c>
      <c r="S18" t="s">
        <v>8</v>
      </c>
      <c r="T18">
        <v>82.88</v>
      </c>
      <c r="U18">
        <v>80.349999999999994</v>
      </c>
      <c r="V18">
        <v>82.1</v>
      </c>
      <c r="Z18" s="33"/>
      <c r="AA18" s="33"/>
      <c r="AB18" s="33"/>
      <c r="AC18" s="33"/>
      <c r="AD18" s="33"/>
      <c r="AY18" s="1"/>
      <c r="AZ18" s="1"/>
    </row>
    <row r="19" spans="1:52" x14ac:dyDescent="0.25">
      <c r="A19">
        <v>2012</v>
      </c>
      <c r="C19" s="14">
        <v>363732</v>
      </c>
      <c r="D19" s="16">
        <f t="shared" si="0"/>
        <v>0.363732</v>
      </c>
      <c r="R19">
        <v>2012</v>
      </c>
      <c r="S19" t="s">
        <v>8</v>
      </c>
      <c r="T19">
        <v>83.38</v>
      </c>
      <c r="U19">
        <v>81.52</v>
      </c>
      <c r="V19">
        <v>82.8</v>
      </c>
      <c r="Z19" s="33"/>
      <c r="AA19" s="33"/>
      <c r="AB19" s="33"/>
      <c r="AC19" s="33"/>
      <c r="AD19" s="33"/>
      <c r="AY19" s="1"/>
      <c r="AZ19" s="1"/>
    </row>
    <row r="20" spans="1:52" x14ac:dyDescent="0.25">
      <c r="A20">
        <v>2013</v>
      </c>
      <c r="C20" s="14">
        <v>12711213</v>
      </c>
      <c r="D20" s="16">
        <f t="shared" si="0"/>
        <v>12.711213000000001</v>
      </c>
      <c r="R20">
        <v>2013</v>
      </c>
      <c r="S20" t="s">
        <v>8</v>
      </c>
      <c r="T20">
        <v>83.48</v>
      </c>
      <c r="U20">
        <v>82.36</v>
      </c>
      <c r="V20">
        <v>83.13</v>
      </c>
      <c r="Z20" s="33"/>
      <c r="AA20" s="33"/>
      <c r="AB20" s="33"/>
      <c r="AC20" s="33"/>
      <c r="AD20" s="33"/>
      <c r="AY20" s="1"/>
      <c r="AZ20" s="1"/>
    </row>
    <row r="21" spans="1:52" x14ac:dyDescent="0.25">
      <c r="A21">
        <v>2014</v>
      </c>
      <c r="C21" s="14">
        <v>8504503</v>
      </c>
      <c r="D21" s="16">
        <f t="shared" si="0"/>
        <v>8.5045029999999997</v>
      </c>
      <c r="R21">
        <v>2014</v>
      </c>
      <c r="S21" t="s">
        <v>8</v>
      </c>
      <c r="T21">
        <v>84.51</v>
      </c>
      <c r="U21">
        <v>81.06</v>
      </c>
      <c r="V21">
        <v>83.43</v>
      </c>
      <c r="Z21" s="33"/>
      <c r="AA21" s="33"/>
      <c r="AB21" s="33"/>
      <c r="AC21" s="33"/>
      <c r="AD21" s="33"/>
      <c r="AY21" s="1"/>
      <c r="AZ21" s="1"/>
    </row>
    <row r="22" spans="1:52" x14ac:dyDescent="0.25">
      <c r="A22">
        <v>2015</v>
      </c>
      <c r="C22" s="14">
        <v>26383280</v>
      </c>
      <c r="D22" s="16">
        <f t="shared" si="0"/>
        <v>26.383279999999999</v>
      </c>
      <c r="R22">
        <v>2015</v>
      </c>
      <c r="S22" t="s">
        <v>8</v>
      </c>
      <c r="T22">
        <v>85.01</v>
      </c>
      <c r="U22">
        <v>81.03</v>
      </c>
      <c r="V22">
        <v>83.78</v>
      </c>
      <c r="Z22" s="33"/>
      <c r="AA22" s="33"/>
      <c r="AB22" s="33"/>
      <c r="AC22" s="33"/>
      <c r="AD22" s="33"/>
      <c r="AY22" s="1"/>
      <c r="AZ22" s="1"/>
    </row>
    <row r="23" spans="1:52" x14ac:dyDescent="0.25">
      <c r="A23">
        <v>2016</v>
      </c>
      <c r="C23" s="14">
        <v>15383077</v>
      </c>
      <c r="D23" s="16">
        <f t="shared" si="0"/>
        <v>15.383077</v>
      </c>
      <c r="R23">
        <v>2016</v>
      </c>
      <c r="S23" t="s">
        <v>8</v>
      </c>
      <c r="T23">
        <v>84.61</v>
      </c>
      <c r="U23">
        <v>80.680000000000007</v>
      </c>
      <c r="V23">
        <v>83.43</v>
      </c>
      <c r="Z23" s="33"/>
      <c r="AA23" s="33"/>
      <c r="AB23" s="33"/>
      <c r="AC23" s="33"/>
      <c r="AD23" s="33"/>
      <c r="AY23" s="1"/>
      <c r="AZ23" s="1"/>
    </row>
    <row r="27" spans="1:52" x14ac:dyDescent="0.25">
      <c r="A27" t="s">
        <v>0</v>
      </c>
      <c r="B27" t="s">
        <v>1</v>
      </c>
      <c r="C27" t="s">
        <v>154</v>
      </c>
      <c r="D27" t="s">
        <v>155</v>
      </c>
    </row>
    <row r="28" spans="1:52" x14ac:dyDescent="0.25">
      <c r="A28">
        <v>1995</v>
      </c>
      <c r="B28">
        <v>1</v>
      </c>
      <c r="C28" s="3">
        <v>-145700</v>
      </c>
    </row>
    <row r="29" spans="1:52" x14ac:dyDescent="0.25">
      <c r="B29">
        <v>2</v>
      </c>
      <c r="C29" s="3">
        <v>1149557</v>
      </c>
    </row>
    <row r="30" spans="1:52" x14ac:dyDescent="0.25">
      <c r="B30">
        <v>3</v>
      </c>
      <c r="C30" s="3">
        <v>1246827</v>
      </c>
    </row>
    <row r="31" spans="1:52" x14ac:dyDescent="0.25">
      <c r="B31">
        <v>4</v>
      </c>
      <c r="C31" s="3">
        <v>88861</v>
      </c>
    </row>
    <row r="32" spans="1:52" x14ac:dyDescent="0.25">
      <c r="A32">
        <v>1996</v>
      </c>
      <c r="B32">
        <v>1</v>
      </c>
      <c r="C32" s="3">
        <v>-85103</v>
      </c>
    </row>
    <row r="33" spans="1:5" x14ac:dyDescent="0.25">
      <c r="B33">
        <v>2</v>
      </c>
      <c r="C33" s="3">
        <v>1470972</v>
      </c>
    </row>
    <row r="34" spans="1:5" x14ac:dyDescent="0.25">
      <c r="B34">
        <v>3</v>
      </c>
      <c r="C34" s="3">
        <v>1215168</v>
      </c>
    </row>
    <row r="35" spans="1:5" x14ac:dyDescent="0.25">
      <c r="B35">
        <v>4</v>
      </c>
      <c r="C35" s="3">
        <v>202869</v>
      </c>
    </row>
    <row r="36" spans="1:5" x14ac:dyDescent="0.25">
      <c r="A36">
        <v>1997</v>
      </c>
      <c r="B36">
        <v>1</v>
      </c>
      <c r="C36" s="3">
        <v>640597</v>
      </c>
    </row>
    <row r="37" spans="1:5" x14ac:dyDescent="0.25">
      <c r="B37">
        <v>2</v>
      </c>
      <c r="C37" s="3">
        <v>1494151</v>
      </c>
    </row>
    <row r="38" spans="1:5" x14ac:dyDescent="0.25">
      <c r="B38">
        <v>3</v>
      </c>
      <c r="C38" s="3">
        <v>1930666</v>
      </c>
    </row>
    <row r="39" spans="1:5" x14ac:dyDescent="0.25">
      <c r="B39">
        <v>4</v>
      </c>
      <c r="C39" s="3">
        <v>1102242</v>
      </c>
    </row>
    <row r="40" spans="1:5" x14ac:dyDescent="0.25">
      <c r="A40">
        <v>1998</v>
      </c>
      <c r="B40">
        <v>1</v>
      </c>
      <c r="C40" s="3">
        <v>770121</v>
      </c>
      <c r="E40" s="3"/>
    </row>
    <row r="41" spans="1:5" x14ac:dyDescent="0.25">
      <c r="B41">
        <v>2</v>
      </c>
      <c r="C41" s="3">
        <v>1925893</v>
      </c>
      <c r="E41" s="3"/>
    </row>
    <row r="42" spans="1:5" x14ac:dyDescent="0.25">
      <c r="B42">
        <v>3</v>
      </c>
      <c r="C42" s="3">
        <v>1530350</v>
      </c>
      <c r="E42" s="3"/>
    </row>
    <row r="43" spans="1:5" x14ac:dyDescent="0.25">
      <c r="B43">
        <v>4</v>
      </c>
      <c r="C43" s="3">
        <v>684270</v>
      </c>
      <c r="E43" s="3"/>
    </row>
    <row r="44" spans="1:5" x14ac:dyDescent="0.25">
      <c r="A44">
        <v>1999</v>
      </c>
      <c r="B44">
        <v>1</v>
      </c>
      <c r="C44" s="3">
        <v>734010</v>
      </c>
    </row>
    <row r="45" spans="1:5" x14ac:dyDescent="0.25">
      <c r="B45">
        <v>2</v>
      </c>
      <c r="C45" s="3">
        <v>2350245</v>
      </c>
    </row>
    <row r="46" spans="1:5" x14ac:dyDescent="0.25">
      <c r="B46">
        <v>3</v>
      </c>
      <c r="C46" s="3">
        <v>1557359</v>
      </c>
    </row>
    <row r="47" spans="1:5" x14ac:dyDescent="0.25">
      <c r="B47">
        <v>4</v>
      </c>
      <c r="C47" s="3">
        <v>719329</v>
      </c>
    </row>
    <row r="48" spans="1:5" x14ac:dyDescent="0.25">
      <c r="A48">
        <v>2000</v>
      </c>
      <c r="B48">
        <v>1</v>
      </c>
      <c r="C48" s="3">
        <v>23702</v>
      </c>
    </row>
    <row r="49" spans="1:6" x14ac:dyDescent="0.25">
      <c r="B49">
        <v>2</v>
      </c>
      <c r="C49" s="3">
        <v>1899096</v>
      </c>
    </row>
    <row r="50" spans="1:6" x14ac:dyDescent="0.25">
      <c r="B50">
        <v>3</v>
      </c>
      <c r="C50" s="3">
        <v>937327</v>
      </c>
    </row>
    <row r="51" spans="1:6" x14ac:dyDescent="0.25">
      <c r="B51">
        <v>4</v>
      </c>
      <c r="C51" s="3">
        <v>-327425</v>
      </c>
    </row>
    <row r="52" spans="1:6" x14ac:dyDescent="0.25">
      <c r="A52">
        <v>2001</v>
      </c>
      <c r="B52">
        <v>1</v>
      </c>
      <c r="C52" s="3">
        <v>-909776</v>
      </c>
    </row>
    <row r="53" spans="1:6" x14ac:dyDescent="0.25">
      <c r="B53">
        <v>2</v>
      </c>
      <c r="C53" s="3">
        <v>-923115</v>
      </c>
    </row>
    <row r="54" spans="1:6" x14ac:dyDescent="0.25">
      <c r="B54">
        <v>3</v>
      </c>
      <c r="C54" s="3">
        <v>-2560103</v>
      </c>
    </row>
    <row r="55" spans="1:6" x14ac:dyDescent="0.25">
      <c r="B55">
        <v>4</v>
      </c>
      <c r="C55" s="3">
        <v>-3873515</v>
      </c>
    </row>
    <row r="56" spans="1:6" x14ac:dyDescent="0.25">
      <c r="A56">
        <v>2002</v>
      </c>
      <c r="B56">
        <v>1</v>
      </c>
      <c r="C56" s="3">
        <v>-3250361</v>
      </c>
    </row>
    <row r="57" spans="1:6" x14ac:dyDescent="0.25">
      <c r="B57">
        <v>2</v>
      </c>
      <c r="C57" s="3">
        <v>-1469850</v>
      </c>
    </row>
    <row r="58" spans="1:6" x14ac:dyDescent="0.25">
      <c r="B58">
        <v>3</v>
      </c>
      <c r="C58" s="3">
        <v>-2494531</v>
      </c>
    </row>
    <row r="59" spans="1:6" x14ac:dyDescent="0.25">
      <c r="B59">
        <v>4</v>
      </c>
      <c r="C59" s="3">
        <v>-4150742</v>
      </c>
      <c r="D59" s="3"/>
      <c r="F59" s="5"/>
    </row>
    <row r="60" spans="1:6" x14ac:dyDescent="0.25">
      <c r="A60">
        <v>2003</v>
      </c>
      <c r="B60">
        <v>1</v>
      </c>
      <c r="C60" s="3">
        <v>-1920924</v>
      </c>
      <c r="F60" s="5"/>
    </row>
    <row r="61" spans="1:6" x14ac:dyDescent="0.25">
      <c r="B61">
        <v>2</v>
      </c>
      <c r="C61" s="3">
        <v>647420</v>
      </c>
      <c r="D61" s="3"/>
      <c r="F61" s="5"/>
    </row>
    <row r="62" spans="1:6" x14ac:dyDescent="0.25">
      <c r="B62">
        <v>3</v>
      </c>
      <c r="C62" s="3">
        <v>-265900</v>
      </c>
      <c r="D62" s="3"/>
      <c r="F62" s="5"/>
    </row>
    <row r="63" spans="1:6" x14ac:dyDescent="0.25">
      <c r="B63">
        <v>4</v>
      </c>
      <c r="C63" s="3">
        <v>-176064</v>
      </c>
      <c r="D63" s="3"/>
      <c r="F63" s="5"/>
    </row>
    <row r="64" spans="1:6" x14ac:dyDescent="0.25">
      <c r="A64">
        <v>2004</v>
      </c>
      <c r="B64">
        <v>1</v>
      </c>
      <c r="C64" s="3">
        <v>-1456177</v>
      </c>
      <c r="D64" s="3"/>
      <c r="F64" s="5"/>
    </row>
    <row r="65" spans="1:6" x14ac:dyDescent="0.25">
      <c r="B65">
        <v>2</v>
      </c>
      <c r="C65" s="3">
        <v>-1915125</v>
      </c>
      <c r="D65" s="3"/>
      <c r="F65" s="5"/>
    </row>
    <row r="66" spans="1:6" x14ac:dyDescent="0.25">
      <c r="B66">
        <v>3</v>
      </c>
      <c r="C66" s="3">
        <v>-1123527</v>
      </c>
      <c r="D66" s="3"/>
      <c r="F66" s="5"/>
    </row>
    <row r="67" spans="1:6" x14ac:dyDescent="0.25">
      <c r="B67">
        <v>4</v>
      </c>
      <c r="C67" s="3">
        <v>-4609595</v>
      </c>
      <c r="D67" s="3"/>
      <c r="F67" s="5"/>
    </row>
    <row r="68" spans="1:6" x14ac:dyDescent="0.25">
      <c r="A68">
        <v>2005</v>
      </c>
      <c r="B68">
        <v>1</v>
      </c>
      <c r="C68" s="3">
        <v>-3207135</v>
      </c>
      <c r="D68" s="3"/>
      <c r="F68" s="5"/>
    </row>
    <row r="69" spans="1:6" x14ac:dyDescent="0.25">
      <c r="B69">
        <v>2</v>
      </c>
      <c r="C69" s="3">
        <v>-1487161</v>
      </c>
      <c r="D69" s="3"/>
      <c r="F69" s="5"/>
    </row>
    <row r="70" spans="1:6" x14ac:dyDescent="0.25">
      <c r="B70">
        <v>3</v>
      </c>
      <c r="C70" s="3">
        <v>-2333166</v>
      </c>
      <c r="D70" s="3"/>
      <c r="F70" s="5"/>
    </row>
    <row r="71" spans="1:6" x14ac:dyDescent="0.25">
      <c r="B71">
        <v>4</v>
      </c>
      <c r="C71" s="3">
        <v>-20192434</v>
      </c>
      <c r="D71" s="3"/>
      <c r="F71" s="5"/>
    </row>
    <row r="72" spans="1:6" x14ac:dyDescent="0.25">
      <c r="A72">
        <v>2006</v>
      </c>
      <c r="B72">
        <v>1</v>
      </c>
      <c r="C72" s="3">
        <v>20862482</v>
      </c>
      <c r="D72" s="3"/>
      <c r="F72" s="5"/>
    </row>
    <row r="73" spans="1:6" x14ac:dyDescent="0.25">
      <c r="B73">
        <v>2</v>
      </c>
      <c r="C73" s="3">
        <v>-694110</v>
      </c>
      <c r="D73" s="3"/>
      <c r="F73" s="5"/>
    </row>
    <row r="74" spans="1:6" x14ac:dyDescent="0.25">
      <c r="B74">
        <v>3</v>
      </c>
      <c r="C74" s="3">
        <v>-161700</v>
      </c>
      <c r="D74" s="3"/>
      <c r="F74" s="5"/>
    </row>
    <row r="75" spans="1:6" x14ac:dyDescent="0.25">
      <c r="B75">
        <v>4</v>
      </c>
      <c r="C75" s="3">
        <v>-1820559</v>
      </c>
      <c r="D75" s="3"/>
      <c r="F75" s="5"/>
    </row>
    <row r="76" spans="1:6" x14ac:dyDescent="0.25">
      <c r="A76">
        <v>2007</v>
      </c>
      <c r="B76">
        <v>1</v>
      </c>
      <c r="C76" s="3">
        <v>-67019</v>
      </c>
      <c r="D76" s="3"/>
      <c r="F76" s="5"/>
    </row>
    <row r="77" spans="1:6" x14ac:dyDescent="0.25">
      <c r="B77">
        <v>2</v>
      </c>
      <c r="C77" s="3">
        <v>5979562</v>
      </c>
      <c r="D77" s="3"/>
      <c r="F77" s="5"/>
    </row>
    <row r="78" spans="1:6" x14ac:dyDescent="0.25">
      <c r="B78">
        <v>3</v>
      </c>
      <c r="C78" s="3">
        <v>1800249</v>
      </c>
      <c r="D78" s="3"/>
      <c r="F78" s="5"/>
    </row>
    <row r="79" spans="1:6" x14ac:dyDescent="0.25">
      <c r="B79">
        <v>4</v>
      </c>
      <c r="C79" s="3">
        <v>-21387</v>
      </c>
      <c r="D79" s="3"/>
      <c r="F79" s="5"/>
    </row>
    <row r="80" spans="1:6" x14ac:dyDescent="0.25">
      <c r="A80">
        <v>2008</v>
      </c>
      <c r="B80">
        <v>1</v>
      </c>
      <c r="C80" s="3">
        <v>-11599703</v>
      </c>
      <c r="D80" s="3"/>
      <c r="F80" s="5"/>
    </row>
    <row r="81" spans="1:6" x14ac:dyDescent="0.25">
      <c r="B81">
        <v>2</v>
      </c>
      <c r="C81" s="3">
        <v>-4276656</v>
      </c>
      <c r="D81" s="3"/>
      <c r="F81" s="5"/>
    </row>
    <row r="82" spans="1:6" x14ac:dyDescent="0.25">
      <c r="B82">
        <v>3</v>
      </c>
      <c r="C82" s="3">
        <v>-2718557</v>
      </c>
      <c r="D82" s="3"/>
      <c r="F82" s="5"/>
    </row>
    <row r="83" spans="1:6" x14ac:dyDescent="0.25">
      <c r="B83">
        <v>4</v>
      </c>
      <c r="C83" s="3">
        <v>-5154919</v>
      </c>
      <c r="D83" s="3"/>
      <c r="F83" s="5"/>
    </row>
    <row r="84" spans="1:6" x14ac:dyDescent="0.25">
      <c r="A84">
        <v>2009</v>
      </c>
      <c r="B84">
        <v>1</v>
      </c>
      <c r="C84" s="3">
        <v>-1844758</v>
      </c>
      <c r="D84" s="3"/>
      <c r="F84" s="5"/>
    </row>
    <row r="85" spans="1:6" x14ac:dyDescent="0.25">
      <c r="B85">
        <v>2</v>
      </c>
      <c r="C85" s="3">
        <v>-628662</v>
      </c>
      <c r="D85" s="3"/>
      <c r="F85" s="5"/>
    </row>
    <row r="86" spans="1:6" x14ac:dyDescent="0.25">
      <c r="B86">
        <v>3</v>
      </c>
      <c r="C86" s="3">
        <v>-102224</v>
      </c>
      <c r="D86" s="3"/>
      <c r="F86" s="5"/>
    </row>
    <row r="87" spans="1:6" x14ac:dyDescent="0.25">
      <c r="B87">
        <v>4</v>
      </c>
      <c r="C87" s="3">
        <v>49366</v>
      </c>
      <c r="D87" s="3"/>
      <c r="F87" s="5"/>
    </row>
    <row r="88" spans="1:6" x14ac:dyDescent="0.25">
      <c r="A88">
        <v>2010</v>
      </c>
      <c r="B88">
        <v>1</v>
      </c>
      <c r="C88" s="3">
        <v>-615726</v>
      </c>
      <c r="D88" s="3"/>
      <c r="F88" s="5"/>
    </row>
    <row r="89" spans="1:6" x14ac:dyDescent="0.25">
      <c r="B89">
        <v>2</v>
      </c>
      <c r="C89" s="3">
        <v>1595509</v>
      </c>
      <c r="D89" s="3"/>
      <c r="F89" s="5"/>
    </row>
    <row r="90" spans="1:6" x14ac:dyDescent="0.25">
      <c r="B90">
        <v>3</v>
      </c>
      <c r="C90" s="3">
        <v>2369313</v>
      </c>
      <c r="D90" s="3"/>
      <c r="F90" s="5"/>
    </row>
    <row r="91" spans="1:6" x14ac:dyDescent="0.25">
      <c r="B91">
        <v>4</v>
      </c>
      <c r="C91" s="3">
        <v>316898</v>
      </c>
      <c r="D91" s="3"/>
      <c r="F91" s="5"/>
    </row>
    <row r="92" spans="1:6" x14ac:dyDescent="0.25">
      <c r="A92">
        <v>2011</v>
      </c>
      <c r="B92">
        <v>1</v>
      </c>
      <c r="C92" s="3">
        <v>-848148</v>
      </c>
      <c r="D92" s="3"/>
      <c r="F92" s="5"/>
    </row>
    <row r="93" spans="1:6" x14ac:dyDescent="0.25">
      <c r="B93">
        <v>2</v>
      </c>
      <c r="C93" s="3">
        <v>1003401</v>
      </c>
      <c r="D93" s="3"/>
      <c r="F93" s="5"/>
    </row>
    <row r="94" spans="1:6" x14ac:dyDescent="0.25">
      <c r="B94">
        <v>3</v>
      </c>
      <c r="C94" s="3">
        <v>1482415</v>
      </c>
      <c r="D94" s="3"/>
      <c r="F94" s="5"/>
    </row>
    <row r="95" spans="1:6" x14ac:dyDescent="0.25">
      <c r="B95">
        <v>4</v>
      </c>
      <c r="C95" s="3">
        <v>-245480</v>
      </c>
      <c r="D95" s="3"/>
      <c r="F95" s="5"/>
    </row>
    <row r="96" spans="1:6" x14ac:dyDescent="0.25">
      <c r="A96">
        <v>2012</v>
      </c>
      <c r="B96">
        <v>1</v>
      </c>
      <c r="C96" s="3">
        <v>-1691852</v>
      </c>
      <c r="D96" s="3"/>
      <c r="F96" s="5"/>
    </row>
    <row r="97" spans="1:6" x14ac:dyDescent="0.25">
      <c r="B97">
        <v>2</v>
      </c>
      <c r="C97" s="3">
        <v>771313</v>
      </c>
      <c r="D97" s="3"/>
      <c r="F97" s="5"/>
    </row>
    <row r="98" spans="1:6" x14ac:dyDescent="0.25">
      <c r="B98">
        <v>3</v>
      </c>
      <c r="C98" s="3">
        <v>1369708</v>
      </c>
      <c r="D98" s="3"/>
      <c r="F98" s="5"/>
    </row>
    <row r="99" spans="1:6" x14ac:dyDescent="0.25">
      <c r="B99">
        <v>4</v>
      </c>
      <c r="C99" s="3">
        <v>-85437</v>
      </c>
      <c r="D99" s="3"/>
      <c r="F99" s="5"/>
    </row>
    <row r="100" spans="1:6" x14ac:dyDescent="0.25">
      <c r="A100">
        <v>2013</v>
      </c>
      <c r="B100">
        <v>1</v>
      </c>
      <c r="C100" s="3">
        <v>-45631</v>
      </c>
      <c r="D100" s="3"/>
      <c r="F100" s="5"/>
    </row>
    <row r="101" spans="1:6" x14ac:dyDescent="0.25">
      <c r="B101">
        <v>2</v>
      </c>
      <c r="C101" s="3">
        <v>2146407</v>
      </c>
      <c r="D101" s="3"/>
      <c r="F101" s="5"/>
    </row>
    <row r="102" spans="1:6" x14ac:dyDescent="0.25">
      <c r="B102">
        <v>3</v>
      </c>
      <c r="C102" s="3">
        <v>3222741</v>
      </c>
      <c r="D102" s="3"/>
      <c r="F102" s="5"/>
    </row>
    <row r="103" spans="1:6" x14ac:dyDescent="0.25">
      <c r="B103">
        <v>4</v>
      </c>
      <c r="C103" s="3">
        <v>7387696</v>
      </c>
      <c r="D103" s="3"/>
      <c r="F103" s="5"/>
    </row>
    <row r="104" spans="1:6" x14ac:dyDescent="0.25">
      <c r="A104">
        <v>2014</v>
      </c>
      <c r="B104">
        <v>1</v>
      </c>
      <c r="C104" s="3">
        <v>572016</v>
      </c>
      <c r="D104" s="3"/>
      <c r="F104" s="5"/>
    </row>
    <row r="105" spans="1:6" x14ac:dyDescent="0.25">
      <c r="B105">
        <v>2</v>
      </c>
      <c r="C105" s="3">
        <v>3891035</v>
      </c>
      <c r="D105" s="3"/>
      <c r="F105" s="5"/>
    </row>
    <row r="106" spans="1:6" x14ac:dyDescent="0.25">
      <c r="B106">
        <v>3</v>
      </c>
      <c r="C106" s="3">
        <v>3522647</v>
      </c>
      <c r="D106" s="3"/>
      <c r="F106" s="5"/>
    </row>
    <row r="107" spans="1:6" x14ac:dyDescent="0.25">
      <c r="B107">
        <v>4</v>
      </c>
      <c r="C107" s="3">
        <v>518805</v>
      </c>
      <c r="D107" s="3"/>
      <c r="F107" s="5"/>
    </row>
    <row r="108" spans="1:6" x14ac:dyDescent="0.25">
      <c r="A108">
        <v>2015</v>
      </c>
      <c r="B108">
        <v>1</v>
      </c>
      <c r="C108" s="3">
        <v>3544975</v>
      </c>
      <c r="D108" s="3"/>
      <c r="F108" s="5"/>
    </row>
    <row r="109" spans="1:6" x14ac:dyDescent="0.25">
      <c r="B109">
        <v>2</v>
      </c>
      <c r="C109" s="3">
        <v>5735536</v>
      </c>
      <c r="D109" s="3"/>
      <c r="F109" s="5"/>
    </row>
    <row r="110" spans="1:6" x14ac:dyDescent="0.25">
      <c r="B110">
        <v>3</v>
      </c>
      <c r="C110" s="3">
        <v>9655117</v>
      </c>
      <c r="D110" s="3"/>
      <c r="F110" s="5"/>
    </row>
    <row r="111" spans="1:6" x14ac:dyDescent="0.25">
      <c r="B111">
        <v>4</v>
      </c>
      <c r="C111" s="3">
        <v>7447652</v>
      </c>
      <c r="D111" s="3"/>
      <c r="F111" s="5"/>
    </row>
    <row r="112" spans="1:6" x14ac:dyDescent="0.25">
      <c r="A112">
        <v>2016</v>
      </c>
      <c r="B112">
        <v>1</v>
      </c>
      <c r="C112" s="3">
        <v>3500782</v>
      </c>
      <c r="D112" s="3"/>
      <c r="F112" s="5"/>
    </row>
    <row r="113" spans="1:6" x14ac:dyDescent="0.25">
      <c r="B113">
        <v>2</v>
      </c>
      <c r="C113" s="3">
        <v>5108989</v>
      </c>
      <c r="D113" s="3"/>
      <c r="F113" s="5"/>
    </row>
    <row r="114" spans="1:6" x14ac:dyDescent="0.25">
      <c r="B114">
        <v>3</v>
      </c>
      <c r="C114" s="3">
        <v>4207366</v>
      </c>
      <c r="D114" s="3"/>
      <c r="F114" s="5"/>
    </row>
    <row r="115" spans="1:6" x14ac:dyDescent="0.25">
      <c r="B115">
        <v>4</v>
      </c>
      <c r="C115" s="3">
        <v>2565940</v>
      </c>
      <c r="D115" s="3"/>
      <c r="F115" s="5"/>
    </row>
    <row r="116" spans="1:6" x14ac:dyDescent="0.25">
      <c r="C116" s="3"/>
      <c r="F116" s="4"/>
    </row>
    <row r="117" spans="1:6" x14ac:dyDescent="0.25">
      <c r="F117" s="4"/>
    </row>
    <row r="118" spans="1:6" x14ac:dyDescent="0.25">
      <c r="E118" t="s">
        <v>1870</v>
      </c>
      <c r="F118" s="4"/>
    </row>
    <row r="119" spans="1:6" x14ac:dyDescent="0.25">
      <c r="A119">
        <v>2002</v>
      </c>
      <c r="B119">
        <v>4</v>
      </c>
      <c r="C119" t="s">
        <v>1792</v>
      </c>
      <c r="D119" s="16"/>
      <c r="E119" s="7">
        <v>155887544</v>
      </c>
      <c r="F119" s="4"/>
    </row>
    <row r="120" spans="1:6" x14ac:dyDescent="0.25">
      <c r="A120">
        <v>2003</v>
      </c>
      <c r="B120">
        <v>1</v>
      </c>
      <c r="C120" t="s">
        <v>1793</v>
      </c>
      <c r="D120" s="16"/>
      <c r="E120">
        <v>148302942</v>
      </c>
    </row>
    <row r="121" spans="1:6" x14ac:dyDescent="0.25">
      <c r="B121">
        <v>2</v>
      </c>
      <c r="C121" t="s">
        <v>1794</v>
      </c>
      <c r="D121" s="16"/>
      <c r="E121">
        <v>160824689</v>
      </c>
    </row>
    <row r="122" spans="1:6" x14ac:dyDescent="0.25">
      <c r="B122">
        <v>3</v>
      </c>
      <c r="C122" t="s">
        <v>1795</v>
      </c>
      <c r="D122" s="16"/>
      <c r="E122">
        <v>177118384</v>
      </c>
    </row>
    <row r="123" spans="1:6" x14ac:dyDescent="0.25">
      <c r="B123">
        <v>4</v>
      </c>
      <c r="C123" t="s">
        <v>1796</v>
      </c>
      <c r="D123" s="16"/>
      <c r="E123">
        <v>163707723</v>
      </c>
    </row>
    <row r="124" spans="1:6" x14ac:dyDescent="0.25">
      <c r="A124">
        <v>2004</v>
      </c>
      <c r="B124">
        <v>1</v>
      </c>
      <c r="C124" t="s">
        <v>1797</v>
      </c>
      <c r="D124" s="16"/>
      <c r="E124">
        <v>163601930</v>
      </c>
    </row>
    <row r="125" spans="1:6" x14ac:dyDescent="0.25">
      <c r="B125">
        <v>2</v>
      </c>
      <c r="C125" t="s">
        <v>1798</v>
      </c>
      <c r="D125" s="16"/>
      <c r="E125">
        <v>187653622</v>
      </c>
    </row>
    <row r="126" spans="1:6" x14ac:dyDescent="0.25">
      <c r="B126">
        <v>3</v>
      </c>
      <c r="C126" t="s">
        <v>1799</v>
      </c>
      <c r="D126" s="16"/>
      <c r="E126">
        <v>195381915</v>
      </c>
    </row>
    <row r="127" spans="1:6" x14ac:dyDescent="0.25">
      <c r="B127">
        <v>4</v>
      </c>
      <c r="C127" t="s">
        <v>1800</v>
      </c>
      <c r="D127" s="16"/>
      <c r="E127">
        <v>179534507</v>
      </c>
    </row>
    <row r="128" spans="1:6" x14ac:dyDescent="0.25">
      <c r="A128">
        <v>2005</v>
      </c>
      <c r="B128">
        <v>1</v>
      </c>
      <c r="C128" t="s">
        <v>1801</v>
      </c>
      <c r="D128" s="16"/>
      <c r="E128">
        <v>178858814</v>
      </c>
    </row>
    <row r="129" spans="1:5" x14ac:dyDescent="0.25">
      <c r="B129">
        <v>2</v>
      </c>
      <c r="C129" t="s">
        <v>1802</v>
      </c>
      <c r="D129" s="16"/>
      <c r="E129">
        <v>200564224</v>
      </c>
    </row>
    <row r="130" spans="1:5" x14ac:dyDescent="0.25">
      <c r="B130">
        <v>3</v>
      </c>
      <c r="C130" t="s">
        <v>1803</v>
      </c>
      <c r="D130" s="16"/>
      <c r="E130">
        <v>207199818</v>
      </c>
    </row>
    <row r="131" spans="1:5" x14ac:dyDescent="0.25">
      <c r="B131">
        <v>4</v>
      </c>
      <c r="C131" t="s">
        <v>1804</v>
      </c>
      <c r="D131" s="16"/>
      <c r="E131">
        <v>184395793</v>
      </c>
    </row>
    <row r="132" spans="1:5" x14ac:dyDescent="0.25">
      <c r="A132">
        <v>2006</v>
      </c>
      <c r="B132">
        <v>1</v>
      </c>
      <c r="C132" t="s">
        <v>1805</v>
      </c>
      <c r="D132" s="16"/>
      <c r="E132">
        <v>182753401</v>
      </c>
    </row>
    <row r="133" spans="1:5" x14ac:dyDescent="0.25">
      <c r="B133">
        <v>2</v>
      </c>
      <c r="C133" t="s">
        <v>1806</v>
      </c>
      <c r="D133" s="16"/>
      <c r="E133">
        <v>206729907</v>
      </c>
    </row>
    <row r="134" spans="1:5" x14ac:dyDescent="0.25">
      <c r="B134">
        <v>3</v>
      </c>
      <c r="C134" t="s">
        <v>1807</v>
      </c>
      <c r="D134" s="16"/>
      <c r="E134">
        <v>209080058</v>
      </c>
    </row>
    <row r="135" spans="1:5" x14ac:dyDescent="0.25">
      <c r="B135">
        <v>4</v>
      </c>
      <c r="C135" t="s">
        <v>1808</v>
      </c>
      <c r="D135" s="16"/>
      <c r="E135">
        <v>191125321</v>
      </c>
    </row>
    <row r="136" spans="1:5" x14ac:dyDescent="0.25">
      <c r="A136">
        <v>2007</v>
      </c>
      <c r="B136">
        <v>1</v>
      </c>
      <c r="C136" t="s">
        <v>1809</v>
      </c>
      <c r="D136" s="16"/>
      <c r="E136">
        <v>188497051</v>
      </c>
    </row>
    <row r="137" spans="1:5" x14ac:dyDescent="0.25">
      <c r="B137">
        <v>2</v>
      </c>
      <c r="C137" t="s">
        <v>1810</v>
      </c>
      <c r="D137" s="16"/>
      <c r="E137">
        <v>213953532</v>
      </c>
    </row>
    <row r="138" spans="1:5" x14ac:dyDescent="0.25">
      <c r="B138">
        <v>3</v>
      </c>
      <c r="C138" t="s">
        <v>1811</v>
      </c>
      <c r="D138" s="16"/>
      <c r="E138">
        <v>221260677</v>
      </c>
    </row>
    <row r="139" spans="1:5" x14ac:dyDescent="0.25">
      <c r="B139">
        <v>4</v>
      </c>
      <c r="C139" t="s">
        <v>1812</v>
      </c>
      <c r="D139" s="16"/>
      <c r="E139">
        <v>198788369</v>
      </c>
    </row>
    <row r="140" spans="1:5" x14ac:dyDescent="0.25">
      <c r="A140">
        <v>2008</v>
      </c>
      <c r="B140">
        <v>1</v>
      </c>
      <c r="C140" t="s">
        <v>1813</v>
      </c>
      <c r="D140" s="16"/>
      <c r="E140">
        <v>195782923</v>
      </c>
    </row>
    <row r="141" spans="1:5" x14ac:dyDescent="0.25">
      <c r="B141">
        <v>2</v>
      </c>
      <c r="C141" t="s">
        <v>1814</v>
      </c>
      <c r="D141" s="16"/>
      <c r="E141">
        <v>213388063</v>
      </c>
    </row>
    <row r="142" spans="1:5" x14ac:dyDescent="0.25">
      <c r="B142">
        <v>3</v>
      </c>
      <c r="C142" t="s">
        <v>1815</v>
      </c>
      <c r="D142" s="16"/>
      <c r="E142">
        <v>213735951</v>
      </c>
    </row>
    <row r="143" spans="1:5" x14ac:dyDescent="0.25">
      <c r="B143">
        <v>4</v>
      </c>
      <c r="C143" t="s">
        <v>1816</v>
      </c>
      <c r="D143" s="16"/>
      <c r="E143">
        <v>182654559</v>
      </c>
    </row>
    <row r="144" spans="1:5" x14ac:dyDescent="0.25">
      <c r="A144">
        <v>2009</v>
      </c>
      <c r="B144">
        <v>1</v>
      </c>
      <c r="C144" t="s">
        <v>1817</v>
      </c>
      <c r="D144" s="16"/>
      <c r="E144">
        <v>173722751</v>
      </c>
    </row>
    <row r="145" spans="1:5" x14ac:dyDescent="0.25">
      <c r="B145">
        <v>2</v>
      </c>
      <c r="C145" t="s">
        <v>1818</v>
      </c>
      <c r="D145" s="16"/>
      <c r="E145">
        <v>198470046</v>
      </c>
    </row>
    <row r="146" spans="1:5" x14ac:dyDescent="0.25">
      <c r="B146">
        <v>3</v>
      </c>
      <c r="C146" t="s">
        <v>1819</v>
      </c>
      <c r="D146" s="16"/>
      <c r="E146">
        <v>208818022</v>
      </c>
    </row>
    <row r="147" spans="1:5" x14ac:dyDescent="0.25">
      <c r="B147">
        <v>4</v>
      </c>
      <c r="C147" t="s">
        <v>1820</v>
      </c>
      <c r="D147" s="16"/>
      <c r="E147">
        <v>182320355</v>
      </c>
    </row>
    <row r="148" spans="1:5" x14ac:dyDescent="0.25">
      <c r="A148">
        <v>2010</v>
      </c>
      <c r="B148">
        <v>1</v>
      </c>
      <c r="C148" t="s">
        <v>1821</v>
      </c>
      <c r="D148" s="16"/>
      <c r="E148">
        <v>176880171</v>
      </c>
    </row>
    <row r="149" spans="1:5" x14ac:dyDescent="0.25">
      <c r="B149">
        <v>2</v>
      </c>
      <c r="C149" t="s">
        <v>1822</v>
      </c>
      <c r="D149" s="16"/>
      <c r="E149">
        <v>204198708</v>
      </c>
    </row>
    <row r="150" spans="1:5" x14ac:dyDescent="0.25">
      <c r="B150">
        <v>3</v>
      </c>
      <c r="C150" t="s">
        <v>1823</v>
      </c>
      <c r="D150" s="16"/>
      <c r="E150">
        <v>217004678</v>
      </c>
    </row>
    <row r="151" spans="1:5" x14ac:dyDescent="0.25">
      <c r="B151">
        <v>4</v>
      </c>
      <c r="C151" t="s">
        <v>1824</v>
      </c>
      <c r="D151" s="16"/>
      <c r="E151">
        <v>194124887</v>
      </c>
    </row>
    <row r="152" spans="1:5" x14ac:dyDescent="0.25">
      <c r="A152">
        <v>2011</v>
      </c>
      <c r="B152">
        <v>1</v>
      </c>
      <c r="C152" t="s">
        <v>1825</v>
      </c>
      <c r="D152" s="16"/>
      <c r="E152">
        <v>182909632</v>
      </c>
    </row>
    <row r="153" spans="1:5" x14ac:dyDescent="0.25">
      <c r="B153">
        <v>2</v>
      </c>
      <c r="C153" t="s">
        <v>1826</v>
      </c>
      <c r="D153" s="16"/>
      <c r="E153">
        <v>211324596</v>
      </c>
    </row>
    <row r="154" spans="1:5" x14ac:dyDescent="0.25">
      <c r="B154">
        <v>3</v>
      </c>
      <c r="C154" t="s">
        <v>1827</v>
      </c>
      <c r="D154" s="16"/>
      <c r="E154">
        <v>220645755</v>
      </c>
    </row>
    <row r="155" spans="1:5" x14ac:dyDescent="0.25">
      <c r="B155">
        <v>4</v>
      </c>
      <c r="C155" t="s">
        <v>1828</v>
      </c>
      <c r="D155" s="16"/>
      <c r="E155">
        <v>193984818</v>
      </c>
    </row>
    <row r="156" spans="1:5" x14ac:dyDescent="0.25">
      <c r="A156">
        <v>2012</v>
      </c>
      <c r="B156">
        <v>1</v>
      </c>
      <c r="C156" t="s">
        <v>1829</v>
      </c>
      <c r="D156" s="16"/>
      <c r="E156">
        <v>187945183</v>
      </c>
    </row>
    <row r="157" spans="1:5" x14ac:dyDescent="0.25">
      <c r="B157">
        <v>2</v>
      </c>
      <c r="C157" t="s">
        <v>1830</v>
      </c>
      <c r="D157" s="16"/>
      <c r="E157">
        <v>213609008</v>
      </c>
    </row>
    <row r="158" spans="1:5" x14ac:dyDescent="0.25">
      <c r="B158">
        <v>3</v>
      </c>
      <c r="C158" t="s">
        <v>1831</v>
      </c>
      <c r="D158" s="16"/>
      <c r="E158">
        <v>221211546</v>
      </c>
    </row>
    <row r="159" spans="1:5" x14ac:dyDescent="0.25">
      <c r="B159">
        <v>4</v>
      </c>
      <c r="C159" t="s">
        <v>1832</v>
      </c>
      <c r="D159" s="16"/>
      <c r="E159">
        <v>194861947</v>
      </c>
    </row>
    <row r="160" spans="1:5" x14ac:dyDescent="0.25">
      <c r="A160">
        <v>2013</v>
      </c>
      <c r="B160">
        <v>1</v>
      </c>
      <c r="C160" t="s">
        <v>1833</v>
      </c>
      <c r="D160" s="16"/>
      <c r="E160">
        <v>190708640</v>
      </c>
    </row>
    <row r="161" spans="1:5" x14ac:dyDescent="0.25">
      <c r="B161">
        <v>2</v>
      </c>
      <c r="C161" t="s">
        <v>1834</v>
      </c>
      <c r="D161" s="16"/>
      <c r="E161">
        <v>217251085</v>
      </c>
    </row>
    <row r="162" spans="1:5" x14ac:dyDescent="0.25">
      <c r="B162">
        <v>3</v>
      </c>
      <c r="C162" t="s">
        <v>1835</v>
      </c>
      <c r="D162" s="16"/>
      <c r="E162">
        <v>225772156</v>
      </c>
    </row>
    <row r="163" spans="1:5" x14ac:dyDescent="0.25">
      <c r="B163">
        <v>4</v>
      </c>
      <c r="C163" t="s">
        <v>1836</v>
      </c>
      <c r="D163" s="16"/>
      <c r="E163">
        <v>201050757</v>
      </c>
    </row>
    <row r="164" spans="1:5" x14ac:dyDescent="0.25">
      <c r="A164">
        <v>2014</v>
      </c>
      <c r="B164">
        <v>1</v>
      </c>
      <c r="C164" t="s">
        <v>1837</v>
      </c>
      <c r="D164" s="16"/>
      <c r="E164">
        <v>194245404</v>
      </c>
    </row>
    <row r="165" spans="1:5" x14ac:dyDescent="0.25">
      <c r="B165">
        <v>2</v>
      </c>
      <c r="C165" t="s">
        <v>1838</v>
      </c>
      <c r="D165" s="16"/>
      <c r="E165">
        <v>224265256</v>
      </c>
    </row>
    <row r="166" spans="1:5" x14ac:dyDescent="0.25">
      <c r="B166">
        <v>3</v>
      </c>
      <c r="C166" t="s">
        <v>1839</v>
      </c>
      <c r="D166" s="16"/>
      <c r="E166">
        <v>232257045</v>
      </c>
    </row>
    <row r="167" spans="1:5" x14ac:dyDescent="0.25">
      <c r="B167">
        <v>4</v>
      </c>
      <c r="C167" t="s">
        <v>1840</v>
      </c>
      <c r="D167" s="16"/>
      <c r="E167">
        <v>207261848</v>
      </c>
    </row>
    <row r="168" spans="1:5" x14ac:dyDescent="0.25">
      <c r="A168">
        <v>2015</v>
      </c>
      <c r="B168">
        <v>1</v>
      </c>
      <c r="C168" t="s">
        <v>1841</v>
      </c>
      <c r="D168" s="16"/>
      <c r="E168">
        <v>200558235</v>
      </c>
    </row>
    <row r="169" spans="1:5" x14ac:dyDescent="0.25">
      <c r="B169">
        <v>2</v>
      </c>
      <c r="C169" t="s">
        <v>1842</v>
      </c>
      <c r="D169" s="16"/>
      <c r="E169">
        <v>233030893</v>
      </c>
    </row>
    <row r="170" spans="1:5" x14ac:dyDescent="0.25">
      <c r="B170">
        <v>3</v>
      </c>
      <c r="C170" t="s">
        <v>1843</v>
      </c>
      <c r="D170" s="16"/>
      <c r="E170">
        <v>245242381</v>
      </c>
    </row>
    <row r="171" spans="1:5" x14ac:dyDescent="0.25">
      <c r="B171">
        <v>4</v>
      </c>
      <c r="C171" t="s">
        <v>1844</v>
      </c>
      <c r="D171" s="16"/>
      <c r="E171">
        <v>220202366</v>
      </c>
    </row>
    <row r="172" spans="1:5" x14ac:dyDescent="0.25">
      <c r="A172">
        <v>2016</v>
      </c>
      <c r="B172">
        <v>1</v>
      </c>
      <c r="C172" t="s">
        <v>1845</v>
      </c>
      <c r="D172" s="16"/>
      <c r="E172">
        <v>211741935</v>
      </c>
    </row>
    <row r="173" spans="1:5" x14ac:dyDescent="0.25">
      <c r="B173">
        <v>2</v>
      </c>
      <c r="C173" t="s">
        <v>1846</v>
      </c>
      <c r="D173" s="16"/>
      <c r="E173">
        <v>241764074</v>
      </c>
    </row>
    <row r="174" spans="1:5" x14ac:dyDescent="0.25">
      <c r="B174">
        <v>3</v>
      </c>
      <c r="C174" t="s">
        <v>1847</v>
      </c>
      <c r="D174" s="16"/>
      <c r="E174">
        <v>251510830</v>
      </c>
    </row>
    <row r="175" spans="1:5" x14ac:dyDescent="0.25">
      <c r="B175">
        <v>4</v>
      </c>
      <c r="C175" t="s">
        <v>1848</v>
      </c>
      <c r="D175" s="16"/>
      <c r="E175">
        <v>225995755</v>
      </c>
    </row>
  </sheetData>
  <sortState ref="A386:E574">
    <sortCondition descending="1" ref="B387"/>
  </sortState>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22"/>
  <sheetViews>
    <sheetView topLeftCell="M1" zoomScaleNormal="100" workbookViewId="0">
      <selection activeCell="P6" sqref="P6"/>
    </sheetView>
  </sheetViews>
  <sheetFormatPr defaultRowHeight="15" x14ac:dyDescent="0.25"/>
  <cols>
    <col min="2" max="2" width="5.140625" customWidth="1"/>
    <col min="3" max="3" width="35.42578125" customWidth="1"/>
    <col min="4" max="4" width="10.28515625" customWidth="1"/>
    <col min="5" max="5" width="7.7109375" customWidth="1"/>
    <col min="6" max="6" width="11.7109375" customWidth="1"/>
    <col min="7" max="8" width="22.7109375" customWidth="1"/>
    <col min="9" max="9" width="11.7109375" customWidth="1"/>
    <col min="10" max="10" width="7.7109375" customWidth="1"/>
    <col min="11" max="11" width="34.5703125" customWidth="1"/>
    <col min="12" max="12" width="6" customWidth="1"/>
    <col min="13" max="13" width="10.5703125" customWidth="1"/>
    <col min="15" max="15" width="22.7109375" customWidth="1"/>
    <col min="16" max="16" width="14.42578125" bestFit="1" customWidth="1"/>
    <col min="17" max="18" width="14" customWidth="1"/>
    <col min="19" max="19" width="9.7109375" customWidth="1"/>
    <col min="20" max="20" width="13.7109375" customWidth="1"/>
    <col min="21" max="21" width="24.7109375" customWidth="1"/>
    <col min="22" max="22" width="9.7109375" customWidth="1"/>
    <col min="23" max="24" width="20.7109375" customWidth="1"/>
    <col min="25" max="26" width="15.7109375" customWidth="1"/>
    <col min="27" max="27" width="19.7109375" customWidth="1"/>
    <col min="28" max="28" width="24.7109375" customWidth="1"/>
    <col min="29" max="29" width="15.7109375" customWidth="1"/>
    <col min="30" max="30" width="33.7109375" customWidth="1"/>
    <col min="31" max="31" width="20.7109375" customWidth="1"/>
    <col min="32" max="32" width="12.7109375" customWidth="1"/>
    <col min="33" max="34" width="15.7109375" customWidth="1"/>
    <col min="35" max="35" width="13.7109375" customWidth="1"/>
    <col min="36" max="36" width="25.7109375" customWidth="1"/>
    <col min="37" max="37" width="12.7109375" customWidth="1"/>
    <col min="38" max="38" width="33.7109375" customWidth="1"/>
    <col min="40" max="40" width="9.140625" customWidth="1"/>
    <col min="42" max="42" width="17.42578125" customWidth="1"/>
    <col min="43" max="43" width="16.28515625" customWidth="1"/>
    <col min="44" max="44" width="17.85546875" bestFit="1" customWidth="1"/>
    <col min="45" max="45" width="25.7109375" bestFit="1" customWidth="1"/>
    <col min="46" max="46" width="21" bestFit="1" customWidth="1"/>
  </cols>
  <sheetData>
    <row r="1" spans="1:47" x14ac:dyDescent="0.25">
      <c r="V1" s="27"/>
      <c r="W1" s="27"/>
      <c r="X1" s="27"/>
      <c r="Y1" s="27"/>
      <c r="Z1" s="27"/>
      <c r="AA1" s="27"/>
      <c r="AB1" s="27"/>
      <c r="AC1" s="27"/>
      <c r="AD1" s="27"/>
      <c r="AE1" s="27"/>
      <c r="AF1" s="27"/>
      <c r="AG1" s="27"/>
      <c r="AH1" s="27"/>
      <c r="AI1" s="27"/>
      <c r="AJ1" s="27"/>
      <c r="AK1" s="27"/>
      <c r="AL1" s="27"/>
      <c r="AM1" s="27"/>
      <c r="AN1" s="27"/>
      <c r="AO1" s="27"/>
    </row>
    <row r="2" spans="1:47" x14ac:dyDescent="0.25">
      <c r="V2" s="27"/>
      <c r="W2" s="27"/>
      <c r="X2" s="27"/>
      <c r="Y2" s="27"/>
      <c r="Z2" s="27"/>
      <c r="AA2" s="27"/>
      <c r="AB2" s="27"/>
      <c r="AC2" s="27"/>
      <c r="AD2" s="27"/>
      <c r="AE2" s="27"/>
      <c r="AF2" s="27"/>
      <c r="AG2" s="27"/>
      <c r="AH2" s="27"/>
      <c r="AI2" s="27"/>
      <c r="AJ2" s="27"/>
      <c r="AK2" s="27"/>
      <c r="AL2" s="27"/>
      <c r="AM2" s="27"/>
      <c r="AN2" s="27"/>
      <c r="AO2" s="27"/>
    </row>
    <row r="3" spans="1:47" x14ac:dyDescent="0.25">
      <c r="V3" s="27"/>
      <c r="W3" s="27"/>
      <c r="X3" s="27"/>
      <c r="Y3" s="27"/>
      <c r="Z3" s="27"/>
      <c r="AA3" s="27"/>
      <c r="AB3" s="27"/>
      <c r="AC3" s="27"/>
      <c r="AD3" s="27"/>
      <c r="AE3" s="27"/>
      <c r="AF3" s="27"/>
      <c r="AG3" s="27"/>
      <c r="AH3" s="27"/>
      <c r="AI3" s="27"/>
      <c r="AJ3" s="27"/>
      <c r="AK3" s="27"/>
      <c r="AL3" s="27"/>
      <c r="AM3" s="27"/>
      <c r="AN3" s="27"/>
      <c r="AO3" s="27"/>
    </row>
    <row r="4" spans="1:47" ht="51" x14ac:dyDescent="0.25">
      <c r="A4" s="36" t="s">
        <v>167</v>
      </c>
      <c r="B4" s="36" t="s">
        <v>168</v>
      </c>
      <c r="C4" s="36" t="s">
        <v>169</v>
      </c>
      <c r="D4" s="36" t="s">
        <v>170</v>
      </c>
      <c r="E4" s="36" t="s">
        <v>171</v>
      </c>
      <c r="F4" s="36" t="s">
        <v>1724</v>
      </c>
      <c r="G4" s="36" t="s">
        <v>1725</v>
      </c>
      <c r="H4" s="36" t="s">
        <v>172</v>
      </c>
      <c r="I4" s="36" t="s">
        <v>167</v>
      </c>
      <c r="J4" s="36" t="s">
        <v>168</v>
      </c>
      <c r="K4" s="36" t="s">
        <v>169</v>
      </c>
      <c r="L4" s="36" t="s">
        <v>170</v>
      </c>
      <c r="M4" s="36" t="s">
        <v>171</v>
      </c>
      <c r="N4" s="36" t="s">
        <v>1726</v>
      </c>
      <c r="O4" s="36" t="s">
        <v>1727</v>
      </c>
      <c r="P4" s="36" t="s">
        <v>172</v>
      </c>
      <c r="Q4" s="58" t="s">
        <v>1862</v>
      </c>
      <c r="R4" s="58" t="s">
        <v>1859</v>
      </c>
      <c r="S4" s="36"/>
      <c r="T4" s="58"/>
      <c r="U4" s="57"/>
      <c r="V4" s="78"/>
      <c r="W4" s="78"/>
      <c r="X4" s="27"/>
      <c r="Y4" s="27"/>
      <c r="Z4" s="27"/>
      <c r="AA4" s="27"/>
      <c r="AB4" s="27"/>
      <c r="AC4" s="27"/>
      <c r="AD4" s="27"/>
      <c r="AE4" s="27"/>
      <c r="AF4" s="27"/>
      <c r="AG4" s="27"/>
      <c r="AH4" s="27"/>
      <c r="AI4" s="27"/>
      <c r="AJ4" s="27"/>
      <c r="AK4" s="27"/>
      <c r="AL4" s="27"/>
      <c r="AM4" s="27"/>
      <c r="AN4" s="27"/>
      <c r="AO4" s="27"/>
    </row>
    <row r="5" spans="1:47" x14ac:dyDescent="0.25">
      <c r="A5" s="36"/>
      <c r="B5" s="36"/>
      <c r="C5" s="36"/>
      <c r="D5" s="36"/>
      <c r="E5" s="36"/>
      <c r="F5" s="36"/>
      <c r="G5" s="36"/>
      <c r="H5" s="36"/>
      <c r="I5" s="36"/>
      <c r="J5" s="36"/>
      <c r="K5" s="36"/>
      <c r="L5" s="36"/>
      <c r="M5" s="36"/>
      <c r="N5" s="58" t="s">
        <v>1867</v>
      </c>
      <c r="O5" s="74">
        <f>+O8+O9</f>
        <v>1</v>
      </c>
      <c r="P5" s="56">
        <f>+P8+P9</f>
        <v>28674530</v>
      </c>
      <c r="Q5" s="70">
        <f>(SUM(Q$10:Q$403) +SUM(AO33:AO40))/$P$5</f>
        <v>0.13501801432927438</v>
      </c>
      <c r="R5" s="70">
        <f>(SUM(R$10:R$403) +SUM(AP33:AP40))/$P$5</f>
        <v>-0.14855711444090616</v>
      </c>
      <c r="S5" s="36"/>
      <c r="T5" s="58"/>
      <c r="U5" s="57"/>
      <c r="V5" s="78"/>
      <c r="W5" s="78"/>
      <c r="X5" s="27"/>
      <c r="Y5" s="27"/>
      <c r="Z5" s="27"/>
      <c r="AA5" s="27"/>
      <c r="AB5" s="27"/>
      <c r="AC5" s="27"/>
      <c r="AD5" s="27"/>
      <c r="AE5" s="27"/>
      <c r="AF5" s="27"/>
      <c r="AG5" s="27"/>
      <c r="AH5" s="27"/>
      <c r="AI5" s="27"/>
      <c r="AJ5" s="27"/>
      <c r="AK5" s="27"/>
      <c r="AL5" s="27"/>
      <c r="AM5" s="27"/>
      <c r="AN5" s="27"/>
      <c r="AO5" s="27"/>
      <c r="AP5" s="54"/>
      <c r="AQ5" s="54"/>
      <c r="AR5" s="54"/>
      <c r="AS5" s="54"/>
      <c r="AT5" s="54"/>
      <c r="AU5" s="54"/>
    </row>
    <row r="6" spans="1:47" ht="15.75" x14ac:dyDescent="0.25">
      <c r="A6" s="36"/>
      <c r="B6" s="36"/>
      <c r="C6" s="36"/>
      <c r="D6" s="36"/>
      <c r="E6" s="36"/>
      <c r="F6" s="36"/>
      <c r="G6" s="36"/>
      <c r="H6" s="36"/>
      <c r="I6" s="36"/>
      <c r="J6" s="36"/>
      <c r="K6" s="36"/>
      <c r="L6" s="36"/>
      <c r="M6" s="36"/>
      <c r="N6" s="68" t="s">
        <v>1860</v>
      </c>
      <c r="O6" s="70">
        <f>+P6/P5</f>
        <v>0.49373255638366176</v>
      </c>
      <c r="P6" s="69">
        <f>SUM(P$10:P$29)</f>
        <v>14157549</v>
      </c>
      <c r="Q6" s="70">
        <f>SUM(Q$10:Q$29)/$P$6</f>
        <v>3.6033349079269042E-2</v>
      </c>
      <c r="R6" s="70">
        <f>SUM(R$10:R$29)/$P$6</f>
        <v>-0.22281125661535406</v>
      </c>
      <c r="T6" s="70">
        <f>+P6/P9</f>
        <v>0.50091920080073205</v>
      </c>
      <c r="U6" s="63"/>
      <c r="V6" s="78"/>
      <c r="W6" s="79"/>
      <c r="X6" s="27"/>
      <c r="Y6" s="27"/>
      <c r="Z6" s="79"/>
      <c r="AA6" s="27"/>
      <c r="AB6" s="27"/>
      <c r="AC6" s="27"/>
      <c r="AD6" s="27"/>
      <c r="AE6" s="27"/>
      <c r="AF6" s="27"/>
      <c r="AG6" s="27"/>
      <c r="AH6" s="27"/>
      <c r="AI6" s="27"/>
      <c r="AJ6" s="27"/>
      <c r="AK6" s="27"/>
      <c r="AL6" s="27"/>
      <c r="AM6" s="27"/>
      <c r="AN6" s="27"/>
      <c r="AO6" s="27"/>
      <c r="AP6" s="75"/>
      <c r="AQ6" s="54"/>
      <c r="AR6" s="54"/>
      <c r="AS6" s="54"/>
      <c r="AT6" s="54"/>
      <c r="AU6" s="54"/>
    </row>
    <row r="7" spans="1:47" ht="15.75" x14ac:dyDescent="0.25">
      <c r="A7" s="36"/>
      <c r="B7" s="36"/>
      <c r="C7" s="36"/>
      <c r="D7" s="36"/>
      <c r="E7" s="36"/>
      <c r="F7" s="36"/>
      <c r="G7" s="36"/>
      <c r="H7" s="36"/>
      <c r="I7" s="36"/>
      <c r="J7" s="36"/>
      <c r="K7" s="36"/>
      <c r="L7" s="36"/>
      <c r="M7" s="36"/>
      <c r="N7" s="68" t="s">
        <v>1861</v>
      </c>
      <c r="O7" s="70">
        <f>+P7/P5</f>
        <v>0.49192053017085197</v>
      </c>
      <c r="P7" s="69">
        <f>SUM(P$30:P$403)</f>
        <v>14105590</v>
      </c>
      <c r="Q7" s="70">
        <f>SUM(Q$30:Q$403)/$P$7</f>
        <v>0.17884200695553323</v>
      </c>
      <c r="R7" s="70">
        <f>SUM(R$30:R$403)/$P$7</f>
        <v>-0.11568219416003959</v>
      </c>
      <c r="T7" s="70">
        <f>+P7/P9</f>
        <v>0.49908079919926801</v>
      </c>
      <c r="U7" s="63"/>
      <c r="V7" s="78"/>
      <c r="W7" s="79"/>
      <c r="X7" s="27"/>
      <c r="Y7" s="27"/>
      <c r="Z7" s="79"/>
      <c r="AA7" s="27"/>
      <c r="AB7" s="27"/>
      <c r="AC7" s="27"/>
      <c r="AD7" s="65"/>
      <c r="AE7" s="65"/>
      <c r="AF7" s="65"/>
      <c r="AG7" s="65"/>
      <c r="AH7" s="65"/>
      <c r="AI7" s="65"/>
      <c r="AJ7" s="65"/>
      <c r="AK7" s="65"/>
      <c r="AL7" s="65"/>
      <c r="AM7" s="65"/>
      <c r="AN7" s="65"/>
      <c r="AO7" s="27"/>
      <c r="AP7" s="76"/>
      <c r="AQ7" s="76"/>
      <c r="AR7" s="76"/>
      <c r="AS7" s="76"/>
      <c r="AT7" s="76"/>
      <c r="AU7" s="54"/>
    </row>
    <row r="8" spans="1:47" ht="15.75" x14ac:dyDescent="0.25">
      <c r="A8" s="36"/>
      <c r="B8" s="36"/>
      <c r="C8" s="36"/>
      <c r="D8" s="36"/>
      <c r="E8" s="36"/>
      <c r="F8" s="36"/>
      <c r="G8" s="36"/>
      <c r="H8" s="36"/>
      <c r="I8" s="36"/>
      <c r="J8" s="36"/>
      <c r="K8" s="36"/>
      <c r="L8" s="36"/>
      <c r="M8" s="36"/>
      <c r="N8" s="68" t="s">
        <v>1864</v>
      </c>
      <c r="O8" s="70">
        <f>+P8/(P8+P9)</f>
        <v>1.4346913445486291E-2</v>
      </c>
      <c r="P8" s="71">
        <f>+AD32</f>
        <v>411391</v>
      </c>
      <c r="Q8" s="70">
        <f>+AM32</f>
        <v>2.0388442438202392</v>
      </c>
      <c r="R8" s="70">
        <f>+AN32</f>
        <v>1.2796134326131747</v>
      </c>
      <c r="S8" s="58" t="s">
        <v>1869</v>
      </c>
      <c r="T8" s="64" t="s">
        <v>1868</v>
      </c>
      <c r="U8" s="56"/>
      <c r="V8" s="78"/>
      <c r="W8" s="78"/>
      <c r="X8" s="27"/>
      <c r="Y8" s="27"/>
      <c r="Z8" s="80"/>
      <c r="AA8" s="80"/>
      <c r="AB8" s="81"/>
      <c r="AC8" s="27"/>
      <c r="AD8" s="65"/>
      <c r="AE8" s="82"/>
      <c r="AF8" s="82"/>
      <c r="AG8" s="82"/>
      <c r="AH8" s="82"/>
      <c r="AI8" s="82"/>
      <c r="AJ8" s="82"/>
      <c r="AK8" s="82"/>
      <c r="AL8" s="82"/>
      <c r="AM8" s="82"/>
      <c r="AN8" s="82"/>
      <c r="AO8" s="27"/>
      <c r="AP8" s="76"/>
      <c r="AQ8" s="77"/>
      <c r="AR8" s="77"/>
      <c r="AS8" s="77"/>
      <c r="AT8" s="77"/>
      <c r="AU8" s="54"/>
    </row>
    <row r="9" spans="1:47" ht="15.75" x14ac:dyDescent="0.25">
      <c r="A9" s="36"/>
      <c r="B9" s="36"/>
      <c r="C9" s="36"/>
      <c r="D9" s="36"/>
      <c r="E9" s="36"/>
      <c r="F9" s="36"/>
      <c r="G9" s="36"/>
      <c r="H9" s="36"/>
      <c r="I9" s="36"/>
      <c r="J9" s="36"/>
      <c r="K9" s="36"/>
      <c r="L9" s="36"/>
      <c r="M9" s="36"/>
      <c r="N9" s="68" t="s">
        <v>1863</v>
      </c>
      <c r="O9" s="70">
        <f>+P9/(P8+P9)</f>
        <v>0.98565308655451367</v>
      </c>
      <c r="P9" s="69">
        <f>SUM(P$10:P$403)</f>
        <v>28263139</v>
      </c>
      <c r="Q9" s="70">
        <f>SUM(Q$10:Q$403)/$P$9</f>
        <v>0.10730640818472981</v>
      </c>
      <c r="R9" s="70">
        <f>SUM(R$10:R$403)/$P$9</f>
        <v>-0.16934519850768745</v>
      </c>
      <c r="S9" s="88" t="s">
        <v>1868</v>
      </c>
      <c r="T9" s="58" t="s">
        <v>1859</v>
      </c>
      <c r="U9" s="55"/>
      <c r="V9" s="78"/>
      <c r="W9" s="78"/>
      <c r="X9" s="27"/>
      <c r="Y9" s="27"/>
      <c r="Z9" s="81"/>
      <c r="AA9" s="83"/>
      <c r="AB9" s="83"/>
      <c r="AC9" s="27"/>
      <c r="AD9" s="65"/>
      <c r="AE9" s="82"/>
      <c r="AF9" s="82"/>
      <c r="AG9" s="82"/>
      <c r="AH9" s="82"/>
      <c r="AI9" s="82"/>
      <c r="AJ9" s="82"/>
      <c r="AK9" s="82"/>
      <c r="AL9" s="82"/>
      <c r="AM9" s="82"/>
      <c r="AN9" s="82"/>
      <c r="AO9" s="27"/>
      <c r="AP9" s="76"/>
      <c r="AQ9" s="77"/>
      <c r="AR9" s="77"/>
      <c r="AS9" s="77"/>
      <c r="AT9" s="77"/>
      <c r="AU9" s="54"/>
    </row>
    <row r="10" spans="1:47" ht="15.75" x14ac:dyDescent="0.25">
      <c r="A10" s="37">
        <v>1</v>
      </c>
      <c r="B10" t="s">
        <v>173</v>
      </c>
      <c r="C10" t="s">
        <v>174</v>
      </c>
      <c r="D10" t="s">
        <v>175</v>
      </c>
      <c r="E10" t="s">
        <v>176</v>
      </c>
      <c r="F10" s="38">
        <v>340.01703693456909</v>
      </c>
      <c r="G10" s="38">
        <v>456.84463864252183</v>
      </c>
      <c r="H10" s="39">
        <v>1278387</v>
      </c>
      <c r="I10" s="37">
        <v>1</v>
      </c>
      <c r="J10" t="s">
        <v>173</v>
      </c>
      <c r="K10" t="s">
        <v>174</v>
      </c>
      <c r="L10" t="s">
        <v>175</v>
      </c>
      <c r="M10" t="s">
        <v>176</v>
      </c>
      <c r="N10" s="38">
        <v>358.70740959957311</v>
      </c>
      <c r="O10" s="38">
        <v>361.54384167624295</v>
      </c>
      <c r="P10" s="39">
        <v>1278387</v>
      </c>
      <c r="Q10" s="39">
        <f>+P10*S10</f>
        <v>70271.565376573897</v>
      </c>
      <c r="R10" s="39">
        <f>+P10*T10</f>
        <v>-266679.93804927333</v>
      </c>
      <c r="S10" s="42">
        <f>+N10/F10-1</f>
        <v>5.4968929891006324E-2</v>
      </c>
      <c r="T10" s="42">
        <f>+O10/G10-1</f>
        <v>-0.20860657848466335</v>
      </c>
      <c r="U10" s="42"/>
      <c r="V10" s="84"/>
      <c r="W10" s="84"/>
      <c r="X10" s="27"/>
      <c r="Y10" s="27"/>
      <c r="Z10" s="81"/>
      <c r="AA10" s="83"/>
      <c r="AB10" s="83"/>
      <c r="AC10" s="27"/>
      <c r="AD10" s="65"/>
      <c r="AE10" s="82"/>
      <c r="AF10" s="82"/>
      <c r="AG10" s="82"/>
      <c r="AH10" s="82"/>
      <c r="AI10" s="82"/>
      <c r="AJ10" s="82"/>
      <c r="AK10" s="82"/>
      <c r="AL10" s="82"/>
      <c r="AM10" s="82"/>
      <c r="AN10" s="82"/>
      <c r="AO10" s="27"/>
      <c r="AP10" s="76"/>
      <c r="AQ10" s="77"/>
      <c r="AR10" s="77"/>
      <c r="AS10" s="77"/>
      <c r="AT10" s="77"/>
      <c r="AU10" s="54"/>
    </row>
    <row r="11" spans="1:47" ht="15.75" x14ac:dyDescent="0.25">
      <c r="A11" s="37">
        <v>2</v>
      </c>
      <c r="B11" t="s">
        <v>177</v>
      </c>
      <c r="C11" t="s">
        <v>178</v>
      </c>
      <c r="D11" t="s">
        <v>179</v>
      </c>
      <c r="E11" t="s">
        <v>180</v>
      </c>
      <c r="F11" s="38">
        <v>328.57963604852688</v>
      </c>
      <c r="G11" s="38">
        <v>441.47742257034866</v>
      </c>
      <c r="H11" s="39">
        <v>1029767</v>
      </c>
      <c r="I11" s="37">
        <v>2</v>
      </c>
      <c r="J11" t="s">
        <v>177</v>
      </c>
      <c r="K11" t="s">
        <v>178</v>
      </c>
      <c r="L11" t="s">
        <v>179</v>
      </c>
      <c r="M11" t="s">
        <v>180</v>
      </c>
      <c r="N11" s="38">
        <v>313.44742115769998</v>
      </c>
      <c r="O11" s="38">
        <v>315.92596577631718</v>
      </c>
      <c r="P11" s="39">
        <v>1029767</v>
      </c>
      <c r="Q11" s="39">
        <f t="shared" ref="Q11:Q74" si="0">+P11*S11</f>
        <v>-47424.288732186687</v>
      </c>
      <c r="R11" s="39">
        <f t="shared" ref="R11:R74" si="1">+P11*T11</f>
        <v>-292854.72007986432</v>
      </c>
      <c r="S11" s="42">
        <f t="shared" ref="S11:S74" si="2">+N11/F11-1</f>
        <v>-4.6053416677934611E-2</v>
      </c>
      <c r="T11" s="42">
        <f t="shared" ref="T11:T47" si="3">+O11/G11-1</f>
        <v>-0.28438930367730209</v>
      </c>
      <c r="U11" s="42"/>
      <c r="V11" s="79"/>
      <c r="W11" s="84"/>
      <c r="X11" s="27"/>
      <c r="Y11" s="27"/>
      <c r="Z11" s="81"/>
      <c r="AA11" s="83"/>
      <c r="AB11" s="83"/>
      <c r="AC11" s="27"/>
      <c r="AD11" s="65"/>
      <c r="AE11" s="82"/>
      <c r="AF11" s="82"/>
      <c r="AG11" s="82"/>
      <c r="AH11" s="82"/>
      <c r="AI11" s="82"/>
      <c r="AJ11" s="82"/>
      <c r="AK11" s="82"/>
      <c r="AL11" s="82"/>
      <c r="AM11" s="82"/>
      <c r="AN11" s="82"/>
      <c r="AO11" s="27"/>
      <c r="AP11" s="76"/>
      <c r="AQ11" s="77"/>
      <c r="AR11" s="77"/>
      <c r="AS11" s="77"/>
      <c r="AT11" s="77"/>
      <c r="AU11" s="54"/>
    </row>
    <row r="12" spans="1:47" ht="15.75" x14ac:dyDescent="0.25">
      <c r="A12" s="37">
        <v>3</v>
      </c>
      <c r="B12" t="s">
        <v>181</v>
      </c>
      <c r="C12" t="s">
        <v>182</v>
      </c>
      <c r="D12" t="s">
        <v>183</v>
      </c>
      <c r="E12" t="s">
        <v>184</v>
      </c>
      <c r="F12" s="38">
        <v>307.66269688578257</v>
      </c>
      <c r="G12" s="38">
        <v>413.3735616595485</v>
      </c>
      <c r="H12" s="39">
        <v>882705</v>
      </c>
      <c r="I12" s="37">
        <v>3</v>
      </c>
      <c r="J12" t="s">
        <v>181</v>
      </c>
      <c r="K12" t="s">
        <v>182</v>
      </c>
      <c r="L12" t="s">
        <v>183</v>
      </c>
      <c r="M12" t="s">
        <v>184</v>
      </c>
      <c r="N12" s="38">
        <v>339.42785472788745</v>
      </c>
      <c r="O12" s="38">
        <v>342.11183623788787</v>
      </c>
      <c r="P12" s="39">
        <v>882705</v>
      </c>
      <c r="Q12" s="39">
        <f t="shared" si="0"/>
        <v>91136.377392624156</v>
      </c>
      <c r="R12" s="39">
        <f t="shared" si="1"/>
        <v>-152170.06401133479</v>
      </c>
      <c r="S12" s="42">
        <f t="shared" si="2"/>
        <v>0.10324669894542815</v>
      </c>
      <c r="T12" s="42">
        <f t="shared" si="3"/>
        <v>-0.17239062202132627</v>
      </c>
      <c r="U12" s="42"/>
      <c r="V12" s="80"/>
      <c r="W12" s="80"/>
      <c r="X12" s="81"/>
      <c r="Y12" s="27"/>
      <c r="Z12" s="81"/>
      <c r="AA12" s="83"/>
      <c r="AB12" s="83"/>
      <c r="AC12" s="27"/>
      <c r="AD12" s="27"/>
      <c r="AE12" s="27"/>
      <c r="AF12" s="27"/>
      <c r="AG12" s="27"/>
      <c r="AH12" s="27"/>
      <c r="AI12" s="27"/>
      <c r="AJ12" s="27"/>
      <c r="AK12" s="27"/>
      <c r="AL12" s="27"/>
      <c r="AM12" s="27"/>
      <c r="AN12" s="27"/>
      <c r="AO12" s="27"/>
      <c r="AP12" s="76"/>
      <c r="AQ12" s="77"/>
      <c r="AR12" s="77"/>
      <c r="AS12" s="77"/>
      <c r="AT12" s="77"/>
      <c r="AU12" s="54"/>
    </row>
    <row r="13" spans="1:47" ht="15.75" x14ac:dyDescent="0.25">
      <c r="A13" s="37">
        <v>4</v>
      </c>
      <c r="B13" t="s">
        <v>185</v>
      </c>
      <c r="C13" t="s">
        <v>186</v>
      </c>
      <c r="D13" t="s">
        <v>187</v>
      </c>
      <c r="E13" t="s">
        <v>176</v>
      </c>
      <c r="F13" s="38">
        <v>419.69124382678029</v>
      </c>
      <c r="G13" s="38">
        <v>563.89437528205997</v>
      </c>
      <c r="H13" s="39">
        <v>849891</v>
      </c>
      <c r="I13" s="37">
        <v>4</v>
      </c>
      <c r="J13" t="s">
        <v>185</v>
      </c>
      <c r="K13" t="s">
        <v>186</v>
      </c>
      <c r="L13" t="s">
        <v>187</v>
      </c>
      <c r="M13" t="s">
        <v>176</v>
      </c>
      <c r="N13" s="38">
        <v>401.34079624777854</v>
      </c>
      <c r="O13" s="38">
        <v>404.51434627124803</v>
      </c>
      <c r="P13" s="39">
        <v>849891</v>
      </c>
      <c r="Q13" s="39">
        <f t="shared" si="0"/>
        <v>-37160.366037568092</v>
      </c>
      <c r="R13" s="39">
        <f t="shared" si="1"/>
        <v>-240214.58303830933</v>
      </c>
      <c r="S13" s="42">
        <f t="shared" si="2"/>
        <v>-4.3723684610812552E-2</v>
      </c>
      <c r="T13" s="42">
        <f t="shared" si="3"/>
        <v>-0.28264163644315488</v>
      </c>
      <c r="U13" s="42"/>
      <c r="V13" s="81"/>
      <c r="W13" s="85"/>
      <c r="X13" s="83"/>
      <c r="Y13" s="27"/>
      <c r="Z13" s="27"/>
      <c r="AA13" s="84"/>
      <c r="AB13" s="27"/>
      <c r="AC13" s="27"/>
      <c r="AD13" s="65"/>
      <c r="AE13" s="27"/>
      <c r="AF13" s="27"/>
      <c r="AG13" s="27"/>
      <c r="AH13" s="27"/>
      <c r="AI13" s="27"/>
      <c r="AJ13" s="27"/>
      <c r="AK13" s="27"/>
      <c r="AL13" s="27"/>
      <c r="AM13" s="27"/>
      <c r="AN13" s="27"/>
      <c r="AO13" s="27"/>
      <c r="AP13" s="76"/>
      <c r="AQ13" s="77"/>
      <c r="AR13" s="77"/>
      <c r="AS13" s="77"/>
      <c r="AT13" s="77"/>
      <c r="AU13" s="54"/>
    </row>
    <row r="14" spans="1:47" ht="15.75" x14ac:dyDescent="0.25">
      <c r="A14" s="37">
        <v>5</v>
      </c>
      <c r="B14" t="s">
        <v>188</v>
      </c>
      <c r="C14" t="s">
        <v>189</v>
      </c>
      <c r="D14" t="s">
        <v>190</v>
      </c>
      <c r="E14" t="s">
        <v>191</v>
      </c>
      <c r="F14" s="38">
        <v>348.26016698826692</v>
      </c>
      <c r="G14" s="38">
        <v>467.92005358236077</v>
      </c>
      <c r="H14" s="39">
        <v>845114</v>
      </c>
      <c r="I14" s="37">
        <v>5</v>
      </c>
      <c r="J14" t="s">
        <v>188</v>
      </c>
      <c r="K14" t="s">
        <v>189</v>
      </c>
      <c r="L14" t="s">
        <v>190</v>
      </c>
      <c r="M14" t="s">
        <v>191</v>
      </c>
      <c r="N14" s="38">
        <v>307.50591591494401</v>
      </c>
      <c r="O14" s="38">
        <v>309.937478855449</v>
      </c>
      <c r="P14" s="39">
        <v>845114</v>
      </c>
      <c r="Q14" s="39">
        <f t="shared" si="0"/>
        <v>-98897.294052984769</v>
      </c>
      <c r="R14" s="39">
        <f t="shared" si="1"/>
        <v>-285333.54070976784</v>
      </c>
      <c r="S14" s="42">
        <f t="shared" si="2"/>
        <v>-0.11702243017271607</v>
      </c>
      <c r="T14" s="42">
        <f t="shared" si="3"/>
        <v>-0.33762727952651106</v>
      </c>
      <c r="U14" s="42"/>
      <c r="V14" s="81"/>
      <c r="W14" s="85"/>
      <c r="X14" s="83"/>
      <c r="Y14" s="27"/>
      <c r="Z14" s="27"/>
      <c r="AA14" s="27"/>
      <c r="AB14" s="27"/>
      <c r="AC14" s="27"/>
      <c r="AD14" s="65"/>
      <c r="AE14" s="86"/>
      <c r="AF14" s="86"/>
      <c r="AG14" s="86"/>
      <c r="AH14" s="86"/>
      <c r="AI14" s="86"/>
      <c r="AJ14" s="86"/>
      <c r="AK14" s="86"/>
      <c r="AL14" s="86"/>
      <c r="AM14" s="86"/>
      <c r="AN14" s="86"/>
      <c r="AO14" s="27"/>
      <c r="AP14" s="76"/>
      <c r="AQ14" s="77"/>
      <c r="AR14" s="77"/>
      <c r="AS14" s="77"/>
      <c r="AT14" s="77"/>
      <c r="AU14" s="54"/>
    </row>
    <row r="15" spans="1:47" ht="15.75" x14ac:dyDescent="0.25">
      <c r="A15" s="37">
        <v>6</v>
      </c>
      <c r="B15" t="s">
        <v>192</v>
      </c>
      <c r="C15" t="s">
        <v>193</v>
      </c>
      <c r="D15" t="s">
        <v>194</v>
      </c>
      <c r="E15" t="s">
        <v>195</v>
      </c>
      <c r="F15" s="38">
        <v>353.3302903295438</v>
      </c>
      <c r="G15" s="38">
        <v>474.73223772054678</v>
      </c>
      <c r="H15" s="39">
        <v>801477</v>
      </c>
      <c r="I15" s="37">
        <v>6</v>
      </c>
      <c r="J15" t="s">
        <v>192</v>
      </c>
      <c r="K15" t="s">
        <v>193</v>
      </c>
      <c r="L15" t="s">
        <v>194</v>
      </c>
      <c r="M15" t="s">
        <v>195</v>
      </c>
      <c r="N15" s="38">
        <v>342.16454076591708</v>
      </c>
      <c r="O15" s="38">
        <v>344.87016226398106</v>
      </c>
      <c r="P15" s="39">
        <v>801477</v>
      </c>
      <c r="Q15" s="39">
        <f t="shared" si="0"/>
        <v>-25327.835478413752</v>
      </c>
      <c r="R15" s="39">
        <f t="shared" si="1"/>
        <v>-219242.4663436696</v>
      </c>
      <c r="S15" s="42">
        <f t="shared" si="2"/>
        <v>-3.1601450170639644E-2</v>
      </c>
      <c r="T15" s="42">
        <f t="shared" si="3"/>
        <v>-0.27354804485177941</v>
      </c>
      <c r="U15" s="42"/>
      <c r="V15" s="81"/>
      <c r="W15" s="85"/>
      <c r="X15" s="83"/>
      <c r="Y15" s="27"/>
      <c r="Z15" s="79"/>
      <c r="AA15" s="27"/>
      <c r="AB15" s="27"/>
      <c r="AC15" s="27"/>
      <c r="AD15" s="27"/>
      <c r="AE15" s="27"/>
      <c r="AF15" s="27"/>
      <c r="AG15" s="27"/>
      <c r="AH15" s="27"/>
      <c r="AI15" s="27"/>
      <c r="AJ15" s="27"/>
      <c r="AK15" s="27"/>
      <c r="AL15" s="27"/>
      <c r="AM15" s="27"/>
      <c r="AN15" s="27"/>
      <c r="AO15" s="27"/>
      <c r="AP15" s="76"/>
      <c r="AQ15" s="77"/>
      <c r="AR15" s="77"/>
      <c r="AS15" s="77"/>
      <c r="AT15" s="77"/>
      <c r="AU15" s="54"/>
    </row>
    <row r="16" spans="1:47" ht="15.75" x14ac:dyDescent="0.25">
      <c r="A16" s="37">
        <v>7</v>
      </c>
      <c r="B16" t="s">
        <v>196</v>
      </c>
      <c r="C16" t="s">
        <v>197</v>
      </c>
      <c r="D16" t="s">
        <v>198</v>
      </c>
      <c r="E16" t="s">
        <v>199</v>
      </c>
      <c r="F16" s="38">
        <v>309.71810262010524</v>
      </c>
      <c r="G16" s="38">
        <v>416.13519118972147</v>
      </c>
      <c r="H16" s="39">
        <v>772629</v>
      </c>
      <c r="I16" s="37">
        <v>7</v>
      </c>
      <c r="J16" t="s">
        <v>196</v>
      </c>
      <c r="K16" t="s">
        <v>197</v>
      </c>
      <c r="L16" t="s">
        <v>198</v>
      </c>
      <c r="M16" t="s">
        <v>199</v>
      </c>
      <c r="N16" s="38">
        <v>338.78909417058537</v>
      </c>
      <c r="O16" s="38">
        <v>341.4680247647542</v>
      </c>
      <c r="P16" s="39">
        <v>772629</v>
      </c>
      <c r="Q16" s="39">
        <f t="shared" si="0"/>
        <v>72521.0794611069</v>
      </c>
      <c r="R16" s="39">
        <f t="shared" si="1"/>
        <v>-138632.87544324601</v>
      </c>
      <c r="S16" s="42">
        <f t="shared" si="2"/>
        <v>9.3862745847110185E-2</v>
      </c>
      <c r="T16" s="42">
        <f t="shared" si="3"/>
        <v>-0.17943006985661425</v>
      </c>
      <c r="U16" s="42"/>
      <c r="V16" s="81"/>
      <c r="W16" s="85"/>
      <c r="X16" s="83"/>
      <c r="Y16" s="27"/>
      <c r="Z16" s="80"/>
      <c r="AA16" s="80"/>
      <c r="AB16" s="81"/>
      <c r="AC16" s="27"/>
      <c r="AD16" s="27"/>
      <c r="AE16" s="27"/>
      <c r="AF16" s="27"/>
      <c r="AG16" s="27"/>
      <c r="AH16" s="27"/>
      <c r="AI16" s="27"/>
      <c r="AJ16" s="27"/>
      <c r="AK16" s="27"/>
      <c r="AL16" s="27"/>
      <c r="AM16" s="27"/>
      <c r="AN16" s="27"/>
      <c r="AO16" s="27"/>
      <c r="AP16" s="76"/>
      <c r="AQ16" s="77"/>
      <c r="AR16" s="77"/>
      <c r="AS16" s="77"/>
      <c r="AT16" s="77"/>
      <c r="AU16" s="54"/>
    </row>
    <row r="17" spans="1:47" ht="15.75" x14ac:dyDescent="0.25">
      <c r="A17" s="37">
        <v>8</v>
      </c>
      <c r="B17" t="s">
        <v>200</v>
      </c>
      <c r="C17" t="s">
        <v>201</v>
      </c>
      <c r="D17" t="s">
        <v>202</v>
      </c>
      <c r="E17" t="s">
        <v>203</v>
      </c>
      <c r="F17" s="38">
        <v>381.51176506143736</v>
      </c>
      <c r="G17" s="38">
        <v>512.59668050369703</v>
      </c>
      <c r="H17" s="39">
        <v>727241</v>
      </c>
      <c r="I17" s="37">
        <v>8</v>
      </c>
      <c r="J17" t="s">
        <v>200</v>
      </c>
      <c r="K17" t="s">
        <v>201</v>
      </c>
      <c r="L17" t="s">
        <v>202</v>
      </c>
      <c r="M17" t="s">
        <v>203</v>
      </c>
      <c r="N17" s="38">
        <v>351.77886296395911</v>
      </c>
      <c r="O17" s="38">
        <v>354.56050846138345</v>
      </c>
      <c r="P17" s="39">
        <v>727241</v>
      </c>
      <c r="Q17" s="39">
        <f t="shared" si="0"/>
        <v>-56677.113091886124</v>
      </c>
      <c r="R17" s="39">
        <f t="shared" si="1"/>
        <v>-224212.11093152067</v>
      </c>
      <c r="S17" s="42">
        <f t="shared" si="2"/>
        <v>-7.7934430390869225E-2</v>
      </c>
      <c r="T17" s="42">
        <f t="shared" si="3"/>
        <v>-0.30830510234093056</v>
      </c>
      <c r="U17" s="42"/>
      <c r="V17" s="27"/>
      <c r="W17" s="27"/>
      <c r="X17" s="27"/>
      <c r="Y17" s="27"/>
      <c r="Z17" s="81"/>
      <c r="AA17" s="83"/>
      <c r="AB17" s="83"/>
      <c r="AC17" s="27"/>
      <c r="AD17" s="27"/>
      <c r="AE17" s="27"/>
      <c r="AF17" s="27"/>
      <c r="AG17" s="27"/>
      <c r="AH17" s="27"/>
      <c r="AI17" s="27"/>
      <c r="AJ17" s="27"/>
      <c r="AK17" s="27"/>
      <c r="AL17" s="27"/>
      <c r="AM17" s="27"/>
      <c r="AN17" s="27"/>
      <c r="AO17" s="27"/>
      <c r="AP17" s="76"/>
      <c r="AQ17" s="77"/>
      <c r="AR17" s="77"/>
      <c r="AS17" s="77"/>
      <c r="AT17" s="77"/>
      <c r="AU17" s="54"/>
    </row>
    <row r="18" spans="1:47" ht="15.75" x14ac:dyDescent="0.25">
      <c r="A18" s="37">
        <v>9</v>
      </c>
      <c r="B18" t="s">
        <v>204</v>
      </c>
      <c r="C18" t="s">
        <v>205</v>
      </c>
      <c r="D18" t="s">
        <v>206</v>
      </c>
      <c r="E18" t="s">
        <v>207</v>
      </c>
      <c r="F18" s="38">
        <v>312.54963613780916</v>
      </c>
      <c r="G18" s="38">
        <v>419.93962086878059</v>
      </c>
      <c r="H18" s="39">
        <v>690156</v>
      </c>
      <c r="I18" s="37">
        <v>9</v>
      </c>
      <c r="J18" t="s">
        <v>204</v>
      </c>
      <c r="K18" t="s">
        <v>205</v>
      </c>
      <c r="L18" t="s">
        <v>206</v>
      </c>
      <c r="M18" t="s">
        <v>207</v>
      </c>
      <c r="N18" s="38">
        <v>330.26088522538055</v>
      </c>
      <c r="O18" s="38">
        <v>332.87238011913911</v>
      </c>
      <c r="P18" s="39">
        <v>690156</v>
      </c>
      <c r="Q18" s="39">
        <f t="shared" si="0"/>
        <v>39109.067527092986</v>
      </c>
      <c r="R18" s="39">
        <f t="shared" si="1"/>
        <v>-143091.94851034551</v>
      </c>
      <c r="S18" s="42">
        <f t="shared" si="2"/>
        <v>5.6666996341541598E-2</v>
      </c>
      <c r="T18" s="42">
        <f t="shared" si="3"/>
        <v>-0.20733276028947878</v>
      </c>
      <c r="U18" s="42"/>
      <c r="V18" s="84"/>
      <c r="W18" s="84"/>
      <c r="X18" s="27"/>
      <c r="Y18" s="27"/>
      <c r="Z18" s="81"/>
      <c r="AA18" s="83"/>
      <c r="AB18" s="83"/>
      <c r="AC18" s="27"/>
      <c r="AD18" s="27"/>
      <c r="AE18" s="27"/>
      <c r="AF18" s="27"/>
      <c r="AG18" s="27"/>
      <c r="AH18" s="27"/>
      <c r="AI18" s="27"/>
      <c r="AJ18" s="27"/>
      <c r="AK18" s="27"/>
      <c r="AL18" s="27"/>
      <c r="AM18" s="27"/>
      <c r="AN18" s="27"/>
      <c r="AO18" s="27"/>
      <c r="AP18" s="76"/>
      <c r="AQ18" s="77"/>
      <c r="AR18" s="77"/>
      <c r="AS18" s="77"/>
      <c r="AT18" s="77"/>
      <c r="AU18" s="54"/>
    </row>
    <row r="19" spans="1:47" x14ac:dyDescent="0.25">
      <c r="A19" s="37">
        <v>10</v>
      </c>
      <c r="B19" t="s">
        <v>208</v>
      </c>
      <c r="C19" t="s">
        <v>209</v>
      </c>
      <c r="D19" t="s">
        <v>210</v>
      </c>
      <c r="E19" t="s">
        <v>211</v>
      </c>
      <c r="F19" s="38">
        <v>399.64555682349067</v>
      </c>
      <c r="G19" s="38">
        <v>536.9611230017598</v>
      </c>
      <c r="H19" s="39">
        <v>678587</v>
      </c>
      <c r="I19" s="37">
        <v>10</v>
      </c>
      <c r="J19" t="s">
        <v>208</v>
      </c>
      <c r="K19" t="s">
        <v>209</v>
      </c>
      <c r="L19" t="s">
        <v>210</v>
      </c>
      <c r="M19" t="s">
        <v>211</v>
      </c>
      <c r="N19" s="38">
        <v>417.13323318310802</v>
      </c>
      <c r="O19" s="38">
        <v>420.43165984278119</v>
      </c>
      <c r="P19" s="39">
        <v>678587</v>
      </c>
      <c r="Q19" s="39">
        <f t="shared" si="0"/>
        <v>29693.586317249712</v>
      </c>
      <c r="R19" s="39">
        <f t="shared" si="1"/>
        <v>-147264.62574163434</v>
      </c>
      <c r="S19" s="42">
        <f t="shared" si="2"/>
        <v>4.3757965179482827E-2</v>
      </c>
      <c r="T19" s="42">
        <f t="shared" si="3"/>
        <v>-0.21701657376524208</v>
      </c>
      <c r="U19" s="42"/>
      <c r="V19" s="79"/>
      <c r="W19" s="27"/>
      <c r="X19" s="27"/>
      <c r="Y19" s="27"/>
      <c r="Z19" s="81"/>
      <c r="AA19" s="83"/>
      <c r="AB19" s="83"/>
      <c r="AC19" s="27"/>
      <c r="AD19" s="27"/>
      <c r="AE19" s="27"/>
      <c r="AF19" s="27"/>
      <c r="AG19" s="27"/>
      <c r="AH19" s="27"/>
      <c r="AI19" s="27"/>
      <c r="AJ19" s="27"/>
      <c r="AK19" s="27"/>
      <c r="AL19" s="27"/>
      <c r="AM19" s="27"/>
      <c r="AN19" s="27"/>
      <c r="AO19" s="27"/>
    </row>
    <row r="20" spans="1:47" x14ac:dyDescent="0.25">
      <c r="A20" s="37">
        <v>11</v>
      </c>
      <c r="B20" t="s">
        <v>212</v>
      </c>
      <c r="C20" t="s">
        <v>213</v>
      </c>
      <c r="D20" t="s">
        <v>214</v>
      </c>
      <c r="E20" t="s">
        <v>207</v>
      </c>
      <c r="F20" s="38">
        <v>329.11303271596148</v>
      </c>
      <c r="G20" s="38">
        <v>442.1940907996356</v>
      </c>
      <c r="H20" s="39">
        <v>678452</v>
      </c>
      <c r="I20" s="37">
        <v>11</v>
      </c>
      <c r="J20" t="s">
        <v>212</v>
      </c>
      <c r="K20" t="s">
        <v>213</v>
      </c>
      <c r="L20" t="s">
        <v>214</v>
      </c>
      <c r="M20" t="s">
        <v>207</v>
      </c>
      <c r="N20" s="38">
        <v>399.02228503033751</v>
      </c>
      <c r="O20" s="38">
        <v>402.17750172861969</v>
      </c>
      <c r="P20" s="39">
        <v>678452</v>
      </c>
      <c r="Q20" s="39">
        <f t="shared" si="0"/>
        <v>144114.83999823002</v>
      </c>
      <c r="R20" s="39">
        <f t="shared" si="1"/>
        <v>-61396.874027225815</v>
      </c>
      <c r="S20" s="42">
        <f t="shared" si="2"/>
        <v>0.21241714962625213</v>
      </c>
      <c r="T20" s="42">
        <f t="shared" si="3"/>
        <v>-9.0495531043059518E-2</v>
      </c>
      <c r="U20" s="42"/>
      <c r="V20" s="80"/>
      <c r="W20" s="80"/>
      <c r="X20" s="81"/>
      <c r="Y20" s="27"/>
      <c r="Z20" s="81"/>
      <c r="AA20" s="83"/>
      <c r="AB20" s="83"/>
      <c r="AC20" s="27"/>
      <c r="AD20" s="27"/>
      <c r="AE20" s="27"/>
      <c r="AF20" s="27"/>
      <c r="AG20" s="27"/>
      <c r="AH20" s="27"/>
      <c r="AI20" s="27"/>
      <c r="AJ20" s="27"/>
      <c r="AK20" s="27"/>
      <c r="AL20" s="27"/>
      <c r="AM20" s="27"/>
      <c r="AN20" s="27"/>
      <c r="AO20" s="27"/>
    </row>
    <row r="21" spans="1:47" x14ac:dyDescent="0.25">
      <c r="A21" s="37">
        <v>12</v>
      </c>
      <c r="B21" t="s">
        <v>215</v>
      </c>
      <c r="C21" t="s">
        <v>216</v>
      </c>
      <c r="D21" t="s">
        <v>217</v>
      </c>
      <c r="E21" t="s">
        <v>218</v>
      </c>
      <c r="F21" s="38">
        <v>254.64723845857688</v>
      </c>
      <c r="G21" s="38">
        <v>342.14234287710508</v>
      </c>
      <c r="H21" s="39">
        <v>624904</v>
      </c>
      <c r="I21" s="37">
        <v>12</v>
      </c>
      <c r="J21" t="s">
        <v>215</v>
      </c>
      <c r="K21" t="s">
        <v>216</v>
      </c>
      <c r="L21" t="s">
        <v>217</v>
      </c>
      <c r="M21" t="s">
        <v>218</v>
      </c>
      <c r="N21" s="38">
        <v>316.00200162064755</v>
      </c>
      <c r="O21" s="38">
        <v>318.50074625123443</v>
      </c>
      <c r="P21" s="39">
        <v>624904</v>
      </c>
      <c r="Q21" s="39">
        <f t="shared" si="0"/>
        <v>150564.51093329824</v>
      </c>
      <c r="R21" s="39">
        <f t="shared" si="1"/>
        <v>-43180.0641033188</v>
      </c>
      <c r="S21" s="42">
        <f t="shared" si="2"/>
        <v>0.24094022591197728</v>
      </c>
      <c r="T21" s="42">
        <f t="shared" si="3"/>
        <v>-6.9098716128107363E-2</v>
      </c>
      <c r="U21" s="42"/>
      <c r="V21" s="81"/>
      <c r="W21" s="83"/>
      <c r="X21" s="83"/>
      <c r="Y21" s="27"/>
      <c r="Z21" s="27"/>
      <c r="AA21" s="84"/>
      <c r="AB21" s="27"/>
      <c r="AC21" s="27"/>
      <c r="AD21" s="27"/>
      <c r="AE21" s="27"/>
      <c r="AF21" s="27"/>
      <c r="AG21" s="27"/>
      <c r="AH21" s="27"/>
      <c r="AI21" s="27"/>
      <c r="AJ21" s="27"/>
      <c r="AK21" s="27"/>
      <c r="AL21" s="27"/>
      <c r="AM21" s="27"/>
      <c r="AN21" s="27"/>
      <c r="AO21" s="27"/>
    </row>
    <row r="22" spans="1:47" x14ac:dyDescent="0.25">
      <c r="A22" s="37">
        <v>13</v>
      </c>
      <c r="B22" t="s">
        <v>219</v>
      </c>
      <c r="C22" t="s">
        <v>220</v>
      </c>
      <c r="D22" t="s">
        <v>221</v>
      </c>
      <c r="E22" t="s">
        <v>222</v>
      </c>
      <c r="F22" s="38">
        <v>225.13271067575704</v>
      </c>
      <c r="G22" s="38">
        <v>302.48681884452054</v>
      </c>
      <c r="H22" s="39">
        <v>602399</v>
      </c>
      <c r="I22" s="37">
        <v>13</v>
      </c>
      <c r="J22" t="s">
        <v>219</v>
      </c>
      <c r="K22" t="s">
        <v>220</v>
      </c>
      <c r="L22" t="s">
        <v>221</v>
      </c>
      <c r="M22" t="s">
        <v>222</v>
      </c>
      <c r="N22" s="38">
        <v>222.90405347421492</v>
      </c>
      <c r="O22" s="38">
        <v>224.66663821702738</v>
      </c>
      <c r="P22" s="39">
        <v>602399</v>
      </c>
      <c r="Q22" s="39">
        <f t="shared" si="0"/>
        <v>-5963.3309860748932</v>
      </c>
      <c r="R22" s="39">
        <f t="shared" si="1"/>
        <v>-154977.98935138769</v>
      </c>
      <c r="S22" s="42">
        <f t="shared" si="2"/>
        <v>-9.8993042585975299E-3</v>
      </c>
      <c r="T22" s="42">
        <f t="shared" si="3"/>
        <v>-0.25726800567628383</v>
      </c>
      <c r="U22" s="42"/>
      <c r="V22" s="81"/>
      <c r="W22" s="83"/>
      <c r="X22" s="83"/>
      <c r="Y22" s="27"/>
      <c r="Z22" s="27"/>
      <c r="AA22" s="27"/>
      <c r="AB22" s="27"/>
      <c r="AC22" s="27"/>
      <c r="AD22" s="27"/>
      <c r="AE22" s="27"/>
      <c r="AF22" s="27"/>
      <c r="AG22" s="27"/>
      <c r="AH22" s="27"/>
      <c r="AI22" s="27"/>
      <c r="AJ22" s="27"/>
      <c r="AK22" s="27"/>
      <c r="AL22" s="27"/>
      <c r="AM22" s="27"/>
      <c r="AN22" s="27"/>
      <c r="AO22" s="27"/>
    </row>
    <row r="23" spans="1:47" x14ac:dyDescent="0.25">
      <c r="A23" s="37">
        <v>14</v>
      </c>
      <c r="B23" t="s">
        <v>223</v>
      </c>
      <c r="C23" t="s">
        <v>224</v>
      </c>
      <c r="D23" t="s">
        <v>225</v>
      </c>
      <c r="E23" t="s">
        <v>226</v>
      </c>
      <c r="F23" s="38">
        <v>267.93659500073403</v>
      </c>
      <c r="G23" s="38">
        <v>359.99783430197073</v>
      </c>
      <c r="H23" s="39">
        <v>600371</v>
      </c>
      <c r="I23" s="37">
        <v>14</v>
      </c>
      <c r="J23" t="s">
        <v>223</v>
      </c>
      <c r="K23" t="s">
        <v>224</v>
      </c>
      <c r="L23" t="s">
        <v>225</v>
      </c>
      <c r="M23" t="s">
        <v>226</v>
      </c>
      <c r="N23" s="38">
        <v>247.23406466000594</v>
      </c>
      <c r="O23" s="38">
        <v>249.18903579436287</v>
      </c>
      <c r="P23" s="39">
        <v>600371</v>
      </c>
      <c r="Q23" s="39">
        <f t="shared" si="0"/>
        <v>-46388.582504600439</v>
      </c>
      <c r="R23" s="39">
        <f t="shared" si="1"/>
        <v>-184796.63717367774</v>
      </c>
      <c r="S23" s="42">
        <f t="shared" si="2"/>
        <v>-7.7266527704703325E-2</v>
      </c>
      <c r="T23" s="42">
        <f t="shared" si="3"/>
        <v>-0.30780406977298658</v>
      </c>
      <c r="U23" s="42"/>
      <c r="V23" s="81"/>
      <c r="W23" s="83"/>
      <c r="X23" s="83"/>
      <c r="Y23" s="27"/>
      <c r="Z23" s="79"/>
      <c r="AA23" s="27"/>
      <c r="AB23" s="27"/>
      <c r="AC23" s="27"/>
      <c r="AD23" s="27"/>
      <c r="AE23" s="27"/>
      <c r="AF23" s="27"/>
      <c r="AG23" s="27"/>
      <c r="AH23" s="27"/>
      <c r="AI23" s="27"/>
      <c r="AJ23" s="27"/>
      <c r="AK23" s="27"/>
      <c r="AL23" s="27"/>
      <c r="AM23" s="27"/>
      <c r="AN23" s="27"/>
      <c r="AO23" s="27"/>
    </row>
    <row r="24" spans="1:47" x14ac:dyDescent="0.25">
      <c r="A24" s="37">
        <v>15</v>
      </c>
      <c r="B24" t="s">
        <v>227</v>
      </c>
      <c r="C24" t="s">
        <v>228</v>
      </c>
      <c r="D24" t="s">
        <v>229</v>
      </c>
      <c r="E24" t="s">
        <v>230</v>
      </c>
      <c r="F24" s="38">
        <v>363.23130800614882</v>
      </c>
      <c r="G24" s="38">
        <v>488.03517948911542</v>
      </c>
      <c r="H24" s="39">
        <v>565279</v>
      </c>
      <c r="I24" s="37">
        <v>15</v>
      </c>
      <c r="J24" t="s">
        <v>227</v>
      </c>
      <c r="K24" t="s">
        <v>228</v>
      </c>
      <c r="L24" t="s">
        <v>229</v>
      </c>
      <c r="M24" t="s">
        <v>230</v>
      </c>
      <c r="N24" s="38">
        <v>367.0941744360037</v>
      </c>
      <c r="O24" s="38">
        <v>369.99692376223379</v>
      </c>
      <c r="P24" s="39">
        <v>565279</v>
      </c>
      <c r="Q24" s="39">
        <f t="shared" si="0"/>
        <v>6011.5888263821525</v>
      </c>
      <c r="R24" s="39">
        <f t="shared" si="1"/>
        <v>-136720.77334442255</v>
      </c>
      <c r="S24" s="42">
        <f t="shared" si="2"/>
        <v>1.0634728738166732E-2</v>
      </c>
      <c r="T24" s="42">
        <f t="shared" si="3"/>
        <v>-0.241864235792277</v>
      </c>
      <c r="U24" s="42"/>
      <c r="V24" s="81"/>
      <c r="W24" s="83"/>
      <c r="X24" s="83"/>
      <c r="Y24" s="27"/>
      <c r="Z24" s="80"/>
      <c r="AA24" s="80"/>
      <c r="AB24" s="81"/>
      <c r="AC24" s="27"/>
      <c r="AD24" s="27"/>
      <c r="AE24" s="27"/>
      <c r="AF24" s="27"/>
      <c r="AG24" s="27"/>
      <c r="AH24" s="27"/>
      <c r="AI24" s="27"/>
      <c r="AJ24" s="27"/>
      <c r="AK24" s="27"/>
      <c r="AL24" s="27"/>
      <c r="AM24" s="27"/>
      <c r="AN24" s="27"/>
      <c r="AO24" s="27"/>
    </row>
    <row r="25" spans="1:47" x14ac:dyDescent="0.25">
      <c r="A25" s="37">
        <v>16</v>
      </c>
      <c r="B25" t="s">
        <v>231</v>
      </c>
      <c r="C25" t="s">
        <v>232</v>
      </c>
      <c r="D25" t="s">
        <v>233</v>
      </c>
      <c r="E25" t="s">
        <v>234</v>
      </c>
      <c r="F25" s="38">
        <v>396.11111111111109</v>
      </c>
      <c r="G25" s="38">
        <v>532.21226515383853</v>
      </c>
      <c r="H25" s="39">
        <v>557415</v>
      </c>
      <c r="I25" s="37">
        <v>16</v>
      </c>
      <c r="J25" t="s">
        <v>231</v>
      </c>
      <c r="K25" t="s">
        <v>232</v>
      </c>
      <c r="L25" t="s">
        <v>233</v>
      </c>
      <c r="M25" t="s">
        <v>234</v>
      </c>
      <c r="N25" s="38">
        <v>371.48294950165632</v>
      </c>
      <c r="O25" s="38">
        <v>374.42040249455283</v>
      </c>
      <c r="P25" s="39">
        <v>557415</v>
      </c>
      <c r="Q25" s="39">
        <f t="shared" si="0"/>
        <v>-34657.21187427995</v>
      </c>
      <c r="R25" s="39">
        <f t="shared" si="1"/>
        <v>-165264.04384686955</v>
      </c>
      <c r="S25" s="42">
        <f t="shared" si="2"/>
        <v>-6.2174882043504298E-2</v>
      </c>
      <c r="T25" s="42">
        <f t="shared" si="3"/>
        <v>-0.29648295048907825</v>
      </c>
      <c r="U25" s="42"/>
      <c r="V25" s="27"/>
      <c r="W25" s="84"/>
      <c r="X25" s="27"/>
      <c r="Y25" s="27"/>
      <c r="Z25" s="81"/>
      <c r="AA25" s="83"/>
      <c r="AB25" s="83"/>
      <c r="AC25" s="27"/>
      <c r="AD25" s="27"/>
      <c r="AE25" s="27"/>
      <c r="AF25" s="27"/>
      <c r="AG25" s="27"/>
      <c r="AH25" s="27"/>
      <c r="AI25" s="27"/>
      <c r="AJ25" s="27"/>
      <c r="AK25" s="27"/>
      <c r="AL25" s="27"/>
      <c r="AM25" s="27"/>
      <c r="AN25" s="27"/>
      <c r="AO25" s="27"/>
    </row>
    <row r="26" spans="1:47" x14ac:dyDescent="0.25">
      <c r="A26" s="37">
        <v>17</v>
      </c>
      <c r="B26" t="s">
        <v>235</v>
      </c>
      <c r="C26" t="s">
        <v>236</v>
      </c>
      <c r="D26" t="s">
        <v>237</v>
      </c>
      <c r="E26" t="s">
        <v>238</v>
      </c>
      <c r="F26" s="38">
        <v>336.50302098547161</v>
      </c>
      <c r="G26" s="38">
        <v>452.1232300892251</v>
      </c>
      <c r="H26" s="39">
        <v>516034</v>
      </c>
      <c r="I26" s="37">
        <v>17</v>
      </c>
      <c r="J26" t="s">
        <v>235</v>
      </c>
      <c r="K26" t="s">
        <v>236</v>
      </c>
      <c r="L26" t="s">
        <v>237</v>
      </c>
      <c r="M26" t="s">
        <v>238</v>
      </c>
      <c r="N26" s="38">
        <v>337.06519533041171</v>
      </c>
      <c r="O26" s="38">
        <v>339.73049441924684</v>
      </c>
      <c r="P26" s="39">
        <v>516034</v>
      </c>
      <c r="Q26" s="39">
        <f t="shared" si="0"/>
        <v>862.10541310217513</v>
      </c>
      <c r="R26" s="39">
        <f t="shared" si="1"/>
        <v>-128280.23224392995</v>
      </c>
      <c r="S26" s="42">
        <f t="shared" si="2"/>
        <v>1.6706368438943464E-3</v>
      </c>
      <c r="T26" s="42">
        <f t="shared" si="3"/>
        <v>-0.24858872137093668</v>
      </c>
      <c r="U26" s="42"/>
      <c r="V26" s="27"/>
      <c r="W26" s="27"/>
      <c r="X26" s="27"/>
      <c r="Y26" s="27"/>
      <c r="Z26" s="81"/>
      <c r="AA26" s="83"/>
      <c r="AB26" s="83"/>
      <c r="AC26" s="27"/>
      <c r="AD26" s="27"/>
      <c r="AE26" s="27"/>
      <c r="AF26" s="27"/>
      <c r="AG26" s="27"/>
      <c r="AH26" s="27"/>
      <c r="AI26" s="27"/>
      <c r="AJ26" s="27"/>
      <c r="AK26" s="27"/>
      <c r="AL26" s="27"/>
      <c r="AM26" s="27"/>
      <c r="AN26" s="27"/>
      <c r="AO26" s="27"/>
    </row>
    <row r="27" spans="1:47" x14ac:dyDescent="0.25">
      <c r="A27" s="37">
        <v>18</v>
      </c>
      <c r="B27" t="s">
        <v>239</v>
      </c>
      <c r="C27" t="s">
        <v>240</v>
      </c>
      <c r="D27" t="s">
        <v>241</v>
      </c>
      <c r="E27" t="s">
        <v>242</v>
      </c>
      <c r="F27" s="38">
        <v>324.94222408464719</v>
      </c>
      <c r="G27" s="38">
        <v>436.59021994893311</v>
      </c>
      <c r="H27" s="39">
        <v>496034</v>
      </c>
      <c r="I27" s="37">
        <v>18</v>
      </c>
      <c r="J27" t="s">
        <v>239</v>
      </c>
      <c r="K27" t="s">
        <v>240</v>
      </c>
      <c r="L27" t="s">
        <v>241</v>
      </c>
      <c r="M27" t="s">
        <v>242</v>
      </c>
      <c r="N27" s="38">
        <v>370.18065929530172</v>
      </c>
      <c r="O27" s="38">
        <v>373.10781459817122</v>
      </c>
      <c r="P27" s="39">
        <v>496034</v>
      </c>
      <c r="Q27" s="39">
        <f t="shared" si="0"/>
        <v>69057.82107725172</v>
      </c>
      <c r="R27" s="39">
        <f t="shared" si="1"/>
        <v>-72125.828790766449</v>
      </c>
      <c r="S27" s="42">
        <f t="shared" si="2"/>
        <v>0.13921993467635629</v>
      </c>
      <c r="T27" s="42">
        <f t="shared" si="3"/>
        <v>-0.14540501012181917</v>
      </c>
      <c r="U27" s="42"/>
      <c r="V27" s="84"/>
      <c r="W27" s="79"/>
      <c r="X27" s="27"/>
      <c r="Y27" s="27"/>
      <c r="Z27" s="81"/>
      <c r="AA27" s="83"/>
      <c r="AB27" s="83"/>
      <c r="AC27" s="27"/>
      <c r="AD27" s="27"/>
      <c r="AE27" s="27"/>
      <c r="AF27" s="27"/>
      <c r="AG27" s="27"/>
      <c r="AH27" s="27"/>
      <c r="AI27" s="27"/>
      <c r="AJ27" s="27"/>
      <c r="AK27" s="27"/>
      <c r="AL27" s="27"/>
      <c r="AM27" s="27"/>
      <c r="AN27" s="27"/>
      <c r="AO27" s="27"/>
    </row>
    <row r="28" spans="1:47" x14ac:dyDescent="0.25">
      <c r="A28" s="37">
        <v>19</v>
      </c>
      <c r="B28" t="s">
        <v>243</v>
      </c>
      <c r="C28" t="s">
        <v>244</v>
      </c>
      <c r="D28" t="s">
        <v>245</v>
      </c>
      <c r="E28" t="s">
        <v>246</v>
      </c>
      <c r="F28" s="38">
        <v>264.77932107391052</v>
      </c>
      <c r="G28" s="38">
        <v>355.75574196683664</v>
      </c>
      <c r="H28" s="39">
        <v>489506</v>
      </c>
      <c r="I28" s="37">
        <v>19</v>
      </c>
      <c r="J28" t="s">
        <v>243</v>
      </c>
      <c r="K28" t="s">
        <v>244</v>
      </c>
      <c r="L28" t="s">
        <v>245</v>
      </c>
      <c r="M28" t="s">
        <v>246</v>
      </c>
      <c r="N28" s="38">
        <v>313.80517589247944</v>
      </c>
      <c r="O28" s="38">
        <v>316.28654941002134</v>
      </c>
      <c r="P28" s="39">
        <v>489506</v>
      </c>
      <c r="Q28" s="39">
        <f t="shared" si="0"/>
        <v>90635.665925434761</v>
      </c>
      <c r="R28" s="39">
        <f t="shared" si="1"/>
        <v>-54308.066722693868</v>
      </c>
      <c r="S28" s="42">
        <f t="shared" si="2"/>
        <v>0.18515741569140065</v>
      </c>
      <c r="T28" s="42">
        <f t="shared" si="3"/>
        <v>-0.1109446395400544</v>
      </c>
      <c r="U28" s="42"/>
      <c r="V28" s="84"/>
      <c r="W28" s="80"/>
      <c r="X28" s="81"/>
      <c r="Y28" s="27"/>
      <c r="Z28" s="81"/>
      <c r="AA28" s="83"/>
      <c r="AB28" s="83"/>
      <c r="AC28" s="27"/>
      <c r="AD28" s="27"/>
      <c r="AE28" s="27"/>
      <c r="AF28" s="27"/>
      <c r="AG28" s="27"/>
      <c r="AH28" s="27"/>
      <c r="AI28" s="27"/>
      <c r="AJ28" s="27"/>
      <c r="AK28" s="27"/>
      <c r="AL28" s="27"/>
      <c r="AM28" s="27"/>
      <c r="AN28" s="27"/>
      <c r="AO28" s="27"/>
    </row>
    <row r="29" spans="1:47" x14ac:dyDescent="0.25">
      <c r="A29" s="37">
        <v>20</v>
      </c>
      <c r="B29" t="s">
        <v>247</v>
      </c>
      <c r="C29" t="s">
        <v>248</v>
      </c>
      <c r="D29" t="s">
        <v>249</v>
      </c>
      <c r="E29" t="s">
        <v>176</v>
      </c>
      <c r="F29" s="38">
        <v>292.42480826535098</v>
      </c>
      <c r="G29" s="38">
        <v>392.90003544087352</v>
      </c>
      <c r="H29" s="39">
        <v>471201</v>
      </c>
      <c r="I29" s="37">
        <v>20</v>
      </c>
      <c r="J29" t="s">
        <v>247</v>
      </c>
      <c r="K29" t="s">
        <v>248</v>
      </c>
      <c r="L29" t="s">
        <v>249</v>
      </c>
      <c r="M29" t="s">
        <v>176</v>
      </c>
      <c r="N29" s="38">
        <v>353.65374130284414</v>
      </c>
      <c r="O29" s="38">
        <v>356.45021215630504</v>
      </c>
      <c r="P29" s="39">
        <v>471201</v>
      </c>
      <c r="Q29" s="39">
        <f t="shared" si="0"/>
        <v>98661.719733504375</v>
      </c>
      <c r="R29" s="39">
        <f t="shared" si="1"/>
        <v>-43713.900820191178</v>
      </c>
      <c r="S29" s="42">
        <f t="shared" si="2"/>
        <v>0.20938351092952767</v>
      </c>
      <c r="T29" s="42">
        <f t="shared" si="3"/>
        <v>-9.2771239492681845E-2</v>
      </c>
      <c r="U29" s="42"/>
      <c r="V29" s="84"/>
      <c r="W29" s="83"/>
      <c r="X29" s="83"/>
      <c r="Y29" s="27"/>
      <c r="Z29" s="27"/>
      <c r="AA29" s="84"/>
      <c r="AB29" s="27"/>
      <c r="AC29" s="27"/>
      <c r="AD29" s="27"/>
      <c r="AE29" s="27"/>
      <c r="AF29" s="27"/>
      <c r="AG29" s="27"/>
      <c r="AH29" s="27"/>
      <c r="AI29" s="27"/>
      <c r="AJ29" s="27"/>
      <c r="AK29" s="27"/>
      <c r="AL29" s="27"/>
      <c r="AM29" s="27"/>
      <c r="AN29" s="27"/>
      <c r="AO29" s="27"/>
    </row>
    <row r="30" spans="1:47" ht="15" customHeight="1" x14ac:dyDescent="0.25">
      <c r="A30" s="37">
        <v>21</v>
      </c>
      <c r="B30" t="s">
        <v>250</v>
      </c>
      <c r="C30" t="s">
        <v>251</v>
      </c>
      <c r="D30" t="s">
        <v>252</v>
      </c>
      <c r="E30" t="s">
        <v>226</v>
      </c>
      <c r="F30" s="38">
        <v>244.84483601252197</v>
      </c>
      <c r="G30" s="38">
        <v>328.97189987910235</v>
      </c>
      <c r="H30" s="39">
        <v>471064</v>
      </c>
      <c r="I30" s="37">
        <v>21</v>
      </c>
      <c r="J30" t="s">
        <v>250</v>
      </c>
      <c r="K30" t="s">
        <v>251</v>
      </c>
      <c r="L30" t="s">
        <v>252</v>
      </c>
      <c r="M30" t="s">
        <v>226</v>
      </c>
      <c r="N30" s="38">
        <v>235.54562450444436</v>
      </c>
      <c r="O30" s="38">
        <v>237.40817082209483</v>
      </c>
      <c r="P30" s="39">
        <v>471064</v>
      </c>
      <c r="Q30" s="39">
        <f t="shared" si="0"/>
        <v>-17891.01963995285</v>
      </c>
      <c r="R30" s="39">
        <f t="shared" si="1"/>
        <v>-131112.64664356256</v>
      </c>
      <c r="S30" s="42">
        <f t="shared" si="2"/>
        <v>-3.7980018935755755E-2</v>
      </c>
      <c r="T30" s="42">
        <f t="shared" si="3"/>
        <v>-0.27833297947532087</v>
      </c>
      <c r="U30" s="42"/>
      <c r="V30" s="84"/>
      <c r="W30" s="87"/>
      <c r="X30" s="78"/>
      <c r="Y30" s="78"/>
      <c r="Z30" s="78"/>
      <c r="AA30" s="78"/>
      <c r="AB30" s="78"/>
      <c r="AC30" s="87"/>
      <c r="AD30" s="78"/>
      <c r="AE30" s="78"/>
      <c r="AF30" s="78"/>
      <c r="AG30" s="78"/>
      <c r="AH30" s="78"/>
      <c r="AI30" s="78"/>
      <c r="AJ30" s="78"/>
      <c r="AK30" s="87"/>
      <c r="AL30" s="87"/>
      <c r="AM30" s="27"/>
      <c r="AN30" s="27"/>
      <c r="AO30" s="27"/>
    </row>
    <row r="31" spans="1:47" x14ac:dyDescent="0.25">
      <c r="A31" s="37">
        <v>22</v>
      </c>
      <c r="B31" t="s">
        <v>253</v>
      </c>
      <c r="C31" t="s">
        <v>254</v>
      </c>
      <c r="D31" t="s">
        <v>255</v>
      </c>
      <c r="E31" t="s">
        <v>256</v>
      </c>
      <c r="F31" s="38">
        <v>292.71377344743348</v>
      </c>
      <c r="G31" s="38">
        <v>393.28828714549076</v>
      </c>
      <c r="H31" s="39">
        <v>427749</v>
      </c>
      <c r="I31" s="37">
        <v>22</v>
      </c>
      <c r="J31" t="s">
        <v>253</v>
      </c>
      <c r="K31" t="s">
        <v>254</v>
      </c>
      <c r="L31" t="s">
        <v>255</v>
      </c>
      <c r="M31" t="s">
        <v>256</v>
      </c>
      <c r="N31" s="38">
        <v>321.04411817271949</v>
      </c>
      <c r="O31" s="38">
        <v>323.58273268260035</v>
      </c>
      <c r="P31" s="39">
        <v>427749</v>
      </c>
      <c r="Q31" s="39">
        <f t="shared" si="0"/>
        <v>41399.748577504572</v>
      </c>
      <c r="R31" s="39">
        <f t="shared" si="1"/>
        <v>-75813.295718407127</v>
      </c>
      <c r="S31" s="42">
        <f t="shared" si="2"/>
        <v>9.6785144038921356E-2</v>
      </c>
      <c r="T31" s="42">
        <f t="shared" si="3"/>
        <v>-0.17723780936578959</v>
      </c>
      <c r="U31" s="42"/>
      <c r="V31" s="39"/>
      <c r="W31" s="39"/>
      <c r="AK31" s="17"/>
      <c r="AL31" s="17" t="s">
        <v>1858</v>
      </c>
      <c r="AM31" s="67">
        <f>STDEV(AM33:AM40)</f>
        <v>1.0167712183622442</v>
      </c>
    </row>
    <row r="32" spans="1:47" x14ac:dyDescent="0.25">
      <c r="A32" s="37">
        <v>23</v>
      </c>
      <c r="B32" t="s">
        <v>257</v>
      </c>
      <c r="C32" t="s">
        <v>258</v>
      </c>
      <c r="D32" t="s">
        <v>259</v>
      </c>
      <c r="E32" t="s">
        <v>203</v>
      </c>
      <c r="F32" s="38">
        <v>362.65467741074764</v>
      </c>
      <c r="G32" s="38">
        <v>487.26042244058266</v>
      </c>
      <c r="H32" s="39">
        <v>418532</v>
      </c>
      <c r="I32" s="37">
        <v>23</v>
      </c>
      <c r="J32" t="s">
        <v>257</v>
      </c>
      <c r="K32" t="s">
        <v>258</v>
      </c>
      <c r="L32" t="s">
        <v>259</v>
      </c>
      <c r="M32" t="s">
        <v>203</v>
      </c>
      <c r="N32" s="38">
        <v>430.32512352218714</v>
      </c>
      <c r="O32" s="38">
        <v>433.7278633348879</v>
      </c>
      <c r="P32" s="39">
        <v>418532</v>
      </c>
      <c r="Q32" s="39">
        <f t="shared" si="0"/>
        <v>78097.01326376338</v>
      </c>
      <c r="R32" s="39">
        <f t="shared" si="1"/>
        <v>-45981.754305843999</v>
      </c>
      <c r="S32" s="42">
        <f t="shared" si="2"/>
        <v>0.18659747226917744</v>
      </c>
      <c r="T32" s="42">
        <f t="shared" si="3"/>
        <v>-0.10986436952453815</v>
      </c>
      <c r="U32" s="42"/>
      <c r="V32" s="39"/>
      <c r="W32" s="39"/>
      <c r="AD32" s="4">
        <f>SUM(AD33:AD40)</f>
        <v>411391</v>
      </c>
      <c r="AK32" s="17" t="s">
        <v>1853</v>
      </c>
      <c r="AL32" s="17"/>
      <c r="AM32" s="73">
        <f>+AO32/$AD32</f>
        <v>2.0388442438202392</v>
      </c>
      <c r="AN32" s="73">
        <f>+AP32/$AD32</f>
        <v>1.2796134326131747</v>
      </c>
      <c r="AO32">
        <f>SUM(AO33:AO40)</f>
        <v>838762.17230945197</v>
      </c>
      <c r="AP32">
        <f>SUM(AP33:AP40)</f>
        <v>526421.4496561666</v>
      </c>
    </row>
    <row r="33" spans="1:42" x14ac:dyDescent="0.25">
      <c r="A33" s="37">
        <v>24</v>
      </c>
      <c r="B33" t="s">
        <v>260</v>
      </c>
      <c r="C33" t="s">
        <v>261</v>
      </c>
      <c r="D33" t="s">
        <v>262</v>
      </c>
      <c r="E33" t="s">
        <v>226</v>
      </c>
      <c r="F33" s="38">
        <v>261.46907257956406</v>
      </c>
      <c r="G33" s="38">
        <v>351.30811401604171</v>
      </c>
      <c r="H33" s="39">
        <v>392724</v>
      </c>
      <c r="I33" s="37">
        <v>24</v>
      </c>
      <c r="J33" t="s">
        <v>260</v>
      </c>
      <c r="K33" t="s">
        <v>261</v>
      </c>
      <c r="L33" t="s">
        <v>262</v>
      </c>
      <c r="M33" t="s">
        <v>226</v>
      </c>
      <c r="N33" s="38">
        <v>310.70423944062526</v>
      </c>
      <c r="O33" s="38">
        <v>313.16109270744369</v>
      </c>
      <c r="P33" s="39">
        <v>392724</v>
      </c>
      <c r="Q33" s="39">
        <f t="shared" si="0"/>
        <v>73950.74101721753</v>
      </c>
      <c r="R33" s="39">
        <f t="shared" si="1"/>
        <v>-42644.192373290214</v>
      </c>
      <c r="S33" s="42">
        <f t="shared" si="2"/>
        <v>0.18830206714440045</v>
      </c>
      <c r="T33" s="42">
        <f t="shared" si="3"/>
        <v>-0.10858565397910547</v>
      </c>
      <c r="U33" s="42"/>
      <c r="V33" s="39"/>
      <c r="W33" s="59">
        <v>39</v>
      </c>
      <c r="X33" s="17" t="s">
        <v>309</v>
      </c>
      <c r="Y33" s="17" t="s">
        <v>310</v>
      </c>
      <c r="Z33" s="17" t="s">
        <v>311</v>
      </c>
      <c r="AA33" s="17" t="s">
        <v>312</v>
      </c>
      <c r="AB33" s="60">
        <v>162.69636581365683</v>
      </c>
      <c r="AC33" s="60">
        <v>218.59775944960856</v>
      </c>
      <c r="AD33" s="61">
        <v>243804</v>
      </c>
      <c r="AE33" s="59">
        <v>39</v>
      </c>
      <c r="AF33" s="17" t="s">
        <v>309</v>
      </c>
      <c r="AG33" s="17" t="s">
        <v>310</v>
      </c>
      <c r="AH33" s="17" t="s">
        <v>311</v>
      </c>
      <c r="AI33" s="17" t="s">
        <v>312</v>
      </c>
      <c r="AJ33" s="60">
        <v>409.92812582519144</v>
      </c>
      <c r="AK33" s="60">
        <v>413.1695790377629</v>
      </c>
      <c r="AL33" s="61">
        <v>243804</v>
      </c>
      <c r="AM33" s="62">
        <f>+AJ33/AB33-1</f>
        <v>1.5195899353689302</v>
      </c>
      <c r="AN33" s="62">
        <f t="shared" ref="AM33:AN40" si="4">+AK33/AC33-1</f>
        <v>0.89009063989517823</v>
      </c>
      <c r="AO33">
        <f>+$AD33*AM33</f>
        <v>370482.10460268665</v>
      </c>
      <c r="AP33">
        <f>+$AD33*AN33</f>
        <v>217007.65836900403</v>
      </c>
    </row>
    <row r="34" spans="1:42" x14ac:dyDescent="0.25">
      <c r="A34" s="37">
        <v>25</v>
      </c>
      <c r="B34" t="s">
        <v>263</v>
      </c>
      <c r="C34" t="s">
        <v>264</v>
      </c>
      <c r="D34" t="s">
        <v>265</v>
      </c>
      <c r="E34" t="s">
        <v>180</v>
      </c>
      <c r="F34" s="38">
        <v>217.96407003633962</v>
      </c>
      <c r="G34" s="38">
        <v>292.85508076457558</v>
      </c>
      <c r="H34" s="39">
        <v>379283</v>
      </c>
      <c r="I34" s="37">
        <v>25</v>
      </c>
      <c r="J34" t="s">
        <v>263</v>
      </c>
      <c r="K34" t="s">
        <v>264</v>
      </c>
      <c r="L34" t="s">
        <v>265</v>
      </c>
      <c r="M34" t="s">
        <v>180</v>
      </c>
      <c r="N34" s="38">
        <v>276.35970809752774</v>
      </c>
      <c r="O34" s="38">
        <v>278.54498646025235</v>
      </c>
      <c r="P34" s="39">
        <v>379283</v>
      </c>
      <c r="Q34" s="39">
        <f t="shared" si="0"/>
        <v>101615.24689399013</v>
      </c>
      <c r="R34" s="39">
        <f t="shared" si="1"/>
        <v>-18533.315125885849</v>
      </c>
      <c r="S34" s="42">
        <f t="shared" si="2"/>
        <v>0.26791405597928231</v>
      </c>
      <c r="T34" s="42">
        <f t="shared" si="3"/>
        <v>-4.8864080715154246E-2</v>
      </c>
      <c r="U34" s="42"/>
      <c r="V34" s="39"/>
      <c r="W34" s="59">
        <v>82</v>
      </c>
      <c r="X34" s="17" t="s">
        <v>456</v>
      </c>
      <c r="Y34" s="17" t="s">
        <v>457</v>
      </c>
      <c r="Z34" s="17" t="s">
        <v>458</v>
      </c>
      <c r="AA34" s="17" t="s">
        <v>312</v>
      </c>
      <c r="AB34" s="60">
        <v>93.439055462031945</v>
      </c>
      <c r="AC34" s="60">
        <v>125.5440960032394</v>
      </c>
      <c r="AD34" s="61">
        <v>67841</v>
      </c>
      <c r="AE34" s="59">
        <v>82</v>
      </c>
      <c r="AF34" s="17" t="s">
        <v>456</v>
      </c>
      <c r="AG34" s="17" t="s">
        <v>457</v>
      </c>
      <c r="AH34" s="17" t="s">
        <v>458</v>
      </c>
      <c r="AI34" s="17" t="s">
        <v>312</v>
      </c>
      <c r="AJ34" s="60">
        <v>315.76687539495606</v>
      </c>
      <c r="AK34" s="60">
        <v>318.26376079556672</v>
      </c>
      <c r="AL34" s="61">
        <v>67841</v>
      </c>
      <c r="AM34" s="62">
        <f t="shared" si="4"/>
        <v>2.3793885633108189</v>
      </c>
      <c r="AN34" s="62">
        <f t="shared" si="4"/>
        <v>1.5350754908247901</v>
      </c>
      <c r="AO34">
        <f t="shared" ref="AO34:AO40" si="5">+$AD34*AM34</f>
        <v>161420.09952356925</v>
      </c>
      <c r="AP34">
        <f t="shared" ref="AP34:AP40" si="6">+$AD34*AN34</f>
        <v>104141.05637304459</v>
      </c>
    </row>
    <row r="35" spans="1:42" x14ac:dyDescent="0.25">
      <c r="A35" s="37">
        <v>26</v>
      </c>
      <c r="B35" t="s">
        <v>266</v>
      </c>
      <c r="C35" t="s">
        <v>267</v>
      </c>
      <c r="D35" t="s">
        <v>268</v>
      </c>
      <c r="E35" t="s">
        <v>226</v>
      </c>
      <c r="F35" s="38">
        <v>331.35668394950403</v>
      </c>
      <c r="G35" s="38">
        <v>445.20864573567212</v>
      </c>
      <c r="H35" s="39">
        <v>324144</v>
      </c>
      <c r="I35" s="37">
        <v>26</v>
      </c>
      <c r="J35" t="s">
        <v>266</v>
      </c>
      <c r="K35" t="s">
        <v>267</v>
      </c>
      <c r="L35" t="s">
        <v>268</v>
      </c>
      <c r="M35" t="s">
        <v>226</v>
      </c>
      <c r="N35" s="38">
        <v>296.20066593461087</v>
      </c>
      <c r="O35" s="38">
        <v>298.54283408476357</v>
      </c>
      <c r="P35" s="39">
        <v>324144</v>
      </c>
      <c r="Q35" s="39">
        <f t="shared" si="0"/>
        <v>-34390.772407524833</v>
      </c>
      <c r="R35" s="39">
        <f t="shared" si="1"/>
        <v>-106783.28758242018</v>
      </c>
      <c r="S35" s="42">
        <f t="shared" si="2"/>
        <v>-0.10609720496916442</v>
      </c>
      <c r="T35" s="42">
        <f t="shared" si="3"/>
        <v>-0.32943163403431863</v>
      </c>
      <c r="U35" s="42"/>
      <c r="V35" s="39"/>
      <c r="W35" s="59">
        <v>98</v>
      </c>
      <c r="X35" s="17" t="s">
        <v>507</v>
      </c>
      <c r="Y35" s="17" t="s">
        <v>508</v>
      </c>
      <c r="Z35" s="17" t="s">
        <v>509</v>
      </c>
      <c r="AA35" s="17" t="s">
        <v>312</v>
      </c>
      <c r="AB35" s="60">
        <v>89.278459687123942</v>
      </c>
      <c r="AC35" s="60">
        <v>119.95394707875708</v>
      </c>
      <c r="AD35" s="61">
        <v>37509</v>
      </c>
      <c r="AE35" s="59">
        <v>100</v>
      </c>
      <c r="AF35" s="17" t="s">
        <v>507</v>
      </c>
      <c r="AG35" s="17" t="s">
        <v>508</v>
      </c>
      <c r="AH35" s="17" t="s">
        <v>509</v>
      </c>
      <c r="AI35" s="17" t="s">
        <v>312</v>
      </c>
      <c r="AJ35" s="60">
        <v>335.080431531724</v>
      </c>
      <c r="AK35" s="60">
        <v>337.73003635957497</v>
      </c>
      <c r="AL35" s="61">
        <v>37509</v>
      </c>
      <c r="AM35" s="62">
        <f t="shared" si="4"/>
        <v>2.7532057867711006</v>
      </c>
      <c r="AN35" s="62">
        <f t="shared" si="4"/>
        <v>1.8154974853627333</v>
      </c>
      <c r="AO35">
        <f t="shared" si="5"/>
        <v>103269.99585599721</v>
      </c>
      <c r="AP35">
        <f t="shared" si="6"/>
        <v>68097.495178470766</v>
      </c>
    </row>
    <row r="36" spans="1:42" x14ac:dyDescent="0.25">
      <c r="A36" s="37">
        <v>27</v>
      </c>
      <c r="B36" t="s">
        <v>269</v>
      </c>
      <c r="C36" t="s">
        <v>270</v>
      </c>
      <c r="D36" t="s">
        <v>271</v>
      </c>
      <c r="E36" t="s">
        <v>272</v>
      </c>
      <c r="F36" s="38">
        <v>410.26772849158402</v>
      </c>
      <c r="G36" s="38">
        <v>551.23300249655915</v>
      </c>
      <c r="H36" s="39">
        <v>321415</v>
      </c>
      <c r="I36" s="37">
        <v>27</v>
      </c>
      <c r="J36" t="s">
        <v>269</v>
      </c>
      <c r="K36" t="s">
        <v>270</v>
      </c>
      <c r="L36" t="s">
        <v>271</v>
      </c>
      <c r="M36" t="s">
        <v>272</v>
      </c>
      <c r="N36" s="38">
        <v>398.35672625764687</v>
      </c>
      <c r="O36" s="38">
        <v>401.50668013670298</v>
      </c>
      <c r="P36" s="39">
        <v>321415</v>
      </c>
      <c r="Q36" s="39">
        <f t="shared" si="0"/>
        <v>-9331.4060969322527</v>
      </c>
      <c r="R36" s="39">
        <f t="shared" si="1"/>
        <v>-87302.983825961259</v>
      </c>
      <c r="S36" s="42">
        <f t="shared" si="2"/>
        <v>-2.9032266997284673E-2</v>
      </c>
      <c r="T36" s="42">
        <f t="shared" si="3"/>
        <v>-0.27162075144582942</v>
      </c>
      <c r="U36" s="42"/>
      <c r="V36" s="39"/>
      <c r="W36" s="59">
        <v>100</v>
      </c>
      <c r="X36" s="17" t="s">
        <v>513</v>
      </c>
      <c r="Y36" s="17" t="s">
        <v>514</v>
      </c>
      <c r="Z36" s="17" t="s">
        <v>515</v>
      </c>
      <c r="AA36" s="17" t="s">
        <v>312</v>
      </c>
      <c r="AB36" s="60">
        <v>73.659453382983202</v>
      </c>
      <c r="AC36" s="60">
        <v>98.968353664673089</v>
      </c>
      <c r="AD36" s="61">
        <v>35692</v>
      </c>
      <c r="AE36" s="59">
        <v>102</v>
      </c>
      <c r="AF36" s="17" t="s">
        <v>513</v>
      </c>
      <c r="AG36" s="17" t="s">
        <v>514</v>
      </c>
      <c r="AH36" s="17" t="s">
        <v>515</v>
      </c>
      <c r="AI36" s="17" t="s">
        <v>312</v>
      </c>
      <c r="AJ36" s="60">
        <v>304.98255748102844</v>
      </c>
      <c r="AK36" s="60">
        <v>307.39416729368787</v>
      </c>
      <c r="AL36" s="61">
        <v>35692</v>
      </c>
      <c r="AM36" s="62">
        <f t="shared" si="4"/>
        <v>3.1404401400497699</v>
      </c>
      <c r="AN36" s="62">
        <f t="shared" si="4"/>
        <v>2.1059844476670597</v>
      </c>
      <c r="AO36">
        <f t="shared" si="5"/>
        <v>112088.58947865639</v>
      </c>
      <c r="AP36">
        <f t="shared" si="6"/>
        <v>75166.796906132702</v>
      </c>
    </row>
    <row r="37" spans="1:42" x14ac:dyDescent="0.25">
      <c r="A37" s="37">
        <v>28</v>
      </c>
      <c r="B37" t="s">
        <v>273</v>
      </c>
      <c r="C37" t="s">
        <v>274</v>
      </c>
      <c r="D37" t="s">
        <v>275</v>
      </c>
      <c r="E37" t="s">
        <v>176</v>
      </c>
      <c r="F37" s="38">
        <v>230.07784397607901</v>
      </c>
      <c r="G37" s="38">
        <v>309.13106719158037</v>
      </c>
      <c r="H37" s="39">
        <v>321404</v>
      </c>
      <c r="I37" s="37">
        <v>28</v>
      </c>
      <c r="J37" t="s">
        <v>273</v>
      </c>
      <c r="K37" t="s">
        <v>274</v>
      </c>
      <c r="L37" t="s">
        <v>275</v>
      </c>
      <c r="M37" t="s">
        <v>176</v>
      </c>
      <c r="N37" s="38">
        <v>297.36003610240397</v>
      </c>
      <c r="O37" s="38">
        <v>299.7113718210112</v>
      </c>
      <c r="P37" s="39">
        <v>321404</v>
      </c>
      <c r="Q37" s="39">
        <f t="shared" si="0"/>
        <v>93988.909598864542</v>
      </c>
      <c r="R37" s="39">
        <f t="shared" si="1"/>
        <v>-9793.6703625007685</v>
      </c>
      <c r="S37" s="42">
        <f t="shared" si="2"/>
        <v>0.29243229579863517</v>
      </c>
      <c r="T37" s="42">
        <f t="shared" si="3"/>
        <v>-3.0471526062216925E-2</v>
      </c>
      <c r="U37" s="42"/>
      <c r="V37" s="39"/>
      <c r="W37" s="59">
        <v>118</v>
      </c>
      <c r="X37" s="17" t="s">
        <v>569</v>
      </c>
      <c r="Y37" s="17" t="s">
        <v>570</v>
      </c>
      <c r="Z37" s="17" t="s">
        <v>571</v>
      </c>
      <c r="AA37" s="17" t="s">
        <v>312</v>
      </c>
      <c r="AB37" s="60">
        <v>63.651160869205981</v>
      </c>
      <c r="AC37" s="60">
        <v>85.521278135439928</v>
      </c>
      <c r="AD37" s="61">
        <v>25914</v>
      </c>
      <c r="AE37" s="59">
        <v>120</v>
      </c>
      <c r="AF37" s="17" t="s">
        <v>569</v>
      </c>
      <c r="AG37" s="17" t="s">
        <v>570</v>
      </c>
      <c r="AH37" s="17" t="s">
        <v>571</v>
      </c>
      <c r="AI37" s="17" t="s">
        <v>312</v>
      </c>
      <c r="AJ37" s="60">
        <v>283.507614213198</v>
      </c>
      <c r="AK37" s="60">
        <v>285.74941371165863</v>
      </c>
      <c r="AL37" s="61">
        <v>25914</v>
      </c>
      <c r="AM37" s="62">
        <f t="shared" si="4"/>
        <v>3.4540839529347398</v>
      </c>
      <c r="AN37" s="62">
        <f t="shared" si="4"/>
        <v>2.3412668746498118</v>
      </c>
      <c r="AO37">
        <f t="shared" si="5"/>
        <v>89509.131556350854</v>
      </c>
      <c r="AP37">
        <f t="shared" si="6"/>
        <v>60671.589789675221</v>
      </c>
    </row>
    <row r="38" spans="1:42" x14ac:dyDescent="0.25">
      <c r="A38" s="37">
        <v>29</v>
      </c>
      <c r="B38" t="s">
        <v>276</v>
      </c>
      <c r="C38" t="s">
        <v>277</v>
      </c>
      <c r="D38" t="s">
        <v>278</v>
      </c>
      <c r="E38" t="s">
        <v>279</v>
      </c>
      <c r="F38" s="38">
        <v>291.05807626217165</v>
      </c>
      <c r="G38" s="38">
        <v>391.06370337427251</v>
      </c>
      <c r="H38" s="39">
        <v>320755</v>
      </c>
      <c r="I38" s="37">
        <v>29</v>
      </c>
      <c r="J38" t="s">
        <v>276</v>
      </c>
      <c r="K38" t="s">
        <v>277</v>
      </c>
      <c r="L38" t="s">
        <v>278</v>
      </c>
      <c r="M38" t="s">
        <v>279</v>
      </c>
      <c r="N38" s="38">
        <v>350.45052236742447</v>
      </c>
      <c r="O38" s="38">
        <v>353.22166418475774</v>
      </c>
      <c r="P38" s="39">
        <v>320755</v>
      </c>
      <c r="Q38" s="39">
        <f t="shared" si="0"/>
        <v>65452.312112894702</v>
      </c>
      <c r="R38" s="39">
        <f t="shared" si="1"/>
        <v>-31038.480880481926</v>
      </c>
      <c r="S38" s="42">
        <f t="shared" si="2"/>
        <v>0.20405702830164674</v>
      </c>
      <c r="T38" s="42">
        <f t="shared" si="3"/>
        <v>-9.6766943244787851E-2</v>
      </c>
      <c r="U38" s="42"/>
      <c r="V38" s="39"/>
      <c r="W38" s="59">
        <v>329</v>
      </c>
      <c r="X38" s="17" t="s">
        <v>1201</v>
      </c>
      <c r="Y38" s="17" t="s">
        <v>1202</v>
      </c>
      <c r="Z38" s="17" t="s">
        <v>1203</v>
      </c>
      <c r="AA38" s="17" t="s">
        <v>312</v>
      </c>
      <c r="AB38" s="60">
        <v>63.726368159203979</v>
      </c>
      <c r="AC38" s="60">
        <v>85.622326152128068</v>
      </c>
      <c r="AD38" s="61">
        <v>426</v>
      </c>
      <c r="AE38" s="59">
        <v>344</v>
      </c>
      <c r="AF38" s="17" t="s">
        <v>1201</v>
      </c>
      <c r="AG38" s="17" t="s">
        <v>1202</v>
      </c>
      <c r="AH38" s="17" t="s">
        <v>1203</v>
      </c>
      <c r="AI38" s="17" t="s">
        <v>312</v>
      </c>
      <c r="AJ38" s="60">
        <v>235.05050505050505</v>
      </c>
      <c r="AK38" s="60">
        <v>236.9091362756223</v>
      </c>
      <c r="AL38" s="61">
        <v>426</v>
      </c>
      <c r="AM38" s="62">
        <f t="shared" si="4"/>
        <v>2.6884340319425029</v>
      </c>
      <c r="AN38" s="62">
        <f t="shared" si="4"/>
        <v>1.7669084329091675</v>
      </c>
      <c r="AO38">
        <f t="shared" si="5"/>
        <v>1145.2728976075061</v>
      </c>
      <c r="AP38">
        <f t="shared" si="6"/>
        <v>752.70299241930536</v>
      </c>
    </row>
    <row r="39" spans="1:42" x14ac:dyDescent="0.25">
      <c r="A39" s="37">
        <v>30</v>
      </c>
      <c r="B39" t="s">
        <v>280</v>
      </c>
      <c r="C39" t="s">
        <v>281</v>
      </c>
      <c r="D39" t="s">
        <v>282</v>
      </c>
      <c r="E39" t="s">
        <v>203</v>
      </c>
      <c r="F39" s="38">
        <v>318.3614326327546</v>
      </c>
      <c r="G39" s="38">
        <v>427.74831214358915</v>
      </c>
      <c r="H39" s="39">
        <v>309545</v>
      </c>
      <c r="I39" s="37">
        <v>30</v>
      </c>
      <c r="J39" t="s">
        <v>280</v>
      </c>
      <c r="K39" t="s">
        <v>281</v>
      </c>
      <c r="L39" t="s">
        <v>282</v>
      </c>
      <c r="M39" t="s">
        <v>203</v>
      </c>
      <c r="N39" s="38">
        <v>378.4972384108483</v>
      </c>
      <c r="O39" s="38">
        <v>381.49015597884028</v>
      </c>
      <c r="P39" s="39">
        <v>309545</v>
      </c>
      <c r="Q39" s="39">
        <f t="shared" si="0"/>
        <v>58470.455562539908</v>
      </c>
      <c r="R39" s="39">
        <f t="shared" si="1"/>
        <v>-33475.248279204206</v>
      </c>
      <c r="S39" s="42">
        <f t="shared" si="2"/>
        <v>0.18889161692981604</v>
      </c>
      <c r="T39" s="42">
        <f t="shared" si="3"/>
        <v>-0.10814339846937993</v>
      </c>
      <c r="U39" s="42"/>
      <c r="V39" s="39"/>
      <c r="W39" s="59">
        <v>338</v>
      </c>
      <c r="X39" s="17" t="s">
        <v>1228</v>
      </c>
      <c r="Y39" s="17" t="s">
        <v>1229</v>
      </c>
      <c r="Z39" s="17" t="s">
        <v>1230</v>
      </c>
      <c r="AA39" s="17" t="s">
        <v>312</v>
      </c>
      <c r="AB39" s="60">
        <v>78.385000000000005</v>
      </c>
      <c r="AC39" s="60">
        <v>105.31756679852809</v>
      </c>
      <c r="AD39" s="61">
        <v>203</v>
      </c>
      <c r="AE39" s="59">
        <v>353</v>
      </c>
      <c r="AF39" s="17" t="s">
        <v>1228</v>
      </c>
      <c r="AG39" s="17" t="s">
        <v>1229</v>
      </c>
      <c r="AH39" s="17" t="s">
        <v>1230</v>
      </c>
      <c r="AI39" s="17" t="s">
        <v>312</v>
      </c>
      <c r="AJ39" s="60">
        <v>404.65384615384613</v>
      </c>
      <c r="AK39" s="60">
        <v>407.85359368752501</v>
      </c>
      <c r="AL39" s="61">
        <v>203</v>
      </c>
      <c r="AM39" s="62">
        <f t="shared" si="4"/>
        <v>4.1623888008400343</v>
      </c>
      <c r="AN39" s="62">
        <f t="shared" si="4"/>
        <v>2.8726074489334397</v>
      </c>
      <c r="AO39">
        <f t="shared" si="5"/>
        <v>844.96492657052693</v>
      </c>
      <c r="AP39">
        <f t="shared" si="6"/>
        <v>583.13931213348826</v>
      </c>
    </row>
    <row r="40" spans="1:42" x14ac:dyDescent="0.25">
      <c r="A40" s="37">
        <v>31</v>
      </c>
      <c r="B40" t="s">
        <v>283</v>
      </c>
      <c r="C40" t="s">
        <v>284</v>
      </c>
      <c r="D40" t="s">
        <v>285</v>
      </c>
      <c r="E40" t="s">
        <v>203</v>
      </c>
      <c r="F40" s="38">
        <v>172.64003994008988</v>
      </c>
      <c r="G40" s="38">
        <v>231.95801414162113</v>
      </c>
      <c r="H40" s="39">
        <v>294636</v>
      </c>
      <c r="I40" s="37">
        <v>31</v>
      </c>
      <c r="J40" t="s">
        <v>283</v>
      </c>
      <c r="K40" t="s">
        <v>284</v>
      </c>
      <c r="L40" t="s">
        <v>285</v>
      </c>
      <c r="M40" t="s">
        <v>203</v>
      </c>
      <c r="N40" s="38">
        <v>281.53964586039518</v>
      </c>
      <c r="O40" s="38">
        <v>283.76588390567036</v>
      </c>
      <c r="P40" s="39">
        <v>294636</v>
      </c>
      <c r="Q40" s="39">
        <f t="shared" si="0"/>
        <v>185853.4341226379</v>
      </c>
      <c r="R40" s="39">
        <f t="shared" si="1"/>
        <v>65807.010688066803</v>
      </c>
      <c r="S40" s="42">
        <f t="shared" si="2"/>
        <v>0.63078997177072016</v>
      </c>
      <c r="T40" s="42">
        <f t="shared" si="3"/>
        <v>0.22335020394000327</v>
      </c>
      <c r="U40" s="42"/>
      <c r="V40" s="39"/>
      <c r="W40" s="59">
        <v>392</v>
      </c>
      <c r="X40" s="17" t="s">
        <v>1389</v>
      </c>
      <c r="Y40" s="17" t="s">
        <v>1390</v>
      </c>
      <c r="Z40" s="17" t="s">
        <v>1391</v>
      </c>
      <c r="AA40" s="17" t="s">
        <v>312</v>
      </c>
      <c r="AB40" s="60">
        <v>148.5</v>
      </c>
      <c r="AC40" s="60">
        <v>199.52361637534506</v>
      </c>
      <c r="AD40" s="61">
        <v>2</v>
      </c>
      <c r="AE40" s="59">
        <v>401</v>
      </c>
      <c r="AF40" s="17" t="s">
        <v>1389</v>
      </c>
      <c r="AG40" s="17" t="s">
        <v>1390</v>
      </c>
      <c r="AH40" s="17" t="s">
        <v>1391</v>
      </c>
      <c r="AI40" s="17" t="s">
        <v>312</v>
      </c>
      <c r="AJ40" s="60">
        <v>298</v>
      </c>
      <c r="AK40" s="60">
        <v>300.35639614969529</v>
      </c>
      <c r="AL40" s="61">
        <v>2</v>
      </c>
      <c r="AM40" s="62">
        <f t="shared" si="4"/>
        <v>1.0067340067340069</v>
      </c>
      <c r="AN40" s="62">
        <f t="shared" si="4"/>
        <v>0.50536764322005356</v>
      </c>
      <c r="AO40">
        <f t="shared" si="5"/>
        <v>2.0134680134680139</v>
      </c>
      <c r="AP40">
        <f t="shared" si="6"/>
        <v>1.0107352864401071</v>
      </c>
    </row>
    <row r="41" spans="1:42" x14ac:dyDescent="0.25">
      <c r="A41" s="37">
        <v>32</v>
      </c>
      <c r="B41" t="s">
        <v>286</v>
      </c>
      <c r="C41" t="s">
        <v>287</v>
      </c>
      <c r="D41" t="s">
        <v>288</v>
      </c>
      <c r="E41" t="s">
        <v>289</v>
      </c>
      <c r="F41" s="38">
        <v>303.70309052550209</v>
      </c>
      <c r="G41" s="38">
        <v>408.05346078125905</v>
      </c>
      <c r="H41" s="39">
        <v>293845</v>
      </c>
      <c r="I41" s="37">
        <v>32</v>
      </c>
      <c r="J41" t="s">
        <v>286</v>
      </c>
      <c r="K41" t="s">
        <v>287</v>
      </c>
      <c r="L41" t="s">
        <v>288</v>
      </c>
      <c r="M41" t="s">
        <v>289</v>
      </c>
      <c r="N41" s="38">
        <v>350.74495801722509</v>
      </c>
      <c r="O41" s="38">
        <v>353.5184280460735</v>
      </c>
      <c r="P41" s="39">
        <v>293845</v>
      </c>
      <c r="Q41" s="39">
        <f t="shared" si="0"/>
        <v>45514.905789029552</v>
      </c>
      <c r="R41" s="39">
        <f t="shared" si="1"/>
        <v>-39271.439245704314</v>
      </c>
      <c r="S41" s="42">
        <f t="shared" si="2"/>
        <v>0.15489426666790163</v>
      </c>
      <c r="T41" s="42">
        <f t="shared" si="3"/>
        <v>-0.13364678400416652</v>
      </c>
      <c r="U41" s="42"/>
      <c r="V41" s="39"/>
      <c r="W41" s="39"/>
    </row>
    <row r="42" spans="1:42" x14ac:dyDescent="0.25">
      <c r="A42" s="37">
        <v>33</v>
      </c>
      <c r="B42" t="s">
        <v>290</v>
      </c>
      <c r="C42" t="s">
        <v>291</v>
      </c>
      <c r="D42" t="s">
        <v>292</v>
      </c>
      <c r="E42" t="s">
        <v>272</v>
      </c>
      <c r="F42" s="38">
        <v>280.74911256843751</v>
      </c>
      <c r="G42" s="38">
        <v>377.21264803921548</v>
      </c>
      <c r="H42" s="39">
        <v>283778</v>
      </c>
      <c r="I42" s="37">
        <v>33</v>
      </c>
      <c r="J42" t="s">
        <v>290</v>
      </c>
      <c r="K42" t="s">
        <v>291</v>
      </c>
      <c r="L42" t="s">
        <v>292</v>
      </c>
      <c r="M42" t="s">
        <v>272</v>
      </c>
      <c r="N42" s="38">
        <v>348.3378838685735</v>
      </c>
      <c r="O42" s="38">
        <v>351.09232027240205</v>
      </c>
      <c r="P42" s="39">
        <v>283778</v>
      </c>
      <c r="Q42" s="39">
        <f t="shared" si="0"/>
        <v>68317.958929734727</v>
      </c>
      <c r="R42" s="39">
        <f t="shared" si="1"/>
        <v>-19650.386622879581</v>
      </c>
      <c r="S42" s="42">
        <f t="shared" si="2"/>
        <v>0.24074438092359074</v>
      </c>
      <c r="T42" s="42">
        <f t="shared" si="3"/>
        <v>-6.9245630820146675E-2</v>
      </c>
      <c r="U42" s="42"/>
      <c r="V42" s="39"/>
      <c r="W42" s="39"/>
    </row>
    <row r="43" spans="1:42" x14ac:dyDescent="0.25">
      <c r="A43" s="37">
        <v>34</v>
      </c>
      <c r="B43" t="s">
        <v>293</v>
      </c>
      <c r="C43" t="s">
        <v>294</v>
      </c>
      <c r="D43" t="s">
        <v>295</v>
      </c>
      <c r="E43" t="s">
        <v>176</v>
      </c>
      <c r="F43" s="38">
        <v>259.65613791856293</v>
      </c>
      <c r="G43" s="38">
        <v>348.8722670139195</v>
      </c>
      <c r="H43" s="39">
        <v>282736</v>
      </c>
      <c r="I43" s="37">
        <v>34</v>
      </c>
      <c r="J43" t="s">
        <v>293</v>
      </c>
      <c r="K43" t="s">
        <v>294</v>
      </c>
      <c r="L43" t="s">
        <v>295</v>
      </c>
      <c r="M43" t="s">
        <v>176</v>
      </c>
      <c r="N43" s="38">
        <v>322.29740774543325</v>
      </c>
      <c r="O43" s="38">
        <v>324.84593247921885</v>
      </c>
      <c r="P43" s="39">
        <v>282736</v>
      </c>
      <c r="Q43" s="39">
        <f t="shared" si="0"/>
        <v>68209.217805298933</v>
      </c>
      <c r="R43" s="39">
        <f t="shared" si="1"/>
        <v>-19471.624325851284</v>
      </c>
      <c r="S43" s="42">
        <f t="shared" si="2"/>
        <v>0.24124702126824649</v>
      </c>
      <c r="T43" s="42">
        <f t="shared" si="3"/>
        <v>-6.8868571125895839E-2</v>
      </c>
      <c r="U43" s="42"/>
      <c r="V43" s="39"/>
      <c r="W43" s="39"/>
    </row>
    <row r="44" spans="1:42" x14ac:dyDescent="0.25">
      <c r="A44" s="37">
        <v>35</v>
      </c>
      <c r="B44" t="s">
        <v>296</v>
      </c>
      <c r="C44" t="s">
        <v>297</v>
      </c>
      <c r="D44" t="s">
        <v>298</v>
      </c>
      <c r="E44" t="s">
        <v>289</v>
      </c>
      <c r="F44" s="38">
        <v>268.17005577302803</v>
      </c>
      <c r="G44" s="38">
        <v>360.31151064924262</v>
      </c>
      <c r="H44" s="39">
        <v>280759</v>
      </c>
      <c r="I44" s="37">
        <v>35</v>
      </c>
      <c r="J44" t="s">
        <v>296</v>
      </c>
      <c r="K44" t="s">
        <v>297</v>
      </c>
      <c r="L44" t="s">
        <v>298</v>
      </c>
      <c r="M44" t="s">
        <v>289</v>
      </c>
      <c r="N44" s="38">
        <v>343.07629564742882</v>
      </c>
      <c r="O44" s="38">
        <v>345.7891267283527</v>
      </c>
      <c r="P44" s="39">
        <v>280759</v>
      </c>
      <c r="Q44" s="39">
        <f t="shared" si="0"/>
        <v>78422.629775997935</v>
      </c>
      <c r="R44" s="39">
        <f t="shared" si="1"/>
        <v>-11316.013690204602</v>
      </c>
      <c r="S44" s="42">
        <f t="shared" si="2"/>
        <v>0.27932365400930315</v>
      </c>
      <c r="T44" s="42">
        <f t="shared" si="3"/>
        <v>-4.0305079054294257E-2</v>
      </c>
      <c r="U44" s="42"/>
      <c r="V44" s="39"/>
      <c r="W44" s="39"/>
    </row>
    <row r="45" spans="1:42" x14ac:dyDescent="0.25">
      <c r="A45" s="37">
        <v>36</v>
      </c>
      <c r="B45" t="s">
        <v>299</v>
      </c>
      <c r="C45" t="s">
        <v>300</v>
      </c>
      <c r="D45" t="s">
        <v>301</v>
      </c>
      <c r="E45" t="s">
        <v>176</v>
      </c>
      <c r="F45" s="38">
        <v>252.17781332981477</v>
      </c>
      <c r="G45" s="38">
        <v>338.82443963091816</v>
      </c>
      <c r="H45" s="39">
        <v>279633</v>
      </c>
      <c r="I45" s="37">
        <v>36</v>
      </c>
      <c r="J45" t="s">
        <v>299</v>
      </c>
      <c r="K45" t="s">
        <v>300</v>
      </c>
      <c r="L45" t="s">
        <v>301</v>
      </c>
      <c r="M45" t="s">
        <v>176</v>
      </c>
      <c r="N45" s="38">
        <v>359.13572935145481</v>
      </c>
      <c r="O45" s="38">
        <v>361.9755483107225</v>
      </c>
      <c r="P45" s="39">
        <v>279633</v>
      </c>
      <c r="Q45" s="39">
        <f t="shared" si="0"/>
        <v>118602.67378781001</v>
      </c>
      <c r="R45" s="39">
        <f t="shared" si="1"/>
        <v>19106.691301582763</v>
      </c>
      <c r="S45" s="42">
        <f t="shared" si="2"/>
        <v>0.42413690010767691</v>
      </c>
      <c r="T45" s="42">
        <f t="shared" si="3"/>
        <v>6.8327741366658312E-2</v>
      </c>
      <c r="U45" s="42"/>
      <c r="V45" s="39"/>
      <c r="W45" s="39"/>
    </row>
    <row r="46" spans="1:42" x14ac:dyDescent="0.25">
      <c r="A46" s="37">
        <v>37</v>
      </c>
      <c r="B46" t="s">
        <v>302</v>
      </c>
      <c r="C46" t="s">
        <v>303</v>
      </c>
      <c r="D46" t="s">
        <v>304</v>
      </c>
      <c r="E46" t="s">
        <v>305</v>
      </c>
      <c r="F46" s="38">
        <v>279.58491719869869</v>
      </c>
      <c r="G46" s="38">
        <v>375.64844285175599</v>
      </c>
      <c r="H46" s="39">
        <v>267295</v>
      </c>
      <c r="I46" s="37">
        <v>37</v>
      </c>
      <c r="J46" t="s">
        <v>302</v>
      </c>
      <c r="K46" t="s">
        <v>303</v>
      </c>
      <c r="L46" t="s">
        <v>304</v>
      </c>
      <c r="M46" t="s">
        <v>305</v>
      </c>
      <c r="N46" s="38">
        <v>343.56319006168707</v>
      </c>
      <c r="O46" s="38">
        <v>346.27987119671519</v>
      </c>
      <c r="P46" s="39">
        <v>267295</v>
      </c>
      <c r="Q46" s="39">
        <f t="shared" si="0"/>
        <v>61165.933471149598</v>
      </c>
      <c r="R46" s="39">
        <f t="shared" si="1"/>
        <v>-20897.390924716387</v>
      </c>
      <c r="S46" s="42">
        <f t="shared" si="2"/>
        <v>0.22883306261302905</v>
      </c>
      <c r="T46" s="42">
        <f t="shared" si="3"/>
        <v>-7.8181001981766918E-2</v>
      </c>
      <c r="U46" s="42"/>
      <c r="V46" s="39"/>
      <c r="W46" s="39"/>
    </row>
    <row r="47" spans="1:42" x14ac:dyDescent="0.25">
      <c r="A47" s="37">
        <v>38</v>
      </c>
      <c r="B47" t="s">
        <v>306</v>
      </c>
      <c r="C47" t="s">
        <v>307</v>
      </c>
      <c r="D47" t="s">
        <v>308</v>
      </c>
      <c r="E47" t="s">
        <v>176</v>
      </c>
      <c r="F47" s="38">
        <v>304.72346074338293</v>
      </c>
      <c r="G47" s="38">
        <v>409.42442344734178</v>
      </c>
      <c r="H47" s="39">
        <v>252982</v>
      </c>
      <c r="I47" s="37">
        <v>38</v>
      </c>
      <c r="J47" t="s">
        <v>306</v>
      </c>
      <c r="K47" t="s">
        <v>307</v>
      </c>
      <c r="L47" t="s">
        <v>308</v>
      </c>
      <c r="M47" t="s">
        <v>176</v>
      </c>
      <c r="N47" s="38">
        <v>353.34305042082906</v>
      </c>
      <c r="O47" s="38">
        <v>356.13706452664525</v>
      </c>
      <c r="P47" s="39">
        <v>252982</v>
      </c>
      <c r="Q47" s="39">
        <f t="shared" si="0"/>
        <v>40364.076352289077</v>
      </c>
      <c r="R47" s="39">
        <f t="shared" si="1"/>
        <v>-32926.08320961459</v>
      </c>
      <c r="S47" s="42">
        <f t="shared" si="2"/>
        <v>0.15955315537188053</v>
      </c>
      <c r="T47" s="42">
        <f t="shared" si="3"/>
        <v>-0.1301518811995106</v>
      </c>
      <c r="U47" s="42"/>
      <c r="V47" s="39"/>
      <c r="W47" s="39"/>
    </row>
    <row r="48" spans="1:42" x14ac:dyDescent="0.25">
      <c r="Q48" s="39"/>
      <c r="R48" s="39"/>
      <c r="U48" s="42"/>
      <c r="V48" s="39"/>
      <c r="W48" s="43">
        <v>39</v>
      </c>
      <c r="X48" s="2" t="s">
        <v>309</v>
      </c>
      <c r="Y48" s="2" t="s">
        <v>310</v>
      </c>
      <c r="Z48" s="2" t="s">
        <v>311</v>
      </c>
      <c r="AA48" s="2" t="s">
        <v>312</v>
      </c>
      <c r="AB48" s="44">
        <v>162.69636581365683</v>
      </c>
      <c r="AC48" s="44">
        <v>218.59775944960856</v>
      </c>
      <c r="AD48" s="45">
        <v>243804</v>
      </c>
      <c r="AE48" s="43">
        <v>39</v>
      </c>
      <c r="AF48" s="2" t="s">
        <v>309</v>
      </c>
      <c r="AG48" s="2" t="s">
        <v>310</v>
      </c>
      <c r="AH48" s="2" t="s">
        <v>311</v>
      </c>
      <c r="AI48" s="2" t="s">
        <v>312</v>
      </c>
      <c r="AJ48" s="44">
        <v>409.92812582519144</v>
      </c>
      <c r="AK48" s="44">
        <v>413.1695790377629</v>
      </c>
      <c r="AL48" s="45">
        <v>243804</v>
      </c>
      <c r="AM48" s="46">
        <f>+AJ48/AB48-1</f>
        <v>1.5195899353689302</v>
      </c>
      <c r="AN48" s="46">
        <f>+AK48/AC48-1</f>
        <v>0.89009063989517823</v>
      </c>
    </row>
    <row r="49" spans="1:23" x14ac:dyDescent="0.25">
      <c r="A49" s="37">
        <v>40</v>
      </c>
      <c r="B49" t="s">
        <v>313</v>
      </c>
      <c r="C49" t="s">
        <v>314</v>
      </c>
      <c r="D49" t="s">
        <v>315</v>
      </c>
      <c r="E49" t="s">
        <v>316</v>
      </c>
      <c r="F49" s="38">
        <v>280.57086133847963</v>
      </c>
      <c r="G49" s="38">
        <v>376.97315086733295</v>
      </c>
      <c r="H49" s="39">
        <v>237835</v>
      </c>
      <c r="I49" s="37">
        <v>40</v>
      </c>
      <c r="J49" t="s">
        <v>313</v>
      </c>
      <c r="K49" t="s">
        <v>314</v>
      </c>
      <c r="L49" t="s">
        <v>315</v>
      </c>
      <c r="M49" t="s">
        <v>316</v>
      </c>
      <c r="N49" s="38">
        <v>349.01086032057572</v>
      </c>
      <c r="O49" s="38">
        <v>351.77061819796245</v>
      </c>
      <c r="P49" s="39">
        <v>237835</v>
      </c>
      <c r="Q49" s="39">
        <f t="shared" si="0"/>
        <v>58015.3872011313</v>
      </c>
      <c r="R49" s="39">
        <f t="shared" si="1"/>
        <v>-15900.454299275007</v>
      </c>
      <c r="S49" s="42">
        <f t="shared" si="2"/>
        <v>0.2439312430934526</v>
      </c>
      <c r="T49" s="42">
        <f t="shared" ref="T49:T90" si="7">+O49/G49-1</f>
        <v>-6.6854980550696941E-2</v>
      </c>
      <c r="U49" s="42"/>
      <c r="V49" s="39"/>
      <c r="W49" s="39"/>
    </row>
    <row r="50" spans="1:23" x14ac:dyDescent="0.25">
      <c r="A50" s="37">
        <v>41</v>
      </c>
      <c r="B50" t="s">
        <v>317</v>
      </c>
      <c r="C50" t="s">
        <v>318</v>
      </c>
      <c r="D50" t="s">
        <v>319</v>
      </c>
      <c r="E50" t="s">
        <v>238</v>
      </c>
      <c r="F50" s="38">
        <v>423.37882486269723</v>
      </c>
      <c r="G50" s="38">
        <v>568.84898473635826</v>
      </c>
      <c r="H50" s="39">
        <v>237594</v>
      </c>
      <c r="I50" s="37">
        <v>41</v>
      </c>
      <c r="J50" t="s">
        <v>317</v>
      </c>
      <c r="K50" t="s">
        <v>318</v>
      </c>
      <c r="L50" t="s">
        <v>319</v>
      </c>
      <c r="M50" t="s">
        <v>238</v>
      </c>
      <c r="N50" s="38">
        <v>443.10436461054627</v>
      </c>
      <c r="O50" s="38">
        <v>446.60815460612167</v>
      </c>
      <c r="P50" s="39">
        <v>237594</v>
      </c>
      <c r="Q50" s="39">
        <f t="shared" si="0"/>
        <v>11069.684206266928</v>
      </c>
      <c r="R50" s="39">
        <f t="shared" si="1"/>
        <v>-51056.93878916595</v>
      </c>
      <c r="S50" s="42">
        <f t="shared" si="2"/>
        <v>4.6590756526961652E-2</v>
      </c>
      <c r="T50" s="42">
        <f t="shared" si="7"/>
        <v>-0.21489153256886095</v>
      </c>
      <c r="U50" s="42"/>
      <c r="V50" s="39"/>
      <c r="W50" s="39"/>
    </row>
    <row r="51" spans="1:23" x14ac:dyDescent="0.25">
      <c r="A51" s="37">
        <v>42</v>
      </c>
      <c r="B51" t="s">
        <v>320</v>
      </c>
      <c r="C51" t="s">
        <v>321</v>
      </c>
      <c r="D51" t="s">
        <v>322</v>
      </c>
      <c r="E51" t="s">
        <v>203</v>
      </c>
      <c r="F51" s="38">
        <v>229.15763456609301</v>
      </c>
      <c r="G51" s="38">
        <v>307.89467992354651</v>
      </c>
      <c r="H51" s="39">
        <v>232194</v>
      </c>
      <c r="I51" s="37">
        <v>42</v>
      </c>
      <c r="J51" t="s">
        <v>320</v>
      </c>
      <c r="K51" t="s">
        <v>321</v>
      </c>
      <c r="L51" t="s">
        <v>322</v>
      </c>
      <c r="M51" t="s">
        <v>203</v>
      </c>
      <c r="N51" s="38">
        <v>337.70676383044236</v>
      </c>
      <c r="O51" s="38">
        <v>340.37713603855008</v>
      </c>
      <c r="P51" s="39">
        <v>232194</v>
      </c>
      <c r="Q51" s="39">
        <f t="shared" si="0"/>
        <v>109987.41791051665</v>
      </c>
      <c r="R51" s="39">
        <f t="shared" si="1"/>
        <v>24496.140748648049</v>
      </c>
      <c r="S51" s="42">
        <f t="shared" si="2"/>
        <v>0.47368759705468988</v>
      </c>
      <c r="T51" s="42">
        <f t="shared" si="7"/>
        <v>0.10549859491911096</v>
      </c>
      <c r="U51" s="42"/>
      <c r="V51" s="39"/>
      <c r="W51" s="39"/>
    </row>
    <row r="52" spans="1:23" x14ac:dyDescent="0.25">
      <c r="A52" s="37">
        <v>43</v>
      </c>
      <c r="B52" t="s">
        <v>323</v>
      </c>
      <c r="C52" t="s">
        <v>324</v>
      </c>
      <c r="D52" t="s">
        <v>325</v>
      </c>
      <c r="E52" t="s">
        <v>326</v>
      </c>
      <c r="F52" s="38">
        <v>327.72903488253837</v>
      </c>
      <c r="G52" s="38">
        <v>440.33456047788331</v>
      </c>
      <c r="H52" s="39">
        <v>228742</v>
      </c>
      <c r="I52" s="37">
        <v>43</v>
      </c>
      <c r="J52" t="s">
        <v>323</v>
      </c>
      <c r="K52" t="s">
        <v>324</v>
      </c>
      <c r="L52" t="s">
        <v>325</v>
      </c>
      <c r="M52" t="s">
        <v>326</v>
      </c>
      <c r="N52" s="38">
        <v>335.60753796095446</v>
      </c>
      <c r="O52" s="38">
        <v>338.2613108141756</v>
      </c>
      <c r="P52" s="39">
        <v>228742</v>
      </c>
      <c r="Q52" s="39">
        <f t="shared" si="0"/>
        <v>5498.8858457687757</v>
      </c>
      <c r="R52" s="39">
        <f t="shared" si="1"/>
        <v>-53024.316894945507</v>
      </c>
      <c r="S52" s="42">
        <f t="shared" si="2"/>
        <v>2.4039685959591051E-2</v>
      </c>
      <c r="T52" s="42">
        <f t="shared" si="7"/>
        <v>-0.23180839939733633</v>
      </c>
      <c r="U52" s="42"/>
      <c r="V52" s="39"/>
      <c r="W52" s="39"/>
    </row>
    <row r="53" spans="1:23" x14ac:dyDescent="0.25">
      <c r="A53" s="37">
        <v>44</v>
      </c>
      <c r="B53" t="s">
        <v>327</v>
      </c>
      <c r="C53" t="s">
        <v>328</v>
      </c>
      <c r="D53" t="s">
        <v>329</v>
      </c>
      <c r="E53" t="s">
        <v>330</v>
      </c>
      <c r="F53" s="38">
        <v>264.41214431586116</v>
      </c>
      <c r="G53" s="38">
        <v>355.26240570680301</v>
      </c>
      <c r="H53" s="39">
        <v>220020</v>
      </c>
      <c r="I53" s="37">
        <v>44</v>
      </c>
      <c r="J53" t="s">
        <v>327</v>
      </c>
      <c r="K53" t="s">
        <v>328</v>
      </c>
      <c r="L53" t="s">
        <v>329</v>
      </c>
      <c r="M53" t="s">
        <v>330</v>
      </c>
      <c r="N53" s="38">
        <v>305.7324705195764</v>
      </c>
      <c r="O53" s="38">
        <v>308.15001017182186</v>
      </c>
      <c r="P53" s="39">
        <v>220020</v>
      </c>
      <c r="Q53" s="39">
        <f t="shared" si="0"/>
        <v>34383.05829281862</v>
      </c>
      <c r="R53" s="39">
        <f t="shared" si="1"/>
        <v>-29177.501190940275</v>
      </c>
      <c r="S53" s="42">
        <f t="shared" si="2"/>
        <v>0.15627242201990099</v>
      </c>
      <c r="T53" s="42">
        <f t="shared" si="7"/>
        <v>-0.13261294969066573</v>
      </c>
      <c r="U53" s="42"/>
      <c r="V53" s="39"/>
      <c r="W53" s="39"/>
    </row>
    <row r="54" spans="1:23" x14ac:dyDescent="0.25">
      <c r="A54" s="37">
        <v>45</v>
      </c>
      <c r="B54" t="s">
        <v>331</v>
      </c>
      <c r="C54" t="s">
        <v>332</v>
      </c>
      <c r="D54" t="s">
        <v>333</v>
      </c>
      <c r="E54" t="s">
        <v>230</v>
      </c>
      <c r="F54" s="38">
        <v>356.2269822485207</v>
      </c>
      <c r="G54" s="38">
        <v>478.62421379596435</v>
      </c>
      <c r="H54" s="39">
        <v>219814</v>
      </c>
      <c r="I54" s="37">
        <v>45</v>
      </c>
      <c r="J54" t="s">
        <v>331</v>
      </c>
      <c r="K54" t="s">
        <v>332</v>
      </c>
      <c r="L54" t="s">
        <v>333</v>
      </c>
      <c r="M54" t="s">
        <v>230</v>
      </c>
      <c r="N54" s="38">
        <v>371.83403846837558</v>
      </c>
      <c r="O54" s="38">
        <v>374.77426765150489</v>
      </c>
      <c r="P54" s="39">
        <v>219814</v>
      </c>
      <c r="Q54" s="39">
        <f t="shared" si="0"/>
        <v>9630.5154490453533</v>
      </c>
      <c r="R54" s="39">
        <f t="shared" si="1"/>
        <v>-47694.35269635055</v>
      </c>
      <c r="S54" s="42">
        <f t="shared" si="2"/>
        <v>4.381211137163854E-2</v>
      </c>
      <c r="T54" s="42">
        <f t="shared" si="7"/>
        <v>-0.21697595556402482</v>
      </c>
      <c r="U54" s="42"/>
      <c r="V54" s="39"/>
      <c r="W54" s="39"/>
    </row>
    <row r="55" spans="1:23" x14ac:dyDescent="0.25">
      <c r="A55" s="37">
        <v>46</v>
      </c>
      <c r="B55" t="s">
        <v>334</v>
      </c>
      <c r="C55" t="s">
        <v>335</v>
      </c>
      <c r="D55" t="s">
        <v>336</v>
      </c>
      <c r="E55" t="s">
        <v>326</v>
      </c>
      <c r="F55" s="38">
        <v>280.7886701683766</v>
      </c>
      <c r="G55" s="38">
        <v>377.26579736847458</v>
      </c>
      <c r="H55" s="39">
        <v>200376</v>
      </c>
      <c r="I55" s="37">
        <v>46</v>
      </c>
      <c r="J55" t="s">
        <v>334</v>
      </c>
      <c r="K55" t="s">
        <v>335</v>
      </c>
      <c r="L55" t="s">
        <v>336</v>
      </c>
      <c r="M55" t="s">
        <v>326</v>
      </c>
      <c r="N55" s="38">
        <v>359.95097072054295</v>
      </c>
      <c r="O55" s="38">
        <v>362.79723609465361</v>
      </c>
      <c r="P55" s="39">
        <v>200376</v>
      </c>
      <c r="Q55" s="39">
        <f t="shared" si="0"/>
        <v>56491.685102283518</v>
      </c>
      <c r="R55" s="39">
        <f t="shared" si="1"/>
        <v>-7684.6415816792269</v>
      </c>
      <c r="S55" s="42">
        <f t="shared" si="2"/>
        <v>0.28192840011919351</v>
      </c>
      <c r="T55" s="42">
        <f t="shared" si="7"/>
        <v>-3.835110782568385E-2</v>
      </c>
      <c r="U55" s="42"/>
      <c r="V55" s="39"/>
      <c r="W55" s="39"/>
    </row>
    <row r="56" spans="1:23" x14ac:dyDescent="0.25">
      <c r="A56" s="37">
        <v>47</v>
      </c>
      <c r="B56" t="s">
        <v>337</v>
      </c>
      <c r="C56" t="s">
        <v>338</v>
      </c>
      <c r="D56" t="s">
        <v>339</v>
      </c>
      <c r="E56" t="s">
        <v>340</v>
      </c>
      <c r="F56" s="38">
        <v>309.86423050336202</v>
      </c>
      <c r="G56" s="38">
        <v>416.33152764575289</v>
      </c>
      <c r="H56" s="39">
        <v>196680</v>
      </c>
      <c r="I56" s="37">
        <v>47</v>
      </c>
      <c r="J56" t="s">
        <v>337</v>
      </c>
      <c r="K56" t="s">
        <v>338</v>
      </c>
      <c r="L56" t="s">
        <v>339</v>
      </c>
      <c r="M56" t="s">
        <v>340</v>
      </c>
      <c r="N56" s="38">
        <v>336.90351993214591</v>
      </c>
      <c r="O56" s="38">
        <v>339.5675405938469</v>
      </c>
      <c r="P56" s="39">
        <v>196680</v>
      </c>
      <c r="Q56" s="39">
        <f t="shared" si="0"/>
        <v>17162.637443548087</v>
      </c>
      <c r="R56" s="39">
        <f t="shared" si="1"/>
        <v>-36264.226874058331</v>
      </c>
      <c r="S56" s="42">
        <f t="shared" si="2"/>
        <v>8.7261731968416134E-2</v>
      </c>
      <c r="T56" s="42">
        <f t="shared" si="7"/>
        <v>-0.18438187346989188</v>
      </c>
      <c r="U56" s="42"/>
      <c r="V56" s="39"/>
      <c r="W56" s="39"/>
    </row>
    <row r="57" spans="1:23" x14ac:dyDescent="0.25">
      <c r="A57" s="37">
        <v>48</v>
      </c>
      <c r="B57" t="s">
        <v>341</v>
      </c>
      <c r="C57" t="s">
        <v>342</v>
      </c>
      <c r="D57" t="s">
        <v>343</v>
      </c>
      <c r="E57" t="s">
        <v>203</v>
      </c>
      <c r="F57" s="38">
        <v>304.84058841188835</v>
      </c>
      <c r="G57" s="38">
        <v>409.58179540692305</v>
      </c>
      <c r="H57" s="39">
        <v>194783</v>
      </c>
      <c r="I57" s="37">
        <v>48</v>
      </c>
      <c r="J57" t="s">
        <v>341</v>
      </c>
      <c r="K57" t="s">
        <v>342</v>
      </c>
      <c r="L57" t="s">
        <v>343</v>
      </c>
      <c r="M57" t="s">
        <v>203</v>
      </c>
      <c r="N57" s="38">
        <v>386.03013605983449</v>
      </c>
      <c r="O57" s="38">
        <v>389.08261903392088</v>
      </c>
      <c r="P57" s="39">
        <v>194783</v>
      </c>
      <c r="Q57" s="39">
        <f t="shared" si="0"/>
        <v>51877.421382424924</v>
      </c>
      <c r="R57" s="39">
        <f t="shared" si="1"/>
        <v>-9748.7024966417612</v>
      </c>
      <c r="S57" s="42">
        <f t="shared" si="2"/>
        <v>0.26633444080040314</v>
      </c>
      <c r="T57" s="42">
        <f t="shared" si="7"/>
        <v>-5.0049041736916267E-2</v>
      </c>
      <c r="U57" s="42"/>
      <c r="V57" s="39"/>
      <c r="W57" s="39"/>
    </row>
    <row r="58" spans="1:23" x14ac:dyDescent="0.25">
      <c r="A58" s="37">
        <v>49</v>
      </c>
      <c r="B58" t="s">
        <v>344</v>
      </c>
      <c r="C58" t="s">
        <v>345</v>
      </c>
      <c r="D58" t="s">
        <v>346</v>
      </c>
      <c r="E58" t="s">
        <v>347</v>
      </c>
      <c r="F58" s="38">
        <v>318.63424566088116</v>
      </c>
      <c r="G58" s="38">
        <v>428.11486192113875</v>
      </c>
      <c r="H58" s="39">
        <v>187633</v>
      </c>
      <c r="I58" s="37">
        <v>49</v>
      </c>
      <c r="J58" t="s">
        <v>344</v>
      </c>
      <c r="K58" t="s">
        <v>345</v>
      </c>
      <c r="L58" t="s">
        <v>346</v>
      </c>
      <c r="M58" t="s">
        <v>347</v>
      </c>
      <c r="N58" s="38">
        <v>377.96406448787201</v>
      </c>
      <c r="O58" s="38">
        <v>380.95276605257806</v>
      </c>
      <c r="P58" s="39">
        <v>187633</v>
      </c>
      <c r="Q58" s="39">
        <f t="shared" si="0"/>
        <v>34937.336609488877</v>
      </c>
      <c r="R58" s="39">
        <f t="shared" si="1"/>
        <v>-20670.073200438706</v>
      </c>
      <c r="S58" s="42">
        <f t="shared" si="2"/>
        <v>0.18620038377838055</v>
      </c>
      <c r="T58" s="42">
        <f t="shared" si="7"/>
        <v>-0.11016224864729929</v>
      </c>
      <c r="U58" s="42"/>
      <c r="V58" s="39"/>
      <c r="W58" s="39"/>
    </row>
    <row r="59" spans="1:23" x14ac:dyDescent="0.25">
      <c r="A59" s="37">
        <v>50</v>
      </c>
      <c r="B59" t="s">
        <v>348</v>
      </c>
      <c r="C59" t="s">
        <v>349</v>
      </c>
      <c r="D59" t="s">
        <v>350</v>
      </c>
      <c r="E59" t="s">
        <v>326</v>
      </c>
      <c r="F59" s="38">
        <v>445.06965250373548</v>
      </c>
      <c r="G59" s="38">
        <v>597.99263708056196</v>
      </c>
      <c r="H59" s="39">
        <v>167274</v>
      </c>
      <c r="I59" s="37">
        <v>50</v>
      </c>
      <c r="J59" t="s">
        <v>348</v>
      </c>
      <c r="K59" t="s">
        <v>349</v>
      </c>
      <c r="L59" t="s">
        <v>350</v>
      </c>
      <c r="M59" t="s">
        <v>326</v>
      </c>
      <c r="N59" s="38">
        <v>367.12365403031788</v>
      </c>
      <c r="O59" s="38">
        <v>370.0266364625968</v>
      </c>
      <c r="P59" s="39">
        <v>167274</v>
      </c>
      <c r="Q59" s="39">
        <f t="shared" si="0"/>
        <v>-29295.052752519507</v>
      </c>
      <c r="R59" s="39">
        <f t="shared" si="1"/>
        <v>-63767.98378912521</v>
      </c>
      <c r="S59" s="42">
        <f t="shared" si="2"/>
        <v>-0.17513213501512193</v>
      </c>
      <c r="T59" s="42">
        <f t="shared" si="7"/>
        <v>-0.3812187416402143</v>
      </c>
      <c r="U59" s="42"/>
      <c r="V59" s="39"/>
      <c r="W59" s="39"/>
    </row>
    <row r="60" spans="1:23" x14ac:dyDescent="0.25">
      <c r="A60" s="37">
        <v>51</v>
      </c>
      <c r="B60" t="s">
        <v>351</v>
      </c>
      <c r="C60" t="s">
        <v>352</v>
      </c>
      <c r="D60" t="s">
        <v>353</v>
      </c>
      <c r="E60" t="s">
        <v>354</v>
      </c>
      <c r="F60" s="38">
        <v>309.63150014607072</v>
      </c>
      <c r="G60" s="38">
        <v>416.01883267924052</v>
      </c>
      <c r="H60" s="39">
        <v>166585</v>
      </c>
      <c r="I60" s="37">
        <v>51</v>
      </c>
      <c r="J60" t="s">
        <v>351</v>
      </c>
      <c r="K60" t="s">
        <v>352</v>
      </c>
      <c r="L60" t="s">
        <v>353</v>
      </c>
      <c r="M60" t="s">
        <v>354</v>
      </c>
      <c r="N60" s="38">
        <v>281.01152237954955</v>
      </c>
      <c r="O60" s="38">
        <v>283.23358435725152</v>
      </c>
      <c r="P60" s="39">
        <v>166585</v>
      </c>
      <c r="Q60" s="39">
        <f t="shared" si="0"/>
        <v>-15397.848713670139</v>
      </c>
      <c r="R60" s="39">
        <f t="shared" si="1"/>
        <v>-53170.743375393191</v>
      </c>
      <c r="S60" s="42">
        <f t="shared" si="2"/>
        <v>-9.2432384150254454E-2</v>
      </c>
      <c r="T60" s="42">
        <f t="shared" si="7"/>
        <v>-0.31918085887320702</v>
      </c>
      <c r="U60" s="42"/>
      <c r="V60" s="39"/>
      <c r="W60" s="39"/>
    </row>
    <row r="61" spans="1:23" x14ac:dyDescent="0.25">
      <c r="A61" s="37">
        <v>52</v>
      </c>
      <c r="B61" t="s">
        <v>355</v>
      </c>
      <c r="C61" t="s">
        <v>356</v>
      </c>
      <c r="D61" t="s">
        <v>357</v>
      </c>
      <c r="E61" t="s">
        <v>226</v>
      </c>
      <c r="F61" s="38">
        <v>281.61369677385733</v>
      </c>
      <c r="G61" s="38">
        <v>378.37429765084079</v>
      </c>
      <c r="H61" s="39">
        <v>152799</v>
      </c>
      <c r="I61" s="37">
        <v>52</v>
      </c>
      <c r="J61" t="s">
        <v>355</v>
      </c>
      <c r="K61" t="s">
        <v>356</v>
      </c>
      <c r="L61" t="s">
        <v>357</v>
      </c>
      <c r="M61" t="s">
        <v>226</v>
      </c>
      <c r="N61" s="38">
        <v>307.25877739690452</v>
      </c>
      <c r="O61" s="38">
        <v>309.68838612179763</v>
      </c>
      <c r="P61" s="39">
        <v>152799</v>
      </c>
      <c r="Q61" s="39">
        <f t="shared" si="0"/>
        <v>13914.602588622207</v>
      </c>
      <c r="R61" s="39">
        <f t="shared" si="1"/>
        <v>-27737.451145297004</v>
      </c>
      <c r="S61" s="42">
        <f t="shared" si="2"/>
        <v>9.1064749040387749E-2</v>
      </c>
      <c r="T61" s="42">
        <f t="shared" si="7"/>
        <v>-0.18152900964860375</v>
      </c>
      <c r="U61" s="42"/>
      <c r="V61" s="39"/>
      <c r="W61" s="39"/>
    </row>
    <row r="62" spans="1:23" x14ac:dyDescent="0.25">
      <c r="A62" s="37">
        <v>53</v>
      </c>
      <c r="B62" t="s">
        <v>358</v>
      </c>
      <c r="C62" t="s">
        <v>359</v>
      </c>
      <c r="D62" t="s">
        <v>360</v>
      </c>
      <c r="E62" t="s">
        <v>226</v>
      </c>
      <c r="F62" s="38">
        <v>283.58724049451831</v>
      </c>
      <c r="G62" s="38">
        <v>381.02593792169023</v>
      </c>
      <c r="H62" s="39">
        <v>139969</v>
      </c>
      <c r="I62" s="37">
        <v>53</v>
      </c>
      <c r="J62" t="s">
        <v>358</v>
      </c>
      <c r="K62" t="s">
        <v>359</v>
      </c>
      <c r="L62" t="s">
        <v>360</v>
      </c>
      <c r="M62" t="s">
        <v>226</v>
      </c>
      <c r="N62" s="38">
        <v>318.33891491699927</v>
      </c>
      <c r="O62" s="38">
        <v>320.85613838481333</v>
      </c>
      <c r="P62" s="39">
        <v>139969</v>
      </c>
      <c r="Q62" s="39">
        <f t="shared" si="0"/>
        <v>17152.242494260801</v>
      </c>
      <c r="R62" s="39">
        <f t="shared" si="1"/>
        <v>-22103.237163628539</v>
      </c>
      <c r="S62" s="42">
        <f t="shared" si="2"/>
        <v>0.12254315237131652</v>
      </c>
      <c r="T62" s="42">
        <f t="shared" si="7"/>
        <v>-0.15791523239880645</v>
      </c>
      <c r="U62" s="42"/>
      <c r="V62" s="39"/>
      <c r="W62" s="39"/>
    </row>
    <row r="63" spans="1:23" x14ac:dyDescent="0.25">
      <c r="A63" s="37">
        <v>54</v>
      </c>
      <c r="B63" t="s">
        <v>361</v>
      </c>
      <c r="C63" t="s">
        <v>362</v>
      </c>
      <c r="D63" t="s">
        <v>363</v>
      </c>
      <c r="E63" t="s">
        <v>207</v>
      </c>
      <c r="F63" s="38">
        <v>253.89239224761354</v>
      </c>
      <c r="G63" s="38">
        <v>341.12813650795607</v>
      </c>
      <c r="H63" s="39">
        <v>135260</v>
      </c>
      <c r="I63" s="37">
        <v>54</v>
      </c>
      <c r="J63" t="s">
        <v>361</v>
      </c>
      <c r="K63" t="s">
        <v>362</v>
      </c>
      <c r="L63" t="s">
        <v>363</v>
      </c>
      <c r="M63" t="s">
        <v>207</v>
      </c>
      <c r="N63" s="38">
        <v>310.37994187806504</v>
      </c>
      <c r="O63" s="38">
        <v>312.83423080418623</v>
      </c>
      <c r="P63" s="39">
        <v>135260</v>
      </c>
      <c r="Q63" s="39">
        <f t="shared" si="0"/>
        <v>30093.48131850802</v>
      </c>
      <c r="R63" s="39">
        <f t="shared" si="1"/>
        <v>-11218.757047332121</v>
      </c>
      <c r="S63" s="42">
        <f t="shared" si="2"/>
        <v>0.22248618452246061</v>
      </c>
      <c r="T63" s="42">
        <f t="shared" si="7"/>
        <v>-8.2942163591099516E-2</v>
      </c>
      <c r="U63" s="42"/>
      <c r="V63" s="39"/>
      <c r="W63" s="39"/>
    </row>
    <row r="64" spans="1:23" x14ac:dyDescent="0.25">
      <c r="A64" s="37">
        <v>55</v>
      </c>
      <c r="B64" t="s">
        <v>364</v>
      </c>
      <c r="C64" t="s">
        <v>365</v>
      </c>
      <c r="D64" t="s">
        <v>366</v>
      </c>
      <c r="E64" t="s">
        <v>226</v>
      </c>
      <c r="F64" s="38">
        <v>278.23997615143838</v>
      </c>
      <c r="G64" s="38">
        <v>373.84138896919023</v>
      </c>
      <c r="H64" s="39">
        <v>135131</v>
      </c>
      <c r="I64" s="37">
        <v>55</v>
      </c>
      <c r="J64" t="s">
        <v>364</v>
      </c>
      <c r="K64" t="s">
        <v>365</v>
      </c>
      <c r="L64" t="s">
        <v>366</v>
      </c>
      <c r="M64" t="s">
        <v>226</v>
      </c>
      <c r="N64" s="38">
        <v>362.81125629857377</v>
      </c>
      <c r="O64" s="38">
        <v>365.68013900799679</v>
      </c>
      <c r="P64" s="39">
        <v>135131</v>
      </c>
      <c r="Q64" s="39">
        <f t="shared" si="0"/>
        <v>41073.183715852887</v>
      </c>
      <c r="R64" s="39">
        <f t="shared" si="1"/>
        <v>-2950.015437153545</v>
      </c>
      <c r="S64" s="42">
        <f t="shared" si="2"/>
        <v>0.30395086039363939</v>
      </c>
      <c r="T64" s="42">
        <f t="shared" si="7"/>
        <v>-2.1830782256873293E-2</v>
      </c>
      <c r="U64" s="42"/>
      <c r="V64" s="39"/>
      <c r="W64" s="39"/>
    </row>
    <row r="65" spans="1:23" x14ac:dyDescent="0.25">
      <c r="A65" s="37">
        <v>56</v>
      </c>
      <c r="B65" t="s">
        <v>367</v>
      </c>
      <c r="C65" t="s">
        <v>368</v>
      </c>
      <c r="D65" t="s">
        <v>369</v>
      </c>
      <c r="E65" t="s">
        <v>176</v>
      </c>
      <c r="F65" s="38">
        <v>196.22501793301331</v>
      </c>
      <c r="G65" s="38">
        <v>263.64663435226765</v>
      </c>
      <c r="H65" s="39">
        <v>125252</v>
      </c>
      <c r="I65" s="37">
        <v>56</v>
      </c>
      <c r="J65" t="s">
        <v>367</v>
      </c>
      <c r="K65" t="s">
        <v>368</v>
      </c>
      <c r="L65" t="s">
        <v>369</v>
      </c>
      <c r="M65" t="s">
        <v>176</v>
      </c>
      <c r="N65" s="38">
        <v>274.37841555107281</v>
      </c>
      <c r="O65" s="38">
        <v>276.54802710128774</v>
      </c>
      <c r="P65" s="39">
        <v>125252</v>
      </c>
      <c r="Q65" s="39">
        <f t="shared" si="0"/>
        <v>49885.939425924189</v>
      </c>
      <c r="R65" s="39">
        <f t="shared" si="1"/>
        <v>6129.1328393791118</v>
      </c>
      <c r="S65" s="42">
        <f t="shared" si="2"/>
        <v>0.39828457370680059</v>
      </c>
      <c r="T65" s="42">
        <f t="shared" si="7"/>
        <v>4.893441094257267E-2</v>
      </c>
      <c r="U65" s="42"/>
      <c r="V65" s="39"/>
      <c r="W65" s="39"/>
    </row>
    <row r="66" spans="1:23" x14ac:dyDescent="0.25">
      <c r="A66" s="37">
        <v>57</v>
      </c>
      <c r="B66" t="s">
        <v>370</v>
      </c>
      <c r="C66" t="s">
        <v>371</v>
      </c>
      <c r="D66" t="s">
        <v>372</v>
      </c>
      <c r="E66" t="s">
        <v>176</v>
      </c>
      <c r="F66" s="38">
        <v>243.51408339889849</v>
      </c>
      <c r="G66" s="38">
        <v>327.18390948199067</v>
      </c>
      <c r="H66" s="39">
        <v>124015</v>
      </c>
      <c r="I66" s="37">
        <v>57</v>
      </c>
      <c r="J66" t="s">
        <v>370</v>
      </c>
      <c r="K66" t="s">
        <v>371</v>
      </c>
      <c r="L66" t="s">
        <v>372</v>
      </c>
      <c r="M66" t="s">
        <v>176</v>
      </c>
      <c r="N66" s="38">
        <v>325.49937099199167</v>
      </c>
      <c r="O66" s="38">
        <v>328.07321483270897</v>
      </c>
      <c r="P66" s="39">
        <v>124015</v>
      </c>
      <c r="Q66" s="39">
        <f t="shared" si="0"/>
        <v>41752.843609469201</v>
      </c>
      <c r="R66" s="39">
        <f t="shared" si="1"/>
        <v>337.08015545123419</v>
      </c>
      <c r="S66" s="42">
        <f t="shared" si="2"/>
        <v>0.33667575381582227</v>
      </c>
      <c r="T66" s="42">
        <f t="shared" si="7"/>
        <v>2.7180595528866203E-3</v>
      </c>
      <c r="U66" s="42"/>
      <c r="V66" s="39"/>
      <c r="W66" s="39"/>
    </row>
    <row r="67" spans="1:23" x14ac:dyDescent="0.25">
      <c r="A67" s="37">
        <v>58</v>
      </c>
      <c r="B67" t="s">
        <v>373</v>
      </c>
      <c r="C67" t="s">
        <v>374</v>
      </c>
      <c r="D67" t="s">
        <v>375</v>
      </c>
      <c r="E67" t="s">
        <v>376</v>
      </c>
      <c r="F67" s="38">
        <v>289.33373200632184</v>
      </c>
      <c r="G67" s="38">
        <v>388.74688585371217</v>
      </c>
      <c r="H67" s="39">
        <v>120853</v>
      </c>
      <c r="I67" s="37">
        <v>58</v>
      </c>
      <c r="J67" t="s">
        <v>373</v>
      </c>
      <c r="K67" t="s">
        <v>374</v>
      </c>
      <c r="L67" t="s">
        <v>375</v>
      </c>
      <c r="M67" t="s">
        <v>376</v>
      </c>
      <c r="N67" s="38">
        <v>364.81027758660241</v>
      </c>
      <c r="O67" s="38">
        <v>367.69496729624785</v>
      </c>
      <c r="P67" s="39">
        <v>120853</v>
      </c>
      <c r="Q67" s="39">
        <f t="shared" si="0"/>
        <v>31526.109658082827</v>
      </c>
      <c r="R67" s="39">
        <f t="shared" si="1"/>
        <v>-6544.5862230845687</v>
      </c>
      <c r="S67" s="42">
        <f t="shared" si="2"/>
        <v>0.26086327735416437</v>
      </c>
      <c r="T67" s="42">
        <f t="shared" si="7"/>
        <v>-5.4153278967709273E-2</v>
      </c>
      <c r="U67" s="42"/>
      <c r="V67" s="39"/>
      <c r="W67" s="39"/>
    </row>
    <row r="68" spans="1:23" x14ac:dyDescent="0.25">
      <c r="A68" s="37">
        <v>59</v>
      </c>
      <c r="B68" t="s">
        <v>377</v>
      </c>
      <c r="C68" t="s">
        <v>378</v>
      </c>
      <c r="D68" t="s">
        <v>379</v>
      </c>
      <c r="E68" t="s">
        <v>380</v>
      </c>
      <c r="F68" s="38">
        <v>278.51286032538985</v>
      </c>
      <c r="G68" s="38">
        <v>374.20803433779901</v>
      </c>
      <c r="H68" s="39">
        <v>114670</v>
      </c>
      <c r="I68" s="37">
        <v>59</v>
      </c>
      <c r="J68" t="s">
        <v>377</v>
      </c>
      <c r="K68" t="s">
        <v>378</v>
      </c>
      <c r="L68" t="s">
        <v>379</v>
      </c>
      <c r="M68" t="s">
        <v>380</v>
      </c>
      <c r="N68" s="38">
        <v>366.48338976232776</v>
      </c>
      <c r="O68" s="38">
        <v>369.3813093883789</v>
      </c>
      <c r="P68" s="39">
        <v>114670</v>
      </c>
      <c r="Q68" s="39">
        <f t="shared" si="0"/>
        <v>36219.442788919085</v>
      </c>
      <c r="R68" s="39">
        <f t="shared" si="1"/>
        <v>-1479.0717974012694</v>
      </c>
      <c r="S68" s="42">
        <f t="shared" si="2"/>
        <v>0.31585805170418668</v>
      </c>
      <c r="T68" s="42">
        <f t="shared" si="7"/>
        <v>-1.2898506997482073E-2</v>
      </c>
      <c r="U68" s="42"/>
      <c r="V68" s="39"/>
      <c r="W68" s="39"/>
    </row>
    <row r="69" spans="1:23" x14ac:dyDescent="0.25">
      <c r="A69" s="37">
        <v>60</v>
      </c>
      <c r="B69" t="s">
        <v>381</v>
      </c>
      <c r="C69" t="s">
        <v>382</v>
      </c>
      <c r="D69" t="s">
        <v>383</v>
      </c>
      <c r="E69" t="s">
        <v>384</v>
      </c>
      <c r="F69" s="38">
        <v>295.73733377294207</v>
      </c>
      <c r="G69" s="38">
        <v>397.35072277158167</v>
      </c>
      <c r="H69" s="39">
        <v>109047</v>
      </c>
      <c r="I69" s="37">
        <v>60</v>
      </c>
      <c r="J69" t="s">
        <v>381</v>
      </c>
      <c r="K69" t="s">
        <v>382</v>
      </c>
      <c r="L69" t="s">
        <v>383</v>
      </c>
      <c r="M69" t="s">
        <v>384</v>
      </c>
      <c r="N69" s="38">
        <v>347.33431233909857</v>
      </c>
      <c r="O69" s="38">
        <v>350.08081313189359</v>
      </c>
      <c r="P69" s="39">
        <v>109047</v>
      </c>
      <c r="Q69" s="39">
        <f t="shared" si="0"/>
        <v>19025.314287926583</v>
      </c>
      <c r="R69" s="39">
        <f t="shared" si="1"/>
        <v>-12972.524123083653</v>
      </c>
      <c r="S69" s="42">
        <f t="shared" si="2"/>
        <v>0.17446893805356023</v>
      </c>
      <c r="T69" s="42">
        <f t="shared" si="7"/>
        <v>-0.11896268694309475</v>
      </c>
      <c r="U69" s="42"/>
      <c r="V69" s="39"/>
      <c r="W69" s="39"/>
    </row>
    <row r="70" spans="1:23" x14ac:dyDescent="0.25">
      <c r="A70" s="37">
        <v>61</v>
      </c>
      <c r="B70" t="s">
        <v>385</v>
      </c>
      <c r="C70" t="s">
        <v>386</v>
      </c>
      <c r="D70" t="s">
        <v>387</v>
      </c>
      <c r="E70" t="s">
        <v>305</v>
      </c>
      <c r="F70" s="38">
        <v>358.08290080038807</v>
      </c>
      <c r="G70" s="38">
        <v>481.1178136691405</v>
      </c>
      <c r="H70" s="39">
        <v>106363</v>
      </c>
      <c r="I70" s="37">
        <v>61</v>
      </c>
      <c r="J70" t="s">
        <v>385</v>
      </c>
      <c r="K70" t="s">
        <v>386</v>
      </c>
      <c r="L70" t="s">
        <v>387</v>
      </c>
      <c r="M70" t="s">
        <v>305</v>
      </c>
      <c r="N70" s="38">
        <v>374.42041597457933</v>
      </c>
      <c r="O70" s="38">
        <v>377.38109660065248</v>
      </c>
      <c r="P70" s="39">
        <v>106363</v>
      </c>
      <c r="Q70" s="39">
        <f t="shared" si="0"/>
        <v>4852.8067734828319</v>
      </c>
      <c r="R70" s="39">
        <f t="shared" si="1"/>
        <v>-22933.568710352054</v>
      </c>
      <c r="S70" s="42">
        <f t="shared" si="2"/>
        <v>4.5624952036731115E-2</v>
      </c>
      <c r="T70" s="42">
        <f t="shared" si="7"/>
        <v>-0.21561603856935263</v>
      </c>
      <c r="U70" s="42"/>
      <c r="V70" s="39"/>
      <c r="W70" s="39"/>
    </row>
    <row r="71" spans="1:23" x14ac:dyDescent="0.25">
      <c r="A71" s="37">
        <v>62</v>
      </c>
      <c r="B71" t="s">
        <v>388</v>
      </c>
      <c r="C71" t="s">
        <v>389</v>
      </c>
      <c r="D71" t="s">
        <v>390</v>
      </c>
      <c r="E71" t="s">
        <v>391</v>
      </c>
      <c r="F71" s="38">
        <v>387.91616512072505</v>
      </c>
      <c r="G71" s="38">
        <v>521.20159000230683</v>
      </c>
      <c r="H71" s="39">
        <v>101520</v>
      </c>
      <c r="I71" s="37">
        <v>62</v>
      </c>
      <c r="J71" t="s">
        <v>388</v>
      </c>
      <c r="K71" t="s">
        <v>389</v>
      </c>
      <c r="L71" t="s">
        <v>390</v>
      </c>
      <c r="M71" t="s">
        <v>391</v>
      </c>
      <c r="N71" s="38">
        <v>414.22062708165845</v>
      </c>
      <c r="O71" s="38">
        <v>417.49602268830131</v>
      </c>
      <c r="P71" s="39">
        <v>101520</v>
      </c>
      <c r="Q71" s="39">
        <f t="shared" si="0"/>
        <v>6884.0363418288725</v>
      </c>
      <c r="R71" s="39">
        <f t="shared" si="1"/>
        <v>-20199.840897782458</v>
      </c>
      <c r="S71" s="42">
        <f t="shared" si="2"/>
        <v>6.780965663740024E-2</v>
      </c>
      <c r="T71" s="42">
        <f t="shared" si="7"/>
        <v>-0.19897400411527244</v>
      </c>
      <c r="U71" s="42"/>
      <c r="V71" s="39"/>
      <c r="W71" s="39"/>
    </row>
    <row r="72" spans="1:23" x14ac:dyDescent="0.25">
      <c r="A72" s="37">
        <v>63</v>
      </c>
      <c r="B72" t="s">
        <v>392</v>
      </c>
      <c r="C72" t="s">
        <v>393</v>
      </c>
      <c r="D72" t="s">
        <v>394</v>
      </c>
      <c r="E72" t="s">
        <v>395</v>
      </c>
      <c r="F72" s="38">
        <v>297.80059269677031</v>
      </c>
      <c r="G72" s="38">
        <v>400.12290379515684</v>
      </c>
      <c r="H72" s="39">
        <v>95696</v>
      </c>
      <c r="I72" s="37">
        <v>63</v>
      </c>
      <c r="J72" t="s">
        <v>392</v>
      </c>
      <c r="K72" t="s">
        <v>393</v>
      </c>
      <c r="L72" t="s">
        <v>394</v>
      </c>
      <c r="M72" t="s">
        <v>395</v>
      </c>
      <c r="N72" s="38">
        <v>402.81279155413699</v>
      </c>
      <c r="O72" s="38">
        <v>405.99798118858729</v>
      </c>
      <c r="P72" s="39">
        <v>95696</v>
      </c>
      <c r="Q72" s="39">
        <f t="shared" si="0"/>
        <v>33744.887110036791</v>
      </c>
      <c r="R72" s="39">
        <f t="shared" si="1"/>
        <v>1405.1217786061707</v>
      </c>
      <c r="S72" s="42">
        <f t="shared" si="2"/>
        <v>0.35262588937925088</v>
      </c>
      <c r="T72" s="42">
        <f t="shared" si="7"/>
        <v>1.4683181936613554E-2</v>
      </c>
      <c r="U72" s="42"/>
      <c r="V72" s="39"/>
      <c r="W72" s="39"/>
    </row>
    <row r="73" spans="1:23" x14ac:dyDescent="0.25">
      <c r="A73" s="37">
        <v>64</v>
      </c>
      <c r="B73" t="s">
        <v>396</v>
      </c>
      <c r="C73" t="s">
        <v>397</v>
      </c>
      <c r="D73" t="s">
        <v>398</v>
      </c>
      <c r="E73" t="s">
        <v>399</v>
      </c>
      <c r="F73" s="38">
        <v>475.66392215568862</v>
      </c>
      <c r="G73" s="38">
        <v>639.09889513659004</v>
      </c>
      <c r="H73" s="39">
        <v>92654</v>
      </c>
      <c r="I73" s="37">
        <v>64</v>
      </c>
      <c r="J73" t="s">
        <v>396</v>
      </c>
      <c r="K73" t="s">
        <v>397</v>
      </c>
      <c r="L73" t="s">
        <v>398</v>
      </c>
      <c r="M73" t="s">
        <v>399</v>
      </c>
      <c r="N73" s="38">
        <v>464.76260413155489</v>
      </c>
      <c r="O73" s="38">
        <v>468.43765383255464</v>
      </c>
      <c r="P73" s="39">
        <v>92654</v>
      </c>
      <c r="Q73" s="39">
        <f t="shared" si="0"/>
        <v>-2123.4545509160789</v>
      </c>
      <c r="R73" s="39">
        <f t="shared" si="1"/>
        <v>-24741.783739752227</v>
      </c>
      <c r="S73" s="42">
        <f t="shared" si="2"/>
        <v>-2.2918109859434876E-2</v>
      </c>
      <c r="T73" s="42">
        <f t="shared" si="7"/>
        <v>-0.2670341673295511</v>
      </c>
      <c r="U73" s="42"/>
      <c r="V73" s="39"/>
      <c r="W73" s="39"/>
    </row>
    <row r="74" spans="1:23" x14ac:dyDescent="0.25">
      <c r="A74" s="37">
        <v>65</v>
      </c>
      <c r="B74" t="s">
        <v>400</v>
      </c>
      <c r="C74" t="s">
        <v>401</v>
      </c>
      <c r="D74" t="s">
        <v>402</v>
      </c>
      <c r="E74" t="s">
        <v>226</v>
      </c>
      <c r="F74" s="38">
        <v>117.88571428571429</v>
      </c>
      <c r="G74" s="38">
        <v>158.3904648705481</v>
      </c>
      <c r="H74" s="39">
        <v>89052</v>
      </c>
      <c r="I74" s="37">
        <v>65</v>
      </c>
      <c r="J74" t="s">
        <v>400</v>
      </c>
      <c r="K74" t="s">
        <v>401</v>
      </c>
      <c r="L74" t="s">
        <v>402</v>
      </c>
      <c r="M74" t="s">
        <v>226</v>
      </c>
      <c r="N74" s="38">
        <v>92.952639460876071</v>
      </c>
      <c r="O74" s="38">
        <v>93.687650339163397</v>
      </c>
      <c r="P74" s="39">
        <v>89052</v>
      </c>
      <c r="Q74" s="39">
        <f t="shared" si="0"/>
        <v>-18834.684022189103</v>
      </c>
      <c r="R74" s="39">
        <f t="shared" si="1"/>
        <v>-36377.91608451974</v>
      </c>
      <c r="S74" s="42">
        <f t="shared" si="2"/>
        <v>-0.21150208891646571</v>
      </c>
      <c r="T74" s="42">
        <f t="shared" si="7"/>
        <v>-0.40850195486367225</v>
      </c>
      <c r="U74" s="42"/>
      <c r="V74" s="39"/>
      <c r="W74" s="39"/>
    </row>
    <row r="75" spans="1:23" x14ac:dyDescent="0.25">
      <c r="A75" s="37">
        <v>66</v>
      </c>
      <c r="B75" t="s">
        <v>403</v>
      </c>
      <c r="C75" t="s">
        <v>404</v>
      </c>
      <c r="D75" t="s">
        <v>405</v>
      </c>
      <c r="E75" t="s">
        <v>406</v>
      </c>
      <c r="F75" s="38">
        <v>260.94577245216118</v>
      </c>
      <c r="G75" s="38">
        <v>350.60501143106461</v>
      </c>
      <c r="H75" s="39">
        <v>87846</v>
      </c>
      <c r="I75" s="37">
        <v>66</v>
      </c>
      <c r="J75" t="s">
        <v>403</v>
      </c>
      <c r="K75" t="s">
        <v>404</v>
      </c>
      <c r="L75" t="s">
        <v>405</v>
      </c>
      <c r="M75" t="s">
        <v>406</v>
      </c>
      <c r="N75" s="38">
        <v>353.37820210255308</v>
      </c>
      <c r="O75" s="38">
        <v>356.17249416570979</v>
      </c>
      <c r="P75" s="39">
        <v>87846</v>
      </c>
      <c r="Q75" s="39">
        <f t="shared" ref="Q75:Q138" si="8">+P75*S75</f>
        <v>31116.883553102671</v>
      </c>
      <c r="R75" s="39">
        <f t="shared" ref="R75:R138" si="9">+P75*T75</f>
        <v>1394.963198932486</v>
      </c>
      <c r="S75" s="42">
        <f t="shared" ref="S75:S137" si="10">+N75/F75-1</f>
        <v>0.35422083592995324</v>
      </c>
      <c r="T75" s="42">
        <f t="shared" si="7"/>
        <v>1.5879643910166497E-2</v>
      </c>
      <c r="U75" s="42"/>
      <c r="V75" s="39"/>
      <c r="W75" s="39"/>
    </row>
    <row r="76" spans="1:23" x14ac:dyDescent="0.25">
      <c r="A76" s="37">
        <v>67</v>
      </c>
      <c r="B76" t="s">
        <v>407</v>
      </c>
      <c r="C76" t="s">
        <v>408</v>
      </c>
      <c r="D76" t="s">
        <v>409</v>
      </c>
      <c r="E76" t="s">
        <v>391</v>
      </c>
      <c r="F76" s="38">
        <v>311.57522467816369</v>
      </c>
      <c r="G76" s="38">
        <v>418.63040808584429</v>
      </c>
      <c r="H76" s="39">
        <v>87572</v>
      </c>
      <c r="I76" s="37">
        <v>67</v>
      </c>
      <c r="J76" t="s">
        <v>407</v>
      </c>
      <c r="K76" t="s">
        <v>408</v>
      </c>
      <c r="L76" t="s">
        <v>409</v>
      </c>
      <c r="M76" t="s">
        <v>391</v>
      </c>
      <c r="N76" s="38">
        <v>423.28330909251179</v>
      </c>
      <c r="O76" s="38">
        <v>426.63036667565234</v>
      </c>
      <c r="P76" s="39">
        <v>87572</v>
      </c>
      <c r="Q76" s="39">
        <f t="shared" si="8"/>
        <v>31396.913469092277</v>
      </c>
      <c r="R76" s="39">
        <f t="shared" si="9"/>
        <v>1673.4865888743782</v>
      </c>
      <c r="S76" s="42">
        <f t="shared" si="10"/>
        <v>0.35852685183725708</v>
      </c>
      <c r="T76" s="42">
        <f t="shared" si="7"/>
        <v>1.9109836350367448E-2</v>
      </c>
      <c r="U76" s="42"/>
      <c r="V76" s="39"/>
      <c r="W76" s="39"/>
    </row>
    <row r="77" spans="1:23" x14ac:dyDescent="0.25">
      <c r="A77" s="37">
        <v>68</v>
      </c>
      <c r="B77" t="s">
        <v>410</v>
      </c>
      <c r="C77" t="s">
        <v>411</v>
      </c>
      <c r="D77" t="s">
        <v>412</v>
      </c>
      <c r="E77" t="s">
        <v>413</v>
      </c>
      <c r="F77" s="38">
        <v>278.65545938748335</v>
      </c>
      <c r="G77" s="38">
        <v>374.39962949308944</v>
      </c>
      <c r="H77" s="39">
        <v>84451</v>
      </c>
      <c r="I77" s="37">
        <v>68</v>
      </c>
      <c r="J77" t="s">
        <v>410</v>
      </c>
      <c r="K77" t="s">
        <v>411</v>
      </c>
      <c r="L77" t="s">
        <v>412</v>
      </c>
      <c r="M77" t="s">
        <v>413</v>
      </c>
      <c r="N77" s="38">
        <v>403.59327088867144</v>
      </c>
      <c r="O77" s="38">
        <v>406.78463206170829</v>
      </c>
      <c r="P77" s="39">
        <v>84451</v>
      </c>
      <c r="Q77" s="39">
        <f t="shared" si="8"/>
        <v>37864.404818335221</v>
      </c>
      <c r="R77" s="39">
        <f t="shared" si="9"/>
        <v>7304.8839701720635</v>
      </c>
      <c r="S77" s="42">
        <f t="shared" si="10"/>
        <v>0.44835946073267596</v>
      </c>
      <c r="T77" s="42">
        <f t="shared" si="7"/>
        <v>8.6498489895585173E-2</v>
      </c>
      <c r="U77" s="42"/>
      <c r="V77" s="39"/>
      <c r="W77" s="39"/>
    </row>
    <row r="78" spans="1:23" x14ac:dyDescent="0.25">
      <c r="A78" s="37">
        <v>69</v>
      </c>
      <c r="B78" t="s">
        <v>414</v>
      </c>
      <c r="C78" t="s">
        <v>415</v>
      </c>
      <c r="D78" t="s">
        <v>416</v>
      </c>
      <c r="E78" t="s">
        <v>199</v>
      </c>
      <c r="F78" s="38">
        <v>253.28966748493639</v>
      </c>
      <c r="G78" s="38">
        <v>340.3183195091122</v>
      </c>
      <c r="H78" s="39">
        <v>83819</v>
      </c>
      <c r="I78" s="37">
        <v>69</v>
      </c>
      <c r="J78" t="s">
        <v>414</v>
      </c>
      <c r="K78" t="s">
        <v>415</v>
      </c>
      <c r="L78" t="s">
        <v>416</v>
      </c>
      <c r="M78" t="s">
        <v>199</v>
      </c>
      <c r="N78" s="38">
        <v>356.13616398243045</v>
      </c>
      <c r="O78" s="38">
        <v>358.95226426959641</v>
      </c>
      <c r="P78" s="39">
        <v>83819</v>
      </c>
      <c r="Q78" s="39">
        <f t="shared" si="8"/>
        <v>34034.118231199194</v>
      </c>
      <c r="R78" s="39">
        <f t="shared" si="9"/>
        <v>4589.4638235518369</v>
      </c>
      <c r="S78" s="42">
        <f t="shared" si="10"/>
        <v>0.40604300016940309</v>
      </c>
      <c r="T78" s="42">
        <f t="shared" si="7"/>
        <v>5.4754456907763593E-2</v>
      </c>
      <c r="U78" s="42"/>
      <c r="V78" s="39"/>
      <c r="W78" s="39"/>
    </row>
    <row r="79" spans="1:23" x14ac:dyDescent="0.25">
      <c r="A79" s="37">
        <v>70</v>
      </c>
      <c r="B79" t="s">
        <v>417</v>
      </c>
      <c r="C79" t="s">
        <v>418</v>
      </c>
      <c r="D79" t="s">
        <v>419</v>
      </c>
      <c r="E79" t="s">
        <v>207</v>
      </c>
      <c r="F79" s="38">
        <v>309.20735414474456</v>
      </c>
      <c r="G79" s="38">
        <v>415.44895292128933</v>
      </c>
      <c r="H79" s="39">
        <v>81817</v>
      </c>
      <c r="I79" s="37">
        <v>70</v>
      </c>
      <c r="J79" t="s">
        <v>417</v>
      </c>
      <c r="K79" t="s">
        <v>418</v>
      </c>
      <c r="L79" t="s">
        <v>419</v>
      </c>
      <c r="M79" t="s">
        <v>207</v>
      </c>
      <c r="N79" s="38">
        <v>391.43238962581665</v>
      </c>
      <c r="O79" s="38">
        <v>394.52759021568346</v>
      </c>
      <c r="P79" s="39">
        <v>81817</v>
      </c>
      <c r="Q79" s="39">
        <f t="shared" si="8"/>
        <v>21756.939599844303</v>
      </c>
      <c r="R79" s="39">
        <f t="shared" si="9"/>
        <v>-4120.176788142865</v>
      </c>
      <c r="S79" s="42">
        <f t="shared" si="10"/>
        <v>0.26592199176020026</v>
      </c>
      <c r="T79" s="42">
        <f t="shared" si="7"/>
        <v>-5.0358443699266231E-2</v>
      </c>
      <c r="U79" s="42"/>
      <c r="V79" s="39"/>
      <c r="W79" s="39"/>
    </row>
    <row r="80" spans="1:23" x14ac:dyDescent="0.25">
      <c r="A80" s="37">
        <v>71</v>
      </c>
      <c r="B80" t="s">
        <v>420</v>
      </c>
      <c r="C80" t="s">
        <v>421</v>
      </c>
      <c r="D80" t="s">
        <v>422</v>
      </c>
      <c r="E80" t="s">
        <v>222</v>
      </c>
      <c r="F80" s="38">
        <v>227.24227243658069</v>
      </c>
      <c r="G80" s="38">
        <v>305.32121205318504</v>
      </c>
      <c r="H80" s="39">
        <v>80897</v>
      </c>
      <c r="I80" s="37">
        <v>71</v>
      </c>
      <c r="J80" t="s">
        <v>420</v>
      </c>
      <c r="K80" t="s">
        <v>421</v>
      </c>
      <c r="L80" t="s">
        <v>422</v>
      </c>
      <c r="M80" t="s">
        <v>222</v>
      </c>
      <c r="N80" s="38">
        <v>345.40784826051191</v>
      </c>
      <c r="O80" s="38">
        <v>348.13911578975888</v>
      </c>
      <c r="P80" s="39">
        <v>80897</v>
      </c>
      <c r="Q80" s="39">
        <f t="shared" si="8"/>
        <v>42066.295522090324</v>
      </c>
      <c r="R80" s="39">
        <f t="shared" si="9"/>
        <v>11344.904388674564</v>
      </c>
      <c r="S80" s="42">
        <f t="shared" si="10"/>
        <v>0.51999821405108126</v>
      </c>
      <c r="T80" s="42">
        <f t="shared" si="7"/>
        <v>0.14023887645616728</v>
      </c>
      <c r="U80" s="42"/>
      <c r="V80" s="39"/>
      <c r="W80" s="39"/>
    </row>
    <row r="81" spans="1:40" x14ac:dyDescent="0.25">
      <c r="A81" s="37">
        <v>72</v>
      </c>
      <c r="B81" t="s">
        <v>423</v>
      </c>
      <c r="C81" t="s">
        <v>424</v>
      </c>
      <c r="D81" t="s">
        <v>425</v>
      </c>
      <c r="E81" t="s">
        <v>426</v>
      </c>
      <c r="F81" s="38">
        <v>413.25156591405681</v>
      </c>
      <c r="G81" s="38">
        <v>555.24206669324508</v>
      </c>
      <c r="H81" s="39">
        <v>80742</v>
      </c>
      <c r="I81" s="37">
        <v>72</v>
      </c>
      <c r="J81" t="s">
        <v>423</v>
      </c>
      <c r="K81" t="s">
        <v>424</v>
      </c>
      <c r="L81" t="s">
        <v>425</v>
      </c>
      <c r="M81" t="s">
        <v>426</v>
      </c>
      <c r="N81" s="38">
        <v>368.97802250881517</v>
      </c>
      <c r="O81" s="38">
        <v>371.89566811808345</v>
      </c>
      <c r="P81" s="39">
        <v>80742</v>
      </c>
      <c r="Q81" s="39">
        <f t="shared" si="8"/>
        <v>-8650.262301412431</v>
      </c>
      <c r="R81" s="39">
        <f t="shared" si="9"/>
        <v>-26661.803566000955</v>
      </c>
      <c r="S81" s="42">
        <f t="shared" si="10"/>
        <v>-0.10713460530346575</v>
      </c>
      <c r="T81" s="42">
        <f t="shared" si="7"/>
        <v>-0.33020984823265409</v>
      </c>
      <c r="U81" s="42"/>
      <c r="V81" s="39"/>
      <c r="W81" s="39"/>
    </row>
    <row r="82" spans="1:40" x14ac:dyDescent="0.25">
      <c r="A82" s="37">
        <v>73</v>
      </c>
      <c r="B82" t="s">
        <v>427</v>
      </c>
      <c r="C82" t="s">
        <v>428</v>
      </c>
      <c r="D82" t="s">
        <v>429</v>
      </c>
      <c r="E82" t="s">
        <v>218</v>
      </c>
      <c r="F82" s="38">
        <v>284.05708794348345</v>
      </c>
      <c r="G82" s="38">
        <v>381.65722184197477</v>
      </c>
      <c r="H82" s="39">
        <v>80325</v>
      </c>
      <c r="I82" s="37">
        <v>73</v>
      </c>
      <c r="J82" t="s">
        <v>427</v>
      </c>
      <c r="K82" t="s">
        <v>428</v>
      </c>
      <c r="L82" t="s">
        <v>429</v>
      </c>
      <c r="M82" t="s">
        <v>218</v>
      </c>
      <c r="N82" s="38">
        <v>370.58971538567306</v>
      </c>
      <c r="O82" s="38">
        <v>373.52010524624848</v>
      </c>
      <c r="P82" s="39">
        <v>80325</v>
      </c>
      <c r="Q82" s="39">
        <f t="shared" si="8"/>
        <v>24469.494317553555</v>
      </c>
      <c r="R82" s="39">
        <f t="shared" si="9"/>
        <v>-1712.567857087065</v>
      </c>
      <c r="S82" s="42">
        <f t="shared" si="10"/>
        <v>0.30463111506447005</v>
      </c>
      <c r="T82" s="42">
        <f t="shared" si="7"/>
        <v>-2.1320483748360597E-2</v>
      </c>
      <c r="U82" s="42"/>
      <c r="V82" s="39"/>
      <c r="W82" s="39"/>
    </row>
    <row r="83" spans="1:40" x14ac:dyDescent="0.25">
      <c r="A83" s="37">
        <v>74</v>
      </c>
      <c r="B83" t="s">
        <v>430</v>
      </c>
      <c r="C83" t="s">
        <v>431</v>
      </c>
      <c r="D83" t="s">
        <v>432</v>
      </c>
      <c r="E83" t="s">
        <v>242</v>
      </c>
      <c r="F83" s="38">
        <v>332.53807947019868</v>
      </c>
      <c r="G83" s="38">
        <v>446.79596093202645</v>
      </c>
      <c r="H83" s="39">
        <v>80027</v>
      </c>
      <c r="I83" s="37">
        <v>74</v>
      </c>
      <c r="J83" t="s">
        <v>430</v>
      </c>
      <c r="K83" t="s">
        <v>431</v>
      </c>
      <c r="L83" t="s">
        <v>432</v>
      </c>
      <c r="M83" t="s">
        <v>242</v>
      </c>
      <c r="N83" s="38">
        <v>389.44274884316235</v>
      </c>
      <c r="O83" s="38">
        <v>392.52221660793009</v>
      </c>
      <c r="P83" s="39">
        <v>80027</v>
      </c>
      <c r="Q83" s="39">
        <f t="shared" si="8"/>
        <v>13694.401504830594</v>
      </c>
      <c r="R83" s="39">
        <f t="shared" si="9"/>
        <v>-9721.1374247074691</v>
      </c>
      <c r="S83" s="42">
        <f t="shared" si="10"/>
        <v>0.17112226504592942</v>
      </c>
      <c r="T83" s="42">
        <f t="shared" si="7"/>
        <v>-0.12147322059689192</v>
      </c>
      <c r="U83" s="42"/>
      <c r="V83" s="39"/>
      <c r="W83" s="39"/>
    </row>
    <row r="84" spans="1:40" x14ac:dyDescent="0.25">
      <c r="A84" s="37">
        <v>75</v>
      </c>
      <c r="B84" t="s">
        <v>433</v>
      </c>
      <c r="C84" t="s">
        <v>434</v>
      </c>
      <c r="D84" t="s">
        <v>435</v>
      </c>
      <c r="E84" t="s">
        <v>176</v>
      </c>
      <c r="F84" s="38">
        <v>238.52096399535424</v>
      </c>
      <c r="G84" s="38">
        <v>320.47518732448856</v>
      </c>
      <c r="H84" s="39">
        <v>76483</v>
      </c>
      <c r="I84" s="37">
        <v>75</v>
      </c>
      <c r="J84" t="s">
        <v>433</v>
      </c>
      <c r="K84" t="s">
        <v>434</v>
      </c>
      <c r="L84" t="s">
        <v>435</v>
      </c>
      <c r="M84" t="s">
        <v>176</v>
      </c>
      <c r="N84" s="38">
        <v>208.41197183098592</v>
      </c>
      <c r="O84" s="38">
        <v>210.05996232753941</v>
      </c>
      <c r="P84" s="39">
        <v>76483</v>
      </c>
      <c r="Q84" s="39">
        <f t="shared" si="8"/>
        <v>-9654.6064930051016</v>
      </c>
      <c r="R84" s="39">
        <f t="shared" si="9"/>
        <v>-26351.143512683298</v>
      </c>
      <c r="S84" s="42">
        <f t="shared" si="10"/>
        <v>-0.12623205801295845</v>
      </c>
      <c r="T84" s="42">
        <f t="shared" si="7"/>
        <v>-0.34453595586840602</v>
      </c>
      <c r="U84" s="42"/>
      <c r="V84" s="39"/>
      <c r="W84" s="39"/>
    </row>
    <row r="85" spans="1:40" x14ac:dyDescent="0.25">
      <c r="A85" s="37">
        <v>76</v>
      </c>
      <c r="B85" t="s">
        <v>436</v>
      </c>
      <c r="C85" t="s">
        <v>437</v>
      </c>
      <c r="D85" t="s">
        <v>438</v>
      </c>
      <c r="E85" t="s">
        <v>203</v>
      </c>
      <c r="F85" s="38">
        <v>259.83580539043112</v>
      </c>
      <c r="G85" s="38">
        <v>349.11366703905185</v>
      </c>
      <c r="H85" s="39">
        <v>75930</v>
      </c>
      <c r="I85" s="37">
        <v>76</v>
      </c>
      <c r="J85" t="s">
        <v>436</v>
      </c>
      <c r="K85" t="s">
        <v>437</v>
      </c>
      <c r="L85" t="s">
        <v>438</v>
      </c>
      <c r="M85" t="s">
        <v>203</v>
      </c>
      <c r="N85" s="38">
        <v>394.10923153692613</v>
      </c>
      <c r="O85" s="38">
        <v>397.22559890522479</v>
      </c>
      <c r="P85" s="39">
        <v>75930</v>
      </c>
      <c r="Q85" s="39">
        <f t="shared" si="8"/>
        <v>39237.784153664717</v>
      </c>
      <c r="R85" s="39">
        <f t="shared" si="9"/>
        <v>10464.038883329857</v>
      </c>
      <c r="S85" s="42">
        <f t="shared" si="10"/>
        <v>0.51676259915270273</v>
      </c>
      <c r="T85" s="42">
        <f t="shared" si="7"/>
        <v>0.13781165393559669</v>
      </c>
      <c r="U85" s="42"/>
      <c r="V85" s="39"/>
      <c r="W85" s="39"/>
    </row>
    <row r="86" spans="1:40" x14ac:dyDescent="0.25">
      <c r="A86" s="37">
        <v>77</v>
      </c>
      <c r="B86" t="s">
        <v>439</v>
      </c>
      <c r="C86" t="s">
        <v>440</v>
      </c>
      <c r="D86" t="s">
        <v>441</v>
      </c>
      <c r="E86" t="s">
        <v>395</v>
      </c>
      <c r="F86" s="38">
        <v>294.19149911210405</v>
      </c>
      <c r="G86" s="38">
        <v>395.2737495604789</v>
      </c>
      <c r="H86" s="39">
        <v>73392</v>
      </c>
      <c r="I86" s="37">
        <v>77</v>
      </c>
      <c r="J86" t="s">
        <v>439</v>
      </c>
      <c r="K86" t="s">
        <v>440</v>
      </c>
      <c r="L86" t="s">
        <v>441</v>
      </c>
      <c r="M86" t="s">
        <v>395</v>
      </c>
      <c r="N86" s="38">
        <v>398.07104230728447</v>
      </c>
      <c r="O86" s="38">
        <v>401.21873717774781</v>
      </c>
      <c r="P86" s="39">
        <v>73392</v>
      </c>
      <c r="Q86" s="39">
        <f t="shared" si="8"/>
        <v>25914.84613658236</v>
      </c>
      <c r="R86" s="39">
        <f t="shared" si="9"/>
        <v>1103.8287558730035</v>
      </c>
      <c r="S86" s="42">
        <f t="shared" si="10"/>
        <v>0.35310178407159309</v>
      </c>
      <c r="T86" s="42">
        <f t="shared" si="7"/>
        <v>1.5040178164827278E-2</v>
      </c>
      <c r="U86" s="42"/>
      <c r="V86" s="39"/>
      <c r="W86" s="39"/>
    </row>
    <row r="87" spans="1:40" x14ac:dyDescent="0.25">
      <c r="A87" s="37">
        <v>78</v>
      </c>
      <c r="B87" t="s">
        <v>442</v>
      </c>
      <c r="C87" t="s">
        <v>443</v>
      </c>
      <c r="D87" t="s">
        <v>444</v>
      </c>
      <c r="E87" t="s">
        <v>445</v>
      </c>
      <c r="F87" s="38">
        <v>330.0468439139085</v>
      </c>
      <c r="G87" s="38">
        <v>443.44875333987926</v>
      </c>
      <c r="H87" s="39">
        <v>73146</v>
      </c>
      <c r="I87" s="37">
        <v>78</v>
      </c>
      <c r="J87" t="s">
        <v>442</v>
      </c>
      <c r="K87" t="s">
        <v>443</v>
      </c>
      <c r="L87" t="s">
        <v>444</v>
      </c>
      <c r="M87" t="s">
        <v>445</v>
      </c>
      <c r="N87" s="38">
        <v>358.08402067524469</v>
      </c>
      <c r="O87" s="38">
        <v>360.91552338526668</v>
      </c>
      <c r="P87" s="39">
        <v>73146</v>
      </c>
      <c r="Q87" s="39">
        <f t="shared" si="8"/>
        <v>6213.6856303938594</v>
      </c>
      <c r="R87" s="39">
        <f t="shared" si="9"/>
        <v>-13613.69401264971</v>
      </c>
      <c r="S87" s="42">
        <f t="shared" si="10"/>
        <v>8.4949083072127785E-2</v>
      </c>
      <c r="T87" s="42">
        <f t="shared" si="7"/>
        <v>-0.18611672562614101</v>
      </c>
      <c r="U87" s="42"/>
      <c r="V87" s="39"/>
      <c r="W87" s="39"/>
    </row>
    <row r="88" spans="1:40" x14ac:dyDescent="0.25">
      <c r="A88" s="37">
        <v>79</v>
      </c>
      <c r="B88" t="s">
        <v>446</v>
      </c>
      <c r="C88" t="s">
        <v>447</v>
      </c>
      <c r="D88" t="s">
        <v>448</v>
      </c>
      <c r="E88" t="s">
        <v>449</v>
      </c>
      <c r="F88" s="38">
        <v>301.85151630228393</v>
      </c>
      <c r="G88" s="38">
        <v>405.5656979192803</v>
      </c>
      <c r="H88" s="39">
        <v>71115</v>
      </c>
      <c r="I88" s="37">
        <v>79</v>
      </c>
      <c r="J88" t="s">
        <v>446</v>
      </c>
      <c r="K88" t="s">
        <v>447</v>
      </c>
      <c r="L88" t="s">
        <v>448</v>
      </c>
      <c r="M88" t="s">
        <v>449</v>
      </c>
      <c r="N88" s="38">
        <v>441.77505422993494</v>
      </c>
      <c r="O88" s="38">
        <v>445.26833287697804</v>
      </c>
      <c r="P88" s="39">
        <v>71115</v>
      </c>
      <c r="Q88" s="39">
        <f t="shared" si="8"/>
        <v>32965.421282694457</v>
      </c>
      <c r="R88" s="39">
        <f t="shared" si="9"/>
        <v>6961.7645168271338</v>
      </c>
      <c r="S88" s="42">
        <f t="shared" si="10"/>
        <v>0.4635508863487936</v>
      </c>
      <c r="T88" s="42">
        <f t="shared" si="7"/>
        <v>9.7894459914604992E-2</v>
      </c>
      <c r="U88" s="42"/>
      <c r="V88" s="39"/>
      <c r="W88" s="39"/>
    </row>
    <row r="89" spans="1:40" x14ac:dyDescent="0.25">
      <c r="A89" s="37">
        <v>80</v>
      </c>
      <c r="B89" t="s">
        <v>450</v>
      </c>
      <c r="C89" t="s">
        <v>451</v>
      </c>
      <c r="D89" t="s">
        <v>452</v>
      </c>
      <c r="E89" t="s">
        <v>207</v>
      </c>
      <c r="F89" s="38">
        <v>284.3337807906571</v>
      </c>
      <c r="G89" s="38">
        <v>382.02898451869714</v>
      </c>
      <c r="H89" s="39">
        <v>71096</v>
      </c>
      <c r="I89" s="37">
        <v>80</v>
      </c>
      <c r="J89" t="s">
        <v>450</v>
      </c>
      <c r="K89" t="s">
        <v>451</v>
      </c>
      <c r="L89" t="s">
        <v>452</v>
      </c>
      <c r="M89" t="s">
        <v>207</v>
      </c>
      <c r="N89" s="38">
        <v>358.91673819742488</v>
      </c>
      <c r="O89" s="38">
        <v>361.75482551269198</v>
      </c>
      <c r="P89" s="39">
        <v>71096</v>
      </c>
      <c r="Q89" s="39">
        <f t="shared" si="8"/>
        <v>18649.032573782017</v>
      </c>
      <c r="R89" s="39">
        <f t="shared" si="9"/>
        <v>-3773.0425363062932</v>
      </c>
      <c r="S89" s="42">
        <f t="shared" si="10"/>
        <v>0.26230776096801534</v>
      </c>
      <c r="T89" s="42">
        <f t="shared" si="7"/>
        <v>-5.3069687975502045E-2</v>
      </c>
      <c r="U89" s="42"/>
      <c r="V89" s="39"/>
      <c r="W89" s="39"/>
    </row>
    <row r="90" spans="1:40" x14ac:dyDescent="0.25">
      <c r="A90" s="37">
        <v>81</v>
      </c>
      <c r="B90" t="s">
        <v>453</v>
      </c>
      <c r="C90" t="s">
        <v>454</v>
      </c>
      <c r="D90" t="s">
        <v>455</v>
      </c>
      <c r="E90" t="s">
        <v>226</v>
      </c>
      <c r="F90" s="38">
        <v>192.81563956499224</v>
      </c>
      <c r="G90" s="38">
        <v>259.06581615981361</v>
      </c>
      <c r="H90" s="39">
        <v>69062</v>
      </c>
      <c r="I90" s="37">
        <v>81</v>
      </c>
      <c r="J90" t="s">
        <v>453</v>
      </c>
      <c r="K90" t="s">
        <v>454</v>
      </c>
      <c r="L90" t="s">
        <v>455</v>
      </c>
      <c r="M90" t="s">
        <v>226</v>
      </c>
      <c r="N90" s="38">
        <v>91.26620133582044</v>
      </c>
      <c r="O90" s="38">
        <v>91.987876924495083</v>
      </c>
      <c r="P90" s="39">
        <v>69062</v>
      </c>
      <c r="Q90" s="39">
        <f t="shared" si="8"/>
        <v>-36372.60607492955</v>
      </c>
      <c r="R90" s="39">
        <f t="shared" si="9"/>
        <v>-44539.788423307473</v>
      </c>
      <c r="S90" s="42">
        <f t="shared" si="10"/>
        <v>-0.52666598237713291</v>
      </c>
      <c r="T90" s="42">
        <f t="shared" si="7"/>
        <v>-0.64492468250713086</v>
      </c>
      <c r="U90" s="42"/>
      <c r="V90" s="39"/>
      <c r="W90" s="39"/>
    </row>
    <row r="91" spans="1:40" x14ac:dyDescent="0.25">
      <c r="Q91" s="39"/>
      <c r="R91" s="39"/>
      <c r="U91" s="42"/>
      <c r="V91" s="39"/>
      <c r="W91" s="43">
        <v>82</v>
      </c>
      <c r="X91" s="2" t="s">
        <v>456</v>
      </c>
      <c r="Y91" s="2" t="s">
        <v>457</v>
      </c>
      <c r="Z91" s="2" t="s">
        <v>458</v>
      </c>
      <c r="AA91" s="2" t="s">
        <v>312</v>
      </c>
      <c r="AB91" s="44">
        <v>93.439055462031945</v>
      </c>
      <c r="AC91" s="44">
        <v>125.5440960032394</v>
      </c>
      <c r="AD91" s="45">
        <v>67841</v>
      </c>
      <c r="AE91" s="43">
        <v>82</v>
      </c>
      <c r="AF91" s="2" t="s">
        <v>456</v>
      </c>
      <c r="AG91" s="2" t="s">
        <v>457</v>
      </c>
      <c r="AH91" s="2" t="s">
        <v>458</v>
      </c>
      <c r="AI91" s="2" t="s">
        <v>312</v>
      </c>
      <c r="AJ91" s="44">
        <v>315.76687539495606</v>
      </c>
      <c r="AK91" s="44">
        <v>318.26376079556672</v>
      </c>
      <c r="AL91" s="45">
        <v>67841</v>
      </c>
      <c r="AM91" s="46">
        <f>+AJ91/AB91-1</f>
        <v>2.3793885633108189</v>
      </c>
      <c r="AN91" s="46">
        <f>+AK91/AC91-1</f>
        <v>1.5350754908247901</v>
      </c>
    </row>
    <row r="92" spans="1:40" x14ac:dyDescent="0.25">
      <c r="A92" s="37">
        <v>83</v>
      </c>
      <c r="B92" t="s">
        <v>459</v>
      </c>
      <c r="C92" t="s">
        <v>460</v>
      </c>
      <c r="D92" t="s">
        <v>461</v>
      </c>
      <c r="E92" t="s">
        <v>462</v>
      </c>
      <c r="F92" s="38">
        <v>304.22765505522517</v>
      </c>
      <c r="G92" s="38">
        <v>408.75826220881856</v>
      </c>
      <c r="H92" s="39">
        <v>61121</v>
      </c>
      <c r="I92" s="37">
        <v>83</v>
      </c>
      <c r="J92" t="s">
        <v>459</v>
      </c>
      <c r="K92" t="s">
        <v>460</v>
      </c>
      <c r="L92" t="s">
        <v>461</v>
      </c>
      <c r="M92" t="s">
        <v>462</v>
      </c>
      <c r="N92" s="38">
        <v>367.88271689811631</v>
      </c>
      <c r="O92" s="38">
        <v>370.7917015210632</v>
      </c>
      <c r="P92" s="39">
        <v>61121</v>
      </c>
      <c r="Q92" s="39">
        <f t="shared" si="8"/>
        <v>12788.650112012647</v>
      </c>
      <c r="R92" s="39">
        <f t="shared" si="9"/>
        <v>-5677.0819585557801</v>
      </c>
      <c r="S92" s="42">
        <f t="shared" si="10"/>
        <v>0.20923496199362979</v>
      </c>
      <c r="T92" s="42">
        <f t="shared" ref="T92:T106" si="11">+O92/G92-1</f>
        <v>-9.2882674670829668E-2</v>
      </c>
      <c r="U92" s="42"/>
      <c r="V92" s="39"/>
      <c r="W92" s="39"/>
    </row>
    <row r="93" spans="1:40" x14ac:dyDescent="0.25">
      <c r="A93" s="37">
        <v>84</v>
      </c>
      <c r="B93" t="s">
        <v>463</v>
      </c>
      <c r="C93" t="s">
        <v>464</v>
      </c>
      <c r="D93" t="s">
        <v>465</v>
      </c>
      <c r="E93" t="s">
        <v>326</v>
      </c>
      <c r="F93" s="38">
        <v>285.36043666478452</v>
      </c>
      <c r="G93" s="38">
        <v>383.4083925508782</v>
      </c>
      <c r="H93" s="39">
        <v>58412</v>
      </c>
      <c r="I93" s="37">
        <v>84</v>
      </c>
      <c r="J93" t="s">
        <v>463</v>
      </c>
      <c r="K93" t="s">
        <v>464</v>
      </c>
      <c r="L93" t="s">
        <v>465</v>
      </c>
      <c r="M93" t="s">
        <v>326</v>
      </c>
      <c r="N93" s="38">
        <v>392.55345524279159</v>
      </c>
      <c r="O93" s="38">
        <v>395.65752051287109</v>
      </c>
      <c r="P93" s="39">
        <v>58412</v>
      </c>
      <c r="Q93" s="39">
        <f t="shared" si="8"/>
        <v>21941.929562344427</v>
      </c>
      <c r="R93" s="39">
        <f t="shared" si="9"/>
        <v>1866.1460636154006</v>
      </c>
      <c r="S93" s="42">
        <f t="shared" si="10"/>
        <v>0.37564078549517954</v>
      </c>
      <c r="T93" s="42">
        <f t="shared" si="11"/>
        <v>3.1947991228093553E-2</v>
      </c>
      <c r="U93" s="42"/>
      <c r="V93" s="39"/>
      <c r="W93" s="39"/>
    </row>
    <row r="94" spans="1:40" x14ac:dyDescent="0.25">
      <c r="A94" s="37">
        <v>85</v>
      </c>
      <c r="B94" t="s">
        <v>466</v>
      </c>
      <c r="C94" t="s">
        <v>467</v>
      </c>
      <c r="D94" t="s">
        <v>468</v>
      </c>
      <c r="E94" t="s">
        <v>207</v>
      </c>
      <c r="F94" s="38">
        <v>341.45479179839219</v>
      </c>
      <c r="G94" s="38">
        <v>458.7763965542473</v>
      </c>
      <c r="H94" s="39">
        <v>57879</v>
      </c>
      <c r="I94" s="37">
        <v>85</v>
      </c>
      <c r="J94" t="s">
        <v>466</v>
      </c>
      <c r="K94" t="s">
        <v>467</v>
      </c>
      <c r="L94" t="s">
        <v>468</v>
      </c>
      <c r="M94" t="s">
        <v>207</v>
      </c>
      <c r="N94" s="38">
        <v>397.2317033147358</v>
      </c>
      <c r="O94" s="38">
        <v>400.37276122154032</v>
      </c>
      <c r="P94" s="39">
        <v>57879</v>
      </c>
      <c r="Q94" s="39">
        <f t="shared" si="8"/>
        <v>9454.5806332118118</v>
      </c>
      <c r="R94" s="39">
        <f t="shared" si="9"/>
        <v>-7368.1733297760084</v>
      </c>
      <c r="S94" s="42">
        <f t="shared" si="10"/>
        <v>0.16335079447142853</v>
      </c>
      <c r="T94" s="42">
        <f t="shared" si="11"/>
        <v>-0.12730305170745881</v>
      </c>
      <c r="U94" s="42"/>
      <c r="V94" s="39"/>
      <c r="W94" s="37">
        <v>86</v>
      </c>
      <c r="X94" t="s">
        <v>1728</v>
      </c>
      <c r="Y94" t="s">
        <v>1729</v>
      </c>
      <c r="Z94" t="s">
        <v>217</v>
      </c>
      <c r="AA94" t="s">
        <v>218</v>
      </c>
      <c r="AB94" s="38">
        <v>102.47406936048361</v>
      </c>
      <c r="AC94" s="38">
        <v>103.28436970439184</v>
      </c>
      <c r="AD94" s="39">
        <v>55304</v>
      </c>
    </row>
    <row r="95" spans="1:40" x14ac:dyDescent="0.25">
      <c r="A95" s="37">
        <v>86</v>
      </c>
      <c r="B95" t="s">
        <v>469</v>
      </c>
      <c r="C95" t="s">
        <v>470</v>
      </c>
      <c r="D95" t="s">
        <v>471</v>
      </c>
      <c r="E95" t="s">
        <v>426</v>
      </c>
      <c r="F95" s="38">
        <v>443.71370365340215</v>
      </c>
      <c r="G95" s="38">
        <v>596.17079318670005</v>
      </c>
      <c r="H95" s="39">
        <v>51941</v>
      </c>
      <c r="I95" s="37">
        <v>87</v>
      </c>
      <c r="J95" t="s">
        <v>469</v>
      </c>
      <c r="K95" t="s">
        <v>470</v>
      </c>
      <c r="L95" t="s">
        <v>471</v>
      </c>
      <c r="M95" t="s">
        <v>426</v>
      </c>
      <c r="N95" s="38">
        <v>406.34757395581005</v>
      </c>
      <c r="O95" s="38">
        <v>409.56071442127143</v>
      </c>
      <c r="P95" s="39">
        <v>51941</v>
      </c>
      <c r="Q95" s="39">
        <f t="shared" si="8"/>
        <v>-4374.0685190527165</v>
      </c>
      <c r="R95" s="39">
        <f t="shared" si="9"/>
        <v>-16258.284055387641</v>
      </c>
      <c r="S95" s="42">
        <f t="shared" si="10"/>
        <v>-8.4212250804811539E-2</v>
      </c>
      <c r="T95" s="42">
        <f t="shared" si="11"/>
        <v>-0.31301445977912712</v>
      </c>
      <c r="U95" s="42"/>
      <c r="V95" s="39"/>
    </row>
    <row r="96" spans="1:40" x14ac:dyDescent="0.25">
      <c r="A96" s="37">
        <v>87</v>
      </c>
      <c r="B96" t="s">
        <v>472</v>
      </c>
      <c r="C96" t="s">
        <v>473</v>
      </c>
      <c r="D96" t="s">
        <v>474</v>
      </c>
      <c r="E96" t="s">
        <v>475</v>
      </c>
      <c r="F96" s="38">
        <v>296.63051625239007</v>
      </c>
      <c r="G96" s="38">
        <v>398.55079683476384</v>
      </c>
      <c r="H96" s="39">
        <v>51596</v>
      </c>
      <c r="I96" s="37">
        <v>88</v>
      </c>
      <c r="J96" t="s">
        <v>472</v>
      </c>
      <c r="K96" t="s">
        <v>473</v>
      </c>
      <c r="L96" t="s">
        <v>474</v>
      </c>
      <c r="M96" t="s">
        <v>475</v>
      </c>
      <c r="N96" s="38">
        <v>422.47275518035303</v>
      </c>
      <c r="O96" s="38">
        <v>425.81340341410521</v>
      </c>
      <c r="P96" s="39">
        <v>51596</v>
      </c>
      <c r="Q96" s="39">
        <f t="shared" si="8"/>
        <v>21889.036373461324</v>
      </c>
      <c r="R96" s="39">
        <f t="shared" si="9"/>
        <v>3529.3906328604785</v>
      </c>
      <c r="S96" s="42">
        <f t="shared" si="10"/>
        <v>0.42423901801421282</v>
      </c>
      <c r="T96" s="42">
        <f t="shared" si="11"/>
        <v>6.8404345934965471E-2</v>
      </c>
      <c r="U96" s="42"/>
      <c r="V96" s="39"/>
      <c r="W96" s="39"/>
    </row>
    <row r="97" spans="1:40" x14ac:dyDescent="0.25">
      <c r="A97" s="37">
        <v>88</v>
      </c>
      <c r="B97" t="s">
        <v>476</v>
      </c>
      <c r="C97" t="s">
        <v>477</v>
      </c>
      <c r="D97" t="s">
        <v>478</v>
      </c>
      <c r="E97" t="s">
        <v>340</v>
      </c>
      <c r="F97" s="38">
        <v>316.4255790347882</v>
      </c>
      <c r="G97" s="38">
        <v>425.14731207194291</v>
      </c>
      <c r="H97" s="39">
        <v>51374</v>
      </c>
      <c r="I97" s="37">
        <v>89</v>
      </c>
      <c r="J97" t="s">
        <v>476</v>
      </c>
      <c r="K97" t="s">
        <v>477</v>
      </c>
      <c r="L97" t="s">
        <v>478</v>
      </c>
      <c r="M97" t="s">
        <v>340</v>
      </c>
      <c r="N97" s="38">
        <v>489.12324649298597</v>
      </c>
      <c r="O97" s="38">
        <v>492.99092479755825</v>
      </c>
      <c r="P97" s="39">
        <v>51374</v>
      </c>
      <c r="Q97" s="39">
        <f t="shared" si="8"/>
        <v>28038.725551394298</v>
      </c>
      <c r="R97" s="39">
        <f t="shared" si="9"/>
        <v>8198.0943103692207</v>
      </c>
      <c r="S97" s="42">
        <f t="shared" si="10"/>
        <v>0.54577657086063569</v>
      </c>
      <c r="T97" s="42">
        <f t="shared" si="11"/>
        <v>0.15957671799683149</v>
      </c>
      <c r="U97" s="42"/>
      <c r="V97" s="39"/>
      <c r="W97" s="39"/>
    </row>
    <row r="98" spans="1:40" x14ac:dyDescent="0.25">
      <c r="A98" s="37">
        <v>89</v>
      </c>
      <c r="B98" t="s">
        <v>479</v>
      </c>
      <c r="C98" t="s">
        <v>480</v>
      </c>
      <c r="D98" t="s">
        <v>481</v>
      </c>
      <c r="E98" t="s">
        <v>207</v>
      </c>
      <c r="F98" s="38">
        <v>459.14577071704593</v>
      </c>
      <c r="G98" s="38">
        <v>616.90521627548833</v>
      </c>
      <c r="H98" s="39">
        <v>48044</v>
      </c>
      <c r="I98" s="37">
        <v>90</v>
      </c>
      <c r="J98" t="s">
        <v>479</v>
      </c>
      <c r="K98" t="s">
        <v>480</v>
      </c>
      <c r="L98" t="s">
        <v>481</v>
      </c>
      <c r="M98" t="s">
        <v>207</v>
      </c>
      <c r="N98" s="38">
        <v>413.3976153447382</v>
      </c>
      <c r="O98" s="38">
        <v>416.66650309336762</v>
      </c>
      <c r="P98" s="39">
        <v>48044</v>
      </c>
      <c r="Q98" s="39">
        <f t="shared" si="8"/>
        <v>-4786.9860007088018</v>
      </c>
      <c r="R98" s="39">
        <f t="shared" si="9"/>
        <v>-15594.403292945621</v>
      </c>
      <c r="S98" s="42">
        <f t="shared" si="10"/>
        <v>-9.9637540602547703E-2</v>
      </c>
      <c r="T98" s="42">
        <f t="shared" si="11"/>
        <v>-0.32458586489354802</v>
      </c>
      <c r="U98" s="42"/>
      <c r="V98" s="39"/>
      <c r="W98" s="39"/>
    </row>
    <row r="99" spans="1:40" x14ac:dyDescent="0.25">
      <c r="A99" s="37">
        <v>90</v>
      </c>
      <c r="B99" t="s">
        <v>482</v>
      </c>
      <c r="C99" t="s">
        <v>483</v>
      </c>
      <c r="D99" t="s">
        <v>255</v>
      </c>
      <c r="E99" t="s">
        <v>484</v>
      </c>
      <c r="F99" s="38">
        <v>393.99933774834437</v>
      </c>
      <c r="G99" s="38">
        <v>529.37490045145239</v>
      </c>
      <c r="H99" s="39">
        <v>47337</v>
      </c>
      <c r="I99" s="37">
        <v>91</v>
      </c>
      <c r="J99" t="s">
        <v>482</v>
      </c>
      <c r="K99" t="s">
        <v>483</v>
      </c>
      <c r="L99" t="s">
        <v>255</v>
      </c>
      <c r="M99" t="s">
        <v>484</v>
      </c>
      <c r="N99" s="38">
        <v>380.98292938239791</v>
      </c>
      <c r="O99" s="38">
        <v>383.99550222768755</v>
      </c>
      <c r="P99" s="39">
        <v>47337</v>
      </c>
      <c r="Q99" s="39">
        <f t="shared" si="8"/>
        <v>-1563.8547169649316</v>
      </c>
      <c r="R99" s="39">
        <f t="shared" si="9"/>
        <v>-12999.907188364081</v>
      </c>
      <c r="S99" s="42">
        <f t="shared" si="10"/>
        <v>-3.3036624986055974E-2</v>
      </c>
      <c r="T99" s="42">
        <f t="shared" si="11"/>
        <v>-0.27462465277402626</v>
      </c>
      <c r="U99" s="42"/>
      <c r="V99" s="39"/>
      <c r="W99" s="39"/>
    </row>
    <row r="100" spans="1:40" x14ac:dyDescent="0.25">
      <c r="A100" s="37">
        <v>91</v>
      </c>
      <c r="B100" t="s">
        <v>485</v>
      </c>
      <c r="C100" t="s">
        <v>486</v>
      </c>
      <c r="D100" t="s">
        <v>487</v>
      </c>
      <c r="E100" t="s">
        <v>305</v>
      </c>
      <c r="F100" s="38">
        <v>411.20218501702612</v>
      </c>
      <c r="G100" s="38">
        <v>552.48853209455069</v>
      </c>
      <c r="H100" s="39">
        <v>46608</v>
      </c>
      <c r="I100" s="37">
        <v>92</v>
      </c>
      <c r="J100" t="s">
        <v>485</v>
      </c>
      <c r="K100" t="s">
        <v>486</v>
      </c>
      <c r="L100" t="s">
        <v>487</v>
      </c>
      <c r="M100" t="s">
        <v>305</v>
      </c>
      <c r="N100" s="38">
        <v>418.41501154734414</v>
      </c>
      <c r="O100" s="38">
        <v>421.72357370232692</v>
      </c>
      <c r="P100" s="39">
        <v>46608</v>
      </c>
      <c r="Q100" s="39">
        <f t="shared" si="8"/>
        <v>817.54288078780689</v>
      </c>
      <c r="R100" s="39">
        <f t="shared" si="9"/>
        <v>-11031.347850133734</v>
      </c>
      <c r="S100" s="42">
        <f t="shared" si="10"/>
        <v>1.7540827342683807E-2</v>
      </c>
      <c r="T100" s="42">
        <f t="shared" si="11"/>
        <v>-0.23668357041996513</v>
      </c>
      <c r="U100" s="42"/>
      <c r="V100" s="39"/>
      <c r="W100" s="39"/>
    </row>
    <row r="101" spans="1:40" x14ac:dyDescent="0.25">
      <c r="A101" s="37">
        <v>92</v>
      </c>
      <c r="B101" t="s">
        <v>488</v>
      </c>
      <c r="C101" t="s">
        <v>489</v>
      </c>
      <c r="D101" t="s">
        <v>490</v>
      </c>
      <c r="E101" t="s">
        <v>272</v>
      </c>
      <c r="F101" s="38">
        <v>312.64846533296793</v>
      </c>
      <c r="G101" s="38">
        <v>420.07240712077754</v>
      </c>
      <c r="H101" s="39">
        <v>44266</v>
      </c>
      <c r="I101" s="37">
        <v>93</v>
      </c>
      <c r="J101" t="s">
        <v>488</v>
      </c>
      <c r="K101" t="s">
        <v>489</v>
      </c>
      <c r="L101" t="s">
        <v>490</v>
      </c>
      <c r="M101" t="s">
        <v>272</v>
      </c>
      <c r="N101" s="38">
        <v>425.61455570291776</v>
      </c>
      <c r="O101" s="38">
        <v>428.98004731470513</v>
      </c>
      <c r="P101" s="39">
        <v>44266</v>
      </c>
      <c r="Q101" s="39">
        <f t="shared" si="8"/>
        <v>15994.183598472648</v>
      </c>
      <c r="R101" s="39">
        <f t="shared" si="9"/>
        <v>938.66103590809837</v>
      </c>
      <c r="S101" s="42">
        <f t="shared" si="10"/>
        <v>0.3613198300834195</v>
      </c>
      <c r="T101" s="42">
        <f t="shared" si="11"/>
        <v>2.1205011428818921E-2</v>
      </c>
      <c r="U101" s="42"/>
      <c r="V101" s="39"/>
      <c r="W101" s="39"/>
    </row>
    <row r="102" spans="1:40" x14ac:dyDescent="0.25">
      <c r="A102" s="37">
        <v>93</v>
      </c>
      <c r="B102" t="s">
        <v>491</v>
      </c>
      <c r="C102" t="s">
        <v>492</v>
      </c>
      <c r="D102" t="s">
        <v>493</v>
      </c>
      <c r="E102" t="s">
        <v>494</v>
      </c>
      <c r="F102" s="38">
        <v>291.12765460910151</v>
      </c>
      <c r="G102" s="38">
        <v>391.15718838033894</v>
      </c>
      <c r="H102" s="39">
        <v>44248</v>
      </c>
      <c r="I102" s="37">
        <v>94</v>
      </c>
      <c r="J102" t="s">
        <v>491</v>
      </c>
      <c r="K102" t="s">
        <v>492</v>
      </c>
      <c r="L102" t="s">
        <v>493</v>
      </c>
      <c r="M102" t="s">
        <v>494</v>
      </c>
      <c r="N102" s="38">
        <v>380.44811920770491</v>
      </c>
      <c r="O102" s="38">
        <v>383.45646311126143</v>
      </c>
      <c r="P102" s="39">
        <v>44248</v>
      </c>
      <c r="Q102" s="39">
        <f t="shared" si="8"/>
        <v>13575.666395779926</v>
      </c>
      <c r="R102" s="39">
        <f t="shared" si="9"/>
        <v>-871.1119259166577</v>
      </c>
      <c r="S102" s="42">
        <f t="shared" si="10"/>
        <v>0.30680858786340459</v>
      </c>
      <c r="T102" s="42">
        <f t="shared" si="11"/>
        <v>-1.968703502794833E-2</v>
      </c>
      <c r="U102" s="42"/>
      <c r="V102" s="39"/>
      <c r="W102" s="39"/>
    </row>
    <row r="103" spans="1:40" x14ac:dyDescent="0.25">
      <c r="A103" s="37">
        <v>94</v>
      </c>
      <c r="B103" t="s">
        <v>495</v>
      </c>
      <c r="C103" t="s">
        <v>496</v>
      </c>
      <c r="D103" t="s">
        <v>497</v>
      </c>
      <c r="E103" t="s">
        <v>184</v>
      </c>
      <c r="F103" s="38">
        <v>308.45359366157328</v>
      </c>
      <c r="G103" s="38">
        <v>414.43620532881022</v>
      </c>
      <c r="H103" s="39">
        <v>43637</v>
      </c>
      <c r="I103" s="37">
        <v>95</v>
      </c>
      <c r="J103" t="s">
        <v>495</v>
      </c>
      <c r="K103" t="s">
        <v>496</v>
      </c>
      <c r="L103" t="s">
        <v>497</v>
      </c>
      <c r="M103" t="s">
        <v>184</v>
      </c>
      <c r="N103" s="38">
        <v>404.63517364203028</v>
      </c>
      <c r="O103" s="38">
        <v>407.83477352525631</v>
      </c>
      <c r="P103" s="39">
        <v>43637</v>
      </c>
      <c r="Q103" s="39">
        <f t="shared" si="8"/>
        <v>13606.829979786573</v>
      </c>
      <c r="R103" s="39">
        <f t="shared" si="9"/>
        <v>-695.08087350411881</v>
      </c>
      <c r="S103" s="42">
        <f t="shared" si="10"/>
        <v>0.31181863968161361</v>
      </c>
      <c r="T103" s="42">
        <f t="shared" si="11"/>
        <v>-1.592870439086369E-2</v>
      </c>
      <c r="U103" s="42"/>
      <c r="V103" s="39"/>
      <c r="W103" s="39"/>
    </row>
    <row r="104" spans="1:40" x14ac:dyDescent="0.25">
      <c r="A104" s="37">
        <v>95</v>
      </c>
      <c r="B104" t="s">
        <v>498</v>
      </c>
      <c r="C104" t="s">
        <v>499</v>
      </c>
      <c r="D104" t="s">
        <v>500</v>
      </c>
      <c r="E104" t="s">
        <v>326</v>
      </c>
      <c r="F104" s="38">
        <v>266.80807769384921</v>
      </c>
      <c r="G104" s="38">
        <v>358.48156592343997</v>
      </c>
      <c r="H104" s="39">
        <v>42607</v>
      </c>
      <c r="I104" s="37">
        <v>97</v>
      </c>
      <c r="J104" t="s">
        <v>498</v>
      </c>
      <c r="K104" t="s">
        <v>499</v>
      </c>
      <c r="L104" t="s">
        <v>500</v>
      </c>
      <c r="M104" t="s">
        <v>326</v>
      </c>
      <c r="N104" s="38">
        <v>300.42059925093633</v>
      </c>
      <c r="O104" s="38">
        <v>302.79613597363453</v>
      </c>
      <c r="P104" s="39">
        <v>42607</v>
      </c>
      <c r="Q104" s="39">
        <f t="shared" si="8"/>
        <v>5367.6362363590679</v>
      </c>
      <c r="R104" s="39">
        <f t="shared" si="9"/>
        <v>-6618.4410564030723</v>
      </c>
      <c r="S104" s="42">
        <f t="shared" si="10"/>
        <v>0.1259801496551991</v>
      </c>
      <c r="T104" s="42">
        <f t="shared" si="11"/>
        <v>-0.15533694126324482</v>
      </c>
      <c r="U104" s="42"/>
      <c r="V104" s="39"/>
      <c r="W104" s="37">
        <v>96</v>
      </c>
      <c r="X104" t="s">
        <v>1730</v>
      </c>
      <c r="Y104" t="s">
        <v>1731</v>
      </c>
      <c r="Z104" t="s">
        <v>1732</v>
      </c>
      <c r="AA104" t="s">
        <v>226</v>
      </c>
      <c r="AB104" s="38">
        <v>94.092091217855412</v>
      </c>
      <c r="AC104" s="38">
        <v>94.83611216236055</v>
      </c>
      <c r="AD104" s="39">
        <v>42786</v>
      </c>
    </row>
    <row r="105" spans="1:40" x14ac:dyDescent="0.25">
      <c r="A105" s="37">
        <v>96</v>
      </c>
      <c r="B105" t="s">
        <v>501</v>
      </c>
      <c r="C105" t="s">
        <v>502</v>
      </c>
      <c r="D105" t="s">
        <v>503</v>
      </c>
      <c r="E105" t="s">
        <v>207</v>
      </c>
      <c r="F105" s="38">
        <v>239.7157894736842</v>
      </c>
      <c r="G105" s="38">
        <v>322.08054692296531</v>
      </c>
      <c r="H105" s="39">
        <v>38122</v>
      </c>
      <c r="I105" s="37">
        <v>98</v>
      </c>
      <c r="J105" t="s">
        <v>501</v>
      </c>
      <c r="K105" t="s">
        <v>502</v>
      </c>
      <c r="L105" t="s">
        <v>503</v>
      </c>
      <c r="M105" t="s">
        <v>207</v>
      </c>
      <c r="N105" s="38">
        <v>330.79450207468881</v>
      </c>
      <c r="O105" s="38">
        <v>333.41021647411554</v>
      </c>
      <c r="P105" s="39">
        <v>38122</v>
      </c>
      <c r="Q105" s="39">
        <f t="shared" si="8"/>
        <v>14484.246905048625</v>
      </c>
      <c r="R105" s="39">
        <f t="shared" si="9"/>
        <v>1340.9989108477694</v>
      </c>
      <c r="S105" s="42">
        <f t="shared" si="10"/>
        <v>0.37994457019696304</v>
      </c>
      <c r="T105" s="42">
        <f t="shared" si="11"/>
        <v>3.5176509911541087E-2</v>
      </c>
      <c r="U105" s="42"/>
      <c r="V105" s="39"/>
      <c r="W105" s="39"/>
    </row>
    <row r="106" spans="1:40" x14ac:dyDescent="0.25">
      <c r="A106" s="37">
        <v>97</v>
      </c>
      <c r="B106" t="s">
        <v>504</v>
      </c>
      <c r="C106" t="s">
        <v>505</v>
      </c>
      <c r="D106" t="s">
        <v>506</v>
      </c>
      <c r="E106" t="s">
        <v>226</v>
      </c>
      <c r="F106" s="38">
        <v>317.99877367488756</v>
      </c>
      <c r="G106" s="38">
        <v>427.26104596995583</v>
      </c>
      <c r="H106" s="39">
        <v>37574</v>
      </c>
      <c r="I106" s="37">
        <v>99</v>
      </c>
      <c r="J106" t="s">
        <v>504</v>
      </c>
      <c r="K106" t="s">
        <v>505</v>
      </c>
      <c r="L106" t="s">
        <v>506</v>
      </c>
      <c r="M106" t="s">
        <v>226</v>
      </c>
      <c r="N106" s="38">
        <v>443.94920247891901</v>
      </c>
      <c r="O106" s="38">
        <v>447.4596729197969</v>
      </c>
      <c r="P106" s="39">
        <v>37574</v>
      </c>
      <c r="Q106" s="39">
        <f t="shared" si="8"/>
        <v>14882.011515934351</v>
      </c>
      <c r="R106" s="39">
        <f t="shared" si="9"/>
        <v>1776.2986262658201</v>
      </c>
      <c r="S106" s="42">
        <f t="shared" si="10"/>
        <v>0.39607205823000879</v>
      </c>
      <c r="T106" s="42">
        <f t="shared" si="11"/>
        <v>4.7274674675728434E-2</v>
      </c>
      <c r="U106" s="42"/>
      <c r="V106" s="39"/>
      <c r="W106" s="39"/>
    </row>
    <row r="107" spans="1:40" x14ac:dyDescent="0.25">
      <c r="Q107" s="39"/>
      <c r="R107" s="39"/>
      <c r="U107" s="42"/>
      <c r="V107" s="39"/>
      <c r="W107" s="43">
        <v>98</v>
      </c>
      <c r="X107" s="2" t="s">
        <v>507</v>
      </c>
      <c r="Y107" s="2" t="s">
        <v>508</v>
      </c>
      <c r="Z107" s="2" t="s">
        <v>509</v>
      </c>
      <c r="AA107" s="2" t="s">
        <v>312</v>
      </c>
      <c r="AB107" s="44">
        <v>89.278459687123942</v>
      </c>
      <c r="AC107" s="44">
        <v>119.95394707875708</v>
      </c>
      <c r="AD107" s="45">
        <v>37509</v>
      </c>
      <c r="AE107" s="43">
        <v>100</v>
      </c>
      <c r="AF107" s="2" t="s">
        <v>507</v>
      </c>
      <c r="AG107" s="2" t="s">
        <v>508</v>
      </c>
      <c r="AH107" s="2" t="s">
        <v>509</v>
      </c>
      <c r="AI107" s="2" t="s">
        <v>312</v>
      </c>
      <c r="AJ107" s="44">
        <v>335.080431531724</v>
      </c>
      <c r="AK107" s="44">
        <v>337.73003635957497</v>
      </c>
      <c r="AL107" s="45">
        <v>37509</v>
      </c>
      <c r="AM107" s="46">
        <f>+AJ107/AB107-1</f>
        <v>2.7532057867711006</v>
      </c>
      <c r="AN107" s="46">
        <f>+AK107/AC107-1</f>
        <v>1.8154974853627333</v>
      </c>
    </row>
    <row r="108" spans="1:40" x14ac:dyDescent="0.25">
      <c r="A108" s="37">
        <v>99</v>
      </c>
      <c r="B108" t="s">
        <v>510</v>
      </c>
      <c r="C108" t="s">
        <v>511</v>
      </c>
      <c r="D108" t="s">
        <v>512</v>
      </c>
      <c r="E108" t="s">
        <v>176</v>
      </c>
      <c r="F108" s="38">
        <v>366.94191297208539</v>
      </c>
      <c r="G108" s="38">
        <v>493.02072374328367</v>
      </c>
      <c r="H108" s="39">
        <v>37389</v>
      </c>
      <c r="I108" s="37">
        <v>101</v>
      </c>
      <c r="J108" t="s">
        <v>510</v>
      </c>
      <c r="K108" t="s">
        <v>511</v>
      </c>
      <c r="L108" t="s">
        <v>512</v>
      </c>
      <c r="M108" t="s">
        <v>176</v>
      </c>
      <c r="N108" s="38">
        <v>425.19256017505472</v>
      </c>
      <c r="O108" s="38">
        <v>428.55471491222107</v>
      </c>
      <c r="P108" s="39">
        <v>37389</v>
      </c>
      <c r="Q108" s="39">
        <f t="shared" si="8"/>
        <v>5935.3629860143665</v>
      </c>
      <c r="R108" s="39">
        <f t="shared" si="9"/>
        <v>-4888.8809092732054</v>
      </c>
      <c r="S108" s="42">
        <f t="shared" si="10"/>
        <v>0.15874623514975972</v>
      </c>
      <c r="T108" s="42">
        <f>+O108/G108-1</f>
        <v>-0.13075719888933124</v>
      </c>
      <c r="U108" s="42"/>
      <c r="V108" s="39"/>
      <c r="W108" s="39"/>
    </row>
    <row r="109" spans="1:40" x14ac:dyDescent="0.25">
      <c r="Q109" s="39"/>
      <c r="R109" s="39"/>
      <c r="U109" s="42"/>
      <c r="V109" s="39"/>
      <c r="W109" s="43">
        <v>100</v>
      </c>
      <c r="X109" s="2" t="s">
        <v>513</v>
      </c>
      <c r="Y109" s="2" t="s">
        <v>514</v>
      </c>
      <c r="Z109" s="2" t="s">
        <v>515</v>
      </c>
      <c r="AA109" s="2" t="s">
        <v>312</v>
      </c>
      <c r="AB109" s="44">
        <v>73.659453382983202</v>
      </c>
      <c r="AC109" s="44">
        <v>98.968353664673089</v>
      </c>
      <c r="AD109" s="45">
        <v>35692</v>
      </c>
      <c r="AE109" s="43">
        <v>102</v>
      </c>
      <c r="AF109" s="2" t="s">
        <v>513</v>
      </c>
      <c r="AG109" s="2" t="s">
        <v>514</v>
      </c>
      <c r="AH109" s="2" t="s">
        <v>515</v>
      </c>
      <c r="AI109" s="2" t="s">
        <v>312</v>
      </c>
      <c r="AJ109" s="44">
        <v>304.98255748102844</v>
      </c>
      <c r="AK109" s="44">
        <v>307.39416729368787</v>
      </c>
      <c r="AL109" s="45">
        <v>35692</v>
      </c>
      <c r="AM109" s="46">
        <f>+AJ109/AB109-1</f>
        <v>3.1404401400497699</v>
      </c>
      <c r="AN109" s="46">
        <f>+AK109/AC109-1</f>
        <v>2.1059844476670597</v>
      </c>
    </row>
    <row r="110" spans="1:40" x14ac:dyDescent="0.25">
      <c r="A110" s="37">
        <v>101</v>
      </c>
      <c r="B110" t="s">
        <v>516</v>
      </c>
      <c r="C110" t="s">
        <v>517</v>
      </c>
      <c r="D110" t="s">
        <v>518</v>
      </c>
      <c r="E110" t="s">
        <v>413</v>
      </c>
      <c r="F110" s="38">
        <v>319.73025444918369</v>
      </c>
      <c r="G110" s="38">
        <v>429.58745206943024</v>
      </c>
      <c r="H110" s="39">
        <v>35528</v>
      </c>
      <c r="I110" s="37">
        <v>103</v>
      </c>
      <c r="J110" t="s">
        <v>516</v>
      </c>
      <c r="K110" t="s">
        <v>517</v>
      </c>
      <c r="L110" t="s">
        <v>518</v>
      </c>
      <c r="M110" t="s">
        <v>413</v>
      </c>
      <c r="N110" s="38">
        <v>395.33308197780889</v>
      </c>
      <c r="O110" s="38">
        <v>398.45912678391522</v>
      </c>
      <c r="P110" s="39">
        <v>35528</v>
      </c>
      <c r="Q110" s="39">
        <f t="shared" si="8"/>
        <v>8400.8854935055806</v>
      </c>
      <c r="R110" s="39">
        <f t="shared" si="9"/>
        <v>-2574.3934917471379</v>
      </c>
      <c r="S110" s="42">
        <f t="shared" si="10"/>
        <v>0.23645815957851779</v>
      </c>
      <c r="T110" s="42">
        <f t="shared" ref="T110:T126" si="12">+O110/G110-1</f>
        <v>-7.2460974210401319E-2</v>
      </c>
      <c r="U110" s="42"/>
      <c r="V110" s="39"/>
      <c r="W110" s="39"/>
    </row>
    <row r="111" spans="1:40" x14ac:dyDescent="0.25">
      <c r="A111" s="37">
        <v>102</v>
      </c>
      <c r="B111" t="s">
        <v>519</v>
      </c>
      <c r="C111" t="s">
        <v>520</v>
      </c>
      <c r="D111" t="s">
        <v>521</v>
      </c>
      <c r="E111" t="s">
        <v>191</v>
      </c>
      <c r="F111" s="38">
        <v>375.39910795407616</v>
      </c>
      <c r="G111" s="38">
        <v>504.38375490286762</v>
      </c>
      <c r="H111" s="39">
        <v>35024</v>
      </c>
      <c r="I111" s="37">
        <v>104</v>
      </c>
      <c r="J111" t="s">
        <v>519</v>
      </c>
      <c r="K111" t="s">
        <v>520</v>
      </c>
      <c r="L111" t="s">
        <v>521</v>
      </c>
      <c r="M111" t="s">
        <v>191</v>
      </c>
      <c r="N111" s="38">
        <v>375.81007093615744</v>
      </c>
      <c r="O111" s="38">
        <v>378.78174007766978</v>
      </c>
      <c r="P111" s="39">
        <v>35024</v>
      </c>
      <c r="Q111" s="39">
        <f t="shared" si="8"/>
        <v>38.342039657096628</v>
      </c>
      <c r="R111" s="39">
        <f t="shared" si="9"/>
        <v>-8721.7023238285874</v>
      </c>
      <c r="S111" s="42">
        <f t="shared" si="10"/>
        <v>1.0947361711139969E-3</v>
      </c>
      <c r="T111" s="42">
        <f t="shared" si="12"/>
        <v>-0.24902073788912138</v>
      </c>
      <c r="U111" s="42"/>
      <c r="V111" s="39"/>
      <c r="W111" s="39"/>
    </row>
    <row r="112" spans="1:40" x14ac:dyDescent="0.25">
      <c r="A112" s="37">
        <v>103</v>
      </c>
      <c r="B112" t="s">
        <v>522</v>
      </c>
      <c r="C112" t="s">
        <v>523</v>
      </c>
      <c r="D112" t="s">
        <v>524</v>
      </c>
      <c r="E112" t="s">
        <v>426</v>
      </c>
      <c r="F112" s="38">
        <v>265.67523124357655</v>
      </c>
      <c r="G112" s="38">
        <v>356.95948093652834</v>
      </c>
      <c r="H112" s="39">
        <v>33827</v>
      </c>
      <c r="I112" s="37">
        <v>105</v>
      </c>
      <c r="J112" t="s">
        <v>522</v>
      </c>
      <c r="K112" t="s">
        <v>523</v>
      </c>
      <c r="L112" t="s">
        <v>524</v>
      </c>
      <c r="M112" t="s">
        <v>426</v>
      </c>
      <c r="N112" s="38">
        <v>307.14874312063068</v>
      </c>
      <c r="O112" s="38">
        <v>309.57748176382933</v>
      </c>
      <c r="P112" s="39">
        <v>33827</v>
      </c>
      <c r="Q112" s="39">
        <f t="shared" si="8"/>
        <v>5280.5994736441198</v>
      </c>
      <c r="R112" s="39">
        <f t="shared" si="9"/>
        <v>-4490.1199480954092</v>
      </c>
      <c r="S112" s="42">
        <f t="shared" si="10"/>
        <v>0.15610605355615692</v>
      </c>
      <c r="T112" s="42">
        <f t="shared" si="12"/>
        <v>-0.13273775233084251</v>
      </c>
      <c r="U112" s="42"/>
      <c r="V112" s="39"/>
      <c r="W112" s="39"/>
    </row>
    <row r="113" spans="1:40" x14ac:dyDescent="0.25">
      <c r="A113" s="37">
        <v>104</v>
      </c>
      <c r="B113" t="s">
        <v>525</v>
      </c>
      <c r="C113" t="s">
        <v>526</v>
      </c>
      <c r="D113" t="s">
        <v>527</v>
      </c>
      <c r="E113" t="s">
        <v>230</v>
      </c>
      <c r="F113" s="38">
        <v>349.76835294117649</v>
      </c>
      <c r="G113" s="38">
        <v>469.94644223886587</v>
      </c>
      <c r="H113" s="39">
        <v>33573</v>
      </c>
      <c r="I113" s="37">
        <v>106</v>
      </c>
      <c r="J113" t="s">
        <v>525</v>
      </c>
      <c r="K113" t="s">
        <v>526</v>
      </c>
      <c r="L113" t="s">
        <v>527</v>
      </c>
      <c r="M113" t="s">
        <v>230</v>
      </c>
      <c r="N113" s="38">
        <v>441.02790268649835</v>
      </c>
      <c r="O113" s="38">
        <v>444.51527333011796</v>
      </c>
      <c r="P113" s="39">
        <v>33573</v>
      </c>
      <c r="Q113" s="39">
        <f t="shared" si="8"/>
        <v>8759.6743325573698</v>
      </c>
      <c r="R113" s="39">
        <f t="shared" si="9"/>
        <v>-1816.8041228396432</v>
      </c>
      <c r="S113" s="42">
        <f t="shared" si="10"/>
        <v>0.26091425647268252</v>
      </c>
      <c r="T113" s="42">
        <f t="shared" si="12"/>
        <v>-5.4115036572234931E-2</v>
      </c>
      <c r="U113" s="42"/>
      <c r="V113" s="39"/>
      <c r="W113" s="39"/>
    </row>
    <row r="114" spans="1:40" x14ac:dyDescent="0.25">
      <c r="A114" s="37">
        <v>105</v>
      </c>
      <c r="B114" t="s">
        <v>528</v>
      </c>
      <c r="C114" t="s">
        <v>529</v>
      </c>
      <c r="D114" t="s">
        <v>530</v>
      </c>
      <c r="E114" t="s">
        <v>475</v>
      </c>
      <c r="F114" s="38">
        <v>395.48896353166987</v>
      </c>
      <c r="G114" s="38">
        <v>531.37635178704204</v>
      </c>
      <c r="H114" s="39">
        <v>33454</v>
      </c>
      <c r="I114" s="37">
        <v>107</v>
      </c>
      <c r="J114" t="s">
        <v>528</v>
      </c>
      <c r="K114" t="s">
        <v>529</v>
      </c>
      <c r="L114" t="s">
        <v>530</v>
      </c>
      <c r="M114" t="s">
        <v>475</v>
      </c>
      <c r="N114" s="38">
        <v>500.28361799374551</v>
      </c>
      <c r="O114" s="38">
        <v>504.23954548098067</v>
      </c>
      <c r="P114" s="39">
        <v>33454</v>
      </c>
      <c r="Q114" s="39">
        <f t="shared" si="8"/>
        <v>8864.4708036044667</v>
      </c>
      <c r="R114" s="39">
        <f t="shared" si="9"/>
        <v>-1708.4590142370644</v>
      </c>
      <c r="S114" s="42">
        <f t="shared" si="10"/>
        <v>0.26497491491613756</v>
      </c>
      <c r="T114" s="42">
        <f t="shared" si="12"/>
        <v>-5.1068901005472123E-2</v>
      </c>
      <c r="U114" s="42"/>
      <c r="V114" s="39"/>
      <c r="W114" s="39"/>
    </row>
    <row r="115" spans="1:40" x14ac:dyDescent="0.25">
      <c r="A115" s="37">
        <v>106</v>
      </c>
      <c r="B115" t="s">
        <v>531</v>
      </c>
      <c r="C115" t="s">
        <v>532</v>
      </c>
      <c r="D115" t="s">
        <v>533</v>
      </c>
      <c r="E115" t="s">
        <v>445</v>
      </c>
      <c r="F115" s="38">
        <v>351.89682013911892</v>
      </c>
      <c r="G115" s="38">
        <v>472.80623666761858</v>
      </c>
      <c r="H115" s="39">
        <v>32905</v>
      </c>
      <c r="I115" s="37">
        <v>108</v>
      </c>
      <c r="J115" t="s">
        <v>531</v>
      </c>
      <c r="K115" t="s">
        <v>532</v>
      </c>
      <c r="L115" t="s">
        <v>533</v>
      </c>
      <c r="M115" t="s">
        <v>445</v>
      </c>
      <c r="N115" s="38">
        <v>363.45311778290994</v>
      </c>
      <c r="O115" s="38">
        <v>366.32707592834078</v>
      </c>
      <c r="P115" s="39">
        <v>32905</v>
      </c>
      <c r="Q115" s="39">
        <f t="shared" si="8"/>
        <v>1080.6007676301613</v>
      </c>
      <c r="R115" s="39">
        <f t="shared" si="9"/>
        <v>-7410.4284427809389</v>
      </c>
      <c r="S115" s="42">
        <f t="shared" si="10"/>
        <v>3.2840017250574727E-2</v>
      </c>
      <c r="T115" s="42">
        <f t="shared" si="12"/>
        <v>-0.22520676015137331</v>
      </c>
      <c r="U115" s="42"/>
      <c r="V115" s="39"/>
      <c r="W115" s="39"/>
    </row>
    <row r="116" spans="1:40" x14ac:dyDescent="0.25">
      <c r="A116" s="37">
        <v>107</v>
      </c>
      <c r="B116" t="s">
        <v>534</v>
      </c>
      <c r="C116" t="s">
        <v>535</v>
      </c>
      <c r="D116" t="s">
        <v>536</v>
      </c>
      <c r="E116" t="s">
        <v>537</v>
      </c>
      <c r="F116" s="38">
        <v>319.9769764685966</v>
      </c>
      <c r="G116" s="38">
        <v>429.9189461404921</v>
      </c>
      <c r="H116" s="39">
        <v>32753</v>
      </c>
      <c r="I116" s="37">
        <v>109</v>
      </c>
      <c r="J116" t="s">
        <v>534</v>
      </c>
      <c r="K116" t="s">
        <v>535</v>
      </c>
      <c r="L116" t="s">
        <v>536</v>
      </c>
      <c r="M116" t="s">
        <v>537</v>
      </c>
      <c r="N116" s="38">
        <v>402.29447925286678</v>
      </c>
      <c r="O116" s="38">
        <v>405.47557040036719</v>
      </c>
      <c r="P116" s="39">
        <v>32753</v>
      </c>
      <c r="Q116" s="39">
        <f t="shared" si="8"/>
        <v>8426.0598948368643</v>
      </c>
      <c r="R116" s="39">
        <f t="shared" si="9"/>
        <v>-1862.1972648646363</v>
      </c>
      <c r="S116" s="42">
        <f t="shared" si="10"/>
        <v>0.2572607057318983</v>
      </c>
      <c r="T116" s="42">
        <f t="shared" si="12"/>
        <v>-5.6855777023925635E-2</v>
      </c>
      <c r="U116" s="42"/>
      <c r="V116" s="39"/>
      <c r="W116" s="39"/>
    </row>
    <row r="117" spans="1:40" x14ac:dyDescent="0.25">
      <c r="A117" s="37">
        <v>108</v>
      </c>
      <c r="B117" t="s">
        <v>538</v>
      </c>
      <c r="C117" t="s">
        <v>539</v>
      </c>
      <c r="D117" t="s">
        <v>540</v>
      </c>
      <c r="E117" t="s">
        <v>541</v>
      </c>
      <c r="F117" s="38">
        <v>414.59881305637981</v>
      </c>
      <c r="G117" s="38">
        <v>557.05221902986216</v>
      </c>
      <c r="H117" s="39">
        <v>31003</v>
      </c>
      <c r="I117" s="37">
        <v>110</v>
      </c>
      <c r="J117" t="s">
        <v>538</v>
      </c>
      <c r="K117" t="s">
        <v>539</v>
      </c>
      <c r="L117" t="s">
        <v>540</v>
      </c>
      <c r="M117" t="s">
        <v>541</v>
      </c>
      <c r="N117" s="38">
        <v>383.43862196409714</v>
      </c>
      <c r="O117" s="38">
        <v>386.47061287832759</v>
      </c>
      <c r="P117" s="39">
        <v>31003</v>
      </c>
      <c r="Q117" s="39">
        <f t="shared" si="8"/>
        <v>-2330.1065367562173</v>
      </c>
      <c r="R117" s="39">
        <f t="shared" si="9"/>
        <v>-9493.7985252555318</v>
      </c>
      <c r="S117" s="42">
        <f t="shared" si="10"/>
        <v>-7.5157453690166021E-2</v>
      </c>
      <c r="T117" s="42">
        <f t="shared" si="12"/>
        <v>-0.30622193095040906</v>
      </c>
      <c r="U117" s="42"/>
      <c r="V117" s="39"/>
      <c r="W117" s="39"/>
    </row>
    <row r="118" spans="1:40" x14ac:dyDescent="0.25">
      <c r="A118" s="37">
        <v>109</v>
      </c>
      <c r="B118" t="s">
        <v>542</v>
      </c>
      <c r="C118" t="s">
        <v>543</v>
      </c>
      <c r="D118" t="s">
        <v>544</v>
      </c>
      <c r="E118" t="s">
        <v>426</v>
      </c>
      <c r="F118" s="38">
        <v>446.55747126436779</v>
      </c>
      <c r="G118" s="38">
        <v>599.99166051243026</v>
      </c>
      <c r="H118" s="39">
        <v>30607</v>
      </c>
      <c r="I118" s="37">
        <v>111</v>
      </c>
      <c r="J118" t="s">
        <v>542</v>
      </c>
      <c r="K118" t="s">
        <v>543</v>
      </c>
      <c r="L118" t="s">
        <v>544</v>
      </c>
      <c r="M118" t="s">
        <v>426</v>
      </c>
      <c r="N118" s="38">
        <v>448.33113789237666</v>
      </c>
      <c r="O118" s="38">
        <v>451.87625791626294</v>
      </c>
      <c r="P118" s="39">
        <v>30607</v>
      </c>
      <c r="Q118" s="39">
        <f t="shared" si="8"/>
        <v>121.56691574269766</v>
      </c>
      <c r="R118" s="39">
        <f t="shared" si="9"/>
        <v>-7555.7185634698881</v>
      </c>
      <c r="S118" s="42">
        <f t="shared" si="10"/>
        <v>3.971866427376014E-3</v>
      </c>
      <c r="T118" s="42">
        <f t="shared" si="12"/>
        <v>-0.24686243550396603</v>
      </c>
      <c r="U118" s="42"/>
      <c r="V118" s="39"/>
      <c r="W118" s="39"/>
    </row>
    <row r="119" spans="1:40" x14ac:dyDescent="0.25">
      <c r="A119" s="37">
        <v>110</v>
      </c>
      <c r="B119" t="s">
        <v>545</v>
      </c>
      <c r="C119" t="s">
        <v>546</v>
      </c>
      <c r="D119" t="s">
        <v>547</v>
      </c>
      <c r="E119" t="s">
        <v>211</v>
      </c>
      <c r="F119" s="38">
        <v>240.88999236058061</v>
      </c>
      <c r="G119" s="38">
        <v>323.65819814419046</v>
      </c>
      <c r="H119" s="39">
        <v>30531</v>
      </c>
      <c r="I119" s="37">
        <v>112</v>
      </c>
      <c r="J119" t="s">
        <v>545</v>
      </c>
      <c r="K119" t="s">
        <v>546</v>
      </c>
      <c r="L119" t="s">
        <v>547</v>
      </c>
      <c r="M119" t="s">
        <v>211</v>
      </c>
      <c r="N119" s="38">
        <v>139.76193733752908</v>
      </c>
      <c r="O119" s="38">
        <v>140.86708663624086</v>
      </c>
      <c r="P119" s="39">
        <v>30531</v>
      </c>
      <c r="Q119" s="39">
        <f t="shared" si="8"/>
        <v>-12817.222573892337</v>
      </c>
      <c r="R119" s="39">
        <f t="shared" si="9"/>
        <v>-17242.867498641121</v>
      </c>
      <c r="S119" s="42">
        <f t="shared" si="10"/>
        <v>-0.41981011345492569</v>
      </c>
      <c r="T119" s="42">
        <f t="shared" si="12"/>
        <v>-0.56476589363732344</v>
      </c>
      <c r="U119" s="42"/>
      <c r="V119" s="39"/>
      <c r="W119" s="39"/>
    </row>
    <row r="120" spans="1:40" x14ac:dyDescent="0.25">
      <c r="A120" s="37">
        <v>111</v>
      </c>
      <c r="B120" t="s">
        <v>548</v>
      </c>
      <c r="C120" t="s">
        <v>549</v>
      </c>
      <c r="D120" t="s">
        <v>550</v>
      </c>
      <c r="E120" t="s">
        <v>176</v>
      </c>
      <c r="F120" s="38">
        <v>374.02782874617736</v>
      </c>
      <c r="G120" s="38">
        <v>502.54131324212494</v>
      </c>
      <c r="H120" s="39">
        <v>30372</v>
      </c>
      <c r="I120" s="37">
        <v>113</v>
      </c>
      <c r="J120" t="s">
        <v>548</v>
      </c>
      <c r="K120" t="s">
        <v>549</v>
      </c>
      <c r="L120" t="s">
        <v>550</v>
      </c>
      <c r="M120" t="s">
        <v>176</v>
      </c>
      <c r="N120" s="38">
        <v>364.74091835511331</v>
      </c>
      <c r="O120" s="38">
        <v>367.62505961567808</v>
      </c>
      <c r="P120" s="39">
        <v>30372</v>
      </c>
      <c r="Q120" s="39">
        <f t="shared" si="8"/>
        <v>-754.12047104337421</v>
      </c>
      <c r="R120" s="39">
        <f t="shared" si="9"/>
        <v>-8153.90963323284</v>
      </c>
      <c r="S120" s="42">
        <f t="shared" si="10"/>
        <v>-2.4829463685084097E-2</v>
      </c>
      <c r="T120" s="42">
        <f t="shared" si="12"/>
        <v>-0.26846798476336231</v>
      </c>
      <c r="U120" s="42"/>
      <c r="V120" s="39"/>
      <c r="W120" s="39"/>
    </row>
    <row r="121" spans="1:40" x14ac:dyDescent="0.25">
      <c r="A121" s="37">
        <v>112</v>
      </c>
      <c r="B121" t="s">
        <v>551</v>
      </c>
      <c r="C121" t="s">
        <v>552</v>
      </c>
      <c r="D121" t="s">
        <v>553</v>
      </c>
      <c r="E121" t="s">
        <v>199</v>
      </c>
      <c r="F121" s="38">
        <v>332.31189083820664</v>
      </c>
      <c r="G121" s="38">
        <v>446.4920553842955</v>
      </c>
      <c r="H121" s="39">
        <v>29414</v>
      </c>
      <c r="I121" s="37">
        <v>114</v>
      </c>
      <c r="J121" t="s">
        <v>551</v>
      </c>
      <c r="K121" t="s">
        <v>552</v>
      </c>
      <c r="L121" t="s">
        <v>553</v>
      </c>
      <c r="M121" t="s">
        <v>199</v>
      </c>
      <c r="N121" s="38">
        <v>219.86001357773253</v>
      </c>
      <c r="O121" s="38">
        <v>221.59852797191547</v>
      </c>
      <c r="P121" s="39">
        <v>29414</v>
      </c>
      <c r="Q121" s="39">
        <f t="shared" si="8"/>
        <v>-9953.4792733311879</v>
      </c>
      <c r="R121" s="39">
        <f t="shared" si="9"/>
        <v>-14815.533973195117</v>
      </c>
      <c r="S121" s="42">
        <f t="shared" si="10"/>
        <v>-0.33839257745737361</v>
      </c>
      <c r="T121" s="42">
        <f t="shared" si="12"/>
        <v>-0.50368987465815995</v>
      </c>
      <c r="U121" s="42"/>
      <c r="V121" s="39"/>
      <c r="W121" s="39"/>
    </row>
    <row r="122" spans="1:40" x14ac:dyDescent="0.25">
      <c r="A122" s="37">
        <v>113</v>
      </c>
      <c r="B122" t="s">
        <v>554</v>
      </c>
      <c r="C122" t="s">
        <v>555</v>
      </c>
      <c r="D122" t="s">
        <v>556</v>
      </c>
      <c r="E122" t="s">
        <v>449</v>
      </c>
      <c r="F122" s="38">
        <v>424.99076517150394</v>
      </c>
      <c r="G122" s="38">
        <v>571.01477705820548</v>
      </c>
      <c r="H122" s="39">
        <v>28142</v>
      </c>
      <c r="I122" s="37">
        <v>115</v>
      </c>
      <c r="J122" t="s">
        <v>554</v>
      </c>
      <c r="K122" t="s">
        <v>555</v>
      </c>
      <c r="L122" t="s">
        <v>556</v>
      </c>
      <c r="M122" t="s">
        <v>449</v>
      </c>
      <c r="N122" s="38">
        <v>560.03707833844442</v>
      </c>
      <c r="O122" s="38">
        <v>564.46549852328769</v>
      </c>
      <c r="P122" s="39">
        <v>28142</v>
      </c>
      <c r="Q122" s="39">
        <f t="shared" si="8"/>
        <v>8942.4845351883505</v>
      </c>
      <c r="R122" s="39">
        <f t="shared" si="9"/>
        <v>-322.7758788996598</v>
      </c>
      <c r="S122" s="42">
        <f t="shared" si="10"/>
        <v>0.31776293565447911</v>
      </c>
      <c r="T122" s="42">
        <f t="shared" si="12"/>
        <v>-1.1469542992667892E-2</v>
      </c>
      <c r="U122" s="42"/>
      <c r="V122" s="39"/>
      <c r="W122" s="39"/>
    </row>
    <row r="123" spans="1:40" x14ac:dyDescent="0.25">
      <c r="A123" s="37">
        <v>114</v>
      </c>
      <c r="B123" t="s">
        <v>557</v>
      </c>
      <c r="C123" t="s">
        <v>558</v>
      </c>
      <c r="D123" t="s">
        <v>559</v>
      </c>
      <c r="E123" t="s">
        <v>256</v>
      </c>
      <c r="F123" s="38">
        <v>365.18544542032623</v>
      </c>
      <c r="G123" s="38">
        <v>490.6607455751157</v>
      </c>
      <c r="H123" s="39">
        <v>27794</v>
      </c>
      <c r="I123" s="37">
        <v>116</v>
      </c>
      <c r="J123" t="s">
        <v>557</v>
      </c>
      <c r="K123" t="s">
        <v>558</v>
      </c>
      <c r="L123" t="s">
        <v>559</v>
      </c>
      <c r="M123" t="s">
        <v>256</v>
      </c>
      <c r="N123" s="38">
        <v>358.95894387614044</v>
      </c>
      <c r="O123" s="38">
        <v>361.79736492730967</v>
      </c>
      <c r="P123" s="39">
        <v>27794</v>
      </c>
      <c r="Q123" s="39">
        <f t="shared" si="8"/>
        <v>-473.89452698452874</v>
      </c>
      <c r="R123" s="39">
        <f t="shared" si="9"/>
        <v>-7299.6033084468654</v>
      </c>
      <c r="S123" s="42">
        <f t="shared" si="10"/>
        <v>-1.7050245627996286E-2</v>
      </c>
      <c r="T123" s="42">
        <f t="shared" si="12"/>
        <v>-0.26263234181646633</v>
      </c>
      <c r="U123" s="42"/>
      <c r="V123" s="39"/>
      <c r="W123" s="39"/>
    </row>
    <row r="124" spans="1:40" x14ac:dyDescent="0.25">
      <c r="A124" s="37">
        <v>115</v>
      </c>
      <c r="B124" t="s">
        <v>560</v>
      </c>
      <c r="C124" t="s">
        <v>561</v>
      </c>
      <c r="D124" t="s">
        <v>562</v>
      </c>
      <c r="E124" t="s">
        <v>242</v>
      </c>
      <c r="F124" s="38">
        <v>284.29658628249297</v>
      </c>
      <c r="G124" s="38">
        <v>381.97901022389436</v>
      </c>
      <c r="H124" s="39">
        <v>26572</v>
      </c>
      <c r="I124" s="37">
        <v>117</v>
      </c>
      <c r="J124" t="s">
        <v>560</v>
      </c>
      <c r="K124" t="s">
        <v>561</v>
      </c>
      <c r="L124" t="s">
        <v>562</v>
      </c>
      <c r="M124" t="s">
        <v>242</v>
      </c>
      <c r="N124" s="38">
        <v>349.5986175855972</v>
      </c>
      <c r="O124" s="38">
        <v>352.36302307693103</v>
      </c>
      <c r="P124" s="39">
        <v>26572</v>
      </c>
      <c r="Q124" s="39">
        <f t="shared" si="8"/>
        <v>6103.5047886993934</v>
      </c>
      <c r="R124" s="39">
        <f t="shared" si="9"/>
        <v>-2060.2074705828491</v>
      </c>
      <c r="S124" s="42">
        <f t="shared" si="10"/>
        <v>0.22969685340581791</v>
      </c>
      <c r="T124" s="42">
        <f t="shared" si="12"/>
        <v>-7.7533022376292671E-2</v>
      </c>
      <c r="U124" s="42"/>
      <c r="V124" s="39"/>
      <c r="W124" s="39"/>
    </row>
    <row r="125" spans="1:40" x14ac:dyDescent="0.25">
      <c r="A125" s="37">
        <v>116</v>
      </c>
      <c r="B125" t="s">
        <v>563</v>
      </c>
      <c r="C125" t="s">
        <v>564</v>
      </c>
      <c r="D125" t="s">
        <v>565</v>
      </c>
      <c r="E125" t="s">
        <v>289</v>
      </c>
      <c r="F125" s="38">
        <v>417.3975155279503</v>
      </c>
      <c r="G125" s="38">
        <v>560.81253713280057</v>
      </c>
      <c r="H125" s="39">
        <v>26295</v>
      </c>
      <c r="I125" s="37">
        <v>118</v>
      </c>
      <c r="J125" t="s">
        <v>563</v>
      </c>
      <c r="K125" t="s">
        <v>564</v>
      </c>
      <c r="L125" t="s">
        <v>565</v>
      </c>
      <c r="M125" t="s">
        <v>289</v>
      </c>
      <c r="N125" s="38">
        <v>394.92425839482007</v>
      </c>
      <c r="O125" s="38">
        <v>398.04707048174225</v>
      </c>
      <c r="P125" s="39">
        <v>26295</v>
      </c>
      <c r="Q125" s="39">
        <f t="shared" si="8"/>
        <v>-1415.7590170804176</v>
      </c>
      <c r="R125" s="39">
        <f t="shared" si="9"/>
        <v>-7631.6374228561381</v>
      </c>
      <c r="S125" s="42">
        <f t="shared" si="10"/>
        <v>-5.3841377337152219E-2</v>
      </c>
      <c r="T125" s="42">
        <f t="shared" si="12"/>
        <v>-0.29023150495744965</v>
      </c>
      <c r="U125" s="42"/>
      <c r="V125" s="39"/>
      <c r="W125" s="39"/>
    </row>
    <row r="126" spans="1:40" x14ac:dyDescent="0.25">
      <c r="A126" s="37">
        <v>117</v>
      </c>
      <c r="B126" t="s">
        <v>566</v>
      </c>
      <c r="C126" t="s">
        <v>567</v>
      </c>
      <c r="D126" t="s">
        <v>568</v>
      </c>
      <c r="E126" t="s">
        <v>24</v>
      </c>
      <c r="F126" s="38">
        <v>319.25858243049208</v>
      </c>
      <c r="G126" s="38">
        <v>428.9537166693467</v>
      </c>
      <c r="H126" s="39">
        <v>26041</v>
      </c>
      <c r="I126" s="37">
        <v>119</v>
      </c>
      <c r="J126" t="s">
        <v>566</v>
      </c>
      <c r="K126" t="s">
        <v>567</v>
      </c>
      <c r="L126" t="s">
        <v>568</v>
      </c>
      <c r="M126" t="s">
        <v>24</v>
      </c>
      <c r="N126" s="38">
        <v>494.79287974683547</v>
      </c>
      <c r="O126" s="38">
        <v>498.70538993721158</v>
      </c>
      <c r="P126" s="39">
        <v>26041</v>
      </c>
      <c r="Q126" s="39">
        <f t="shared" si="8"/>
        <v>14317.825386605233</v>
      </c>
      <c r="R126" s="39">
        <f t="shared" si="9"/>
        <v>4234.4972265821834</v>
      </c>
      <c r="S126" s="42">
        <f t="shared" si="10"/>
        <v>0.54981857020103808</v>
      </c>
      <c r="T126" s="42">
        <f t="shared" si="12"/>
        <v>0.16260885628747679</v>
      </c>
      <c r="U126" s="42"/>
      <c r="V126" s="39"/>
      <c r="W126" s="39"/>
    </row>
    <row r="127" spans="1:40" x14ac:dyDescent="0.25">
      <c r="Q127" s="39"/>
      <c r="R127" s="39"/>
      <c r="U127" s="42"/>
      <c r="V127" s="39"/>
      <c r="W127" s="43">
        <v>118</v>
      </c>
      <c r="X127" s="2" t="s">
        <v>569</v>
      </c>
      <c r="Y127" s="2" t="s">
        <v>570</v>
      </c>
      <c r="Z127" s="2" t="s">
        <v>571</v>
      </c>
      <c r="AA127" s="2" t="s">
        <v>312</v>
      </c>
      <c r="AB127" s="44">
        <v>63.651160869205981</v>
      </c>
      <c r="AC127" s="44">
        <v>85.521278135439928</v>
      </c>
      <c r="AD127" s="45">
        <v>25914</v>
      </c>
      <c r="AE127" s="43">
        <v>120</v>
      </c>
      <c r="AF127" s="2" t="s">
        <v>569</v>
      </c>
      <c r="AG127" s="2" t="s">
        <v>570</v>
      </c>
      <c r="AH127" s="2" t="s">
        <v>571</v>
      </c>
      <c r="AI127" s="2" t="s">
        <v>312</v>
      </c>
      <c r="AJ127" s="44">
        <v>283.507614213198</v>
      </c>
      <c r="AK127" s="44">
        <v>285.74941371165863</v>
      </c>
      <c r="AL127" s="45">
        <v>25914</v>
      </c>
      <c r="AM127" s="46">
        <f>+AJ127/AB127-1</f>
        <v>3.4540839529347398</v>
      </c>
      <c r="AN127" s="46">
        <f>+AK127/AC127-1</f>
        <v>2.3412668746498118</v>
      </c>
    </row>
    <row r="128" spans="1:40" x14ac:dyDescent="0.25">
      <c r="A128" s="37">
        <v>119</v>
      </c>
      <c r="B128" t="s">
        <v>572</v>
      </c>
      <c r="C128" t="s">
        <v>573</v>
      </c>
      <c r="D128" t="s">
        <v>574</v>
      </c>
      <c r="E128" t="s">
        <v>305</v>
      </c>
      <c r="F128" s="38">
        <v>388.61169170476813</v>
      </c>
      <c r="G128" s="38">
        <v>522.13609491364332</v>
      </c>
      <c r="H128" s="39">
        <v>24855</v>
      </c>
      <c r="I128" s="37">
        <v>121</v>
      </c>
      <c r="J128" t="s">
        <v>572</v>
      </c>
      <c r="K128" t="s">
        <v>573</v>
      </c>
      <c r="L128" t="s">
        <v>574</v>
      </c>
      <c r="M128" t="s">
        <v>305</v>
      </c>
      <c r="N128" s="38">
        <v>392.90743895513913</v>
      </c>
      <c r="O128" s="38">
        <v>396.01430330527512</v>
      </c>
      <c r="P128" s="39">
        <v>24855</v>
      </c>
      <c r="Q128" s="39">
        <f t="shared" si="8"/>
        <v>274.74931966042084</v>
      </c>
      <c r="R128" s="39">
        <f t="shared" si="9"/>
        <v>-6003.7165807210713</v>
      </c>
      <c r="S128" s="42">
        <f t="shared" si="10"/>
        <v>1.105408648804751E-2</v>
      </c>
      <c r="T128" s="42">
        <f t="shared" ref="T128:T159" si="13">+O128/G128-1</f>
        <v>-0.24154965120583671</v>
      </c>
      <c r="U128" s="42"/>
      <c r="V128" s="39"/>
      <c r="W128" s="39"/>
    </row>
    <row r="129" spans="1:23" x14ac:dyDescent="0.25">
      <c r="A129" s="37">
        <v>120</v>
      </c>
      <c r="B129" t="s">
        <v>575</v>
      </c>
      <c r="C129" t="s">
        <v>576</v>
      </c>
      <c r="D129" t="s">
        <v>577</v>
      </c>
      <c r="E129" t="s">
        <v>226</v>
      </c>
      <c r="F129" s="38">
        <v>314.87190684133918</v>
      </c>
      <c r="G129" s="38">
        <v>423.05980840393767</v>
      </c>
      <c r="H129" s="39">
        <v>24663</v>
      </c>
      <c r="I129" s="37">
        <v>122</v>
      </c>
      <c r="J129" t="s">
        <v>575</v>
      </c>
      <c r="K129" t="s">
        <v>576</v>
      </c>
      <c r="L129" t="s">
        <v>577</v>
      </c>
      <c r="M129" t="s">
        <v>226</v>
      </c>
      <c r="N129" s="38">
        <v>412.50616893388167</v>
      </c>
      <c r="O129" s="38">
        <v>415.76800768623519</v>
      </c>
      <c r="P129" s="39">
        <v>24663</v>
      </c>
      <c r="Q129" s="39">
        <f t="shared" si="8"/>
        <v>7647.4075764457402</v>
      </c>
      <c r="R129" s="39">
        <f t="shared" si="9"/>
        <v>-425.08807863163207</v>
      </c>
      <c r="S129" s="42">
        <f t="shared" si="10"/>
        <v>0.31007612928053119</v>
      </c>
      <c r="T129" s="42">
        <f t="shared" si="13"/>
        <v>-1.7235862572745897E-2</v>
      </c>
      <c r="U129" s="42"/>
      <c r="V129" s="39"/>
      <c r="W129" s="39"/>
    </row>
    <row r="130" spans="1:23" x14ac:dyDescent="0.25">
      <c r="A130" s="37">
        <v>121</v>
      </c>
      <c r="B130" t="s">
        <v>578</v>
      </c>
      <c r="C130" t="s">
        <v>579</v>
      </c>
      <c r="D130" t="s">
        <v>580</v>
      </c>
      <c r="E130" t="s">
        <v>203</v>
      </c>
      <c r="F130" s="38">
        <v>227.2291968162084</v>
      </c>
      <c r="G130" s="38">
        <v>305.30364373626225</v>
      </c>
      <c r="H130" s="39">
        <v>24348</v>
      </c>
      <c r="I130" s="37">
        <v>123</v>
      </c>
      <c r="J130" t="s">
        <v>578</v>
      </c>
      <c r="K130" t="s">
        <v>579</v>
      </c>
      <c r="L130" t="s">
        <v>580</v>
      </c>
      <c r="M130" t="s">
        <v>203</v>
      </c>
      <c r="N130" s="38">
        <v>428.33899119295438</v>
      </c>
      <c r="O130" s="38">
        <v>431.72602592319407</v>
      </c>
      <c r="P130" s="39">
        <v>24348</v>
      </c>
      <c r="Q130" s="39">
        <f t="shared" si="8"/>
        <v>21549.261019681304</v>
      </c>
      <c r="R130" s="39">
        <f t="shared" si="9"/>
        <v>10082.199228996011</v>
      </c>
      <c r="S130" s="42">
        <f t="shared" si="10"/>
        <v>0.88505261293253268</v>
      </c>
      <c r="T130" s="42">
        <f t="shared" si="13"/>
        <v>0.41408736770970966</v>
      </c>
      <c r="U130" s="42"/>
      <c r="V130" s="39"/>
      <c r="W130" s="39"/>
    </row>
    <row r="131" spans="1:23" x14ac:dyDescent="0.25">
      <c r="A131" s="37">
        <v>122</v>
      </c>
      <c r="B131" t="s">
        <v>581</v>
      </c>
      <c r="C131" t="s">
        <v>582</v>
      </c>
      <c r="D131" t="s">
        <v>583</v>
      </c>
      <c r="E131" t="s">
        <v>203</v>
      </c>
      <c r="F131" s="38">
        <v>231.89462809917356</v>
      </c>
      <c r="G131" s="38">
        <v>311.57208630547353</v>
      </c>
      <c r="H131" s="39">
        <v>24046</v>
      </c>
      <c r="I131" s="37">
        <v>124</v>
      </c>
      <c r="J131" t="s">
        <v>581</v>
      </c>
      <c r="K131" t="s">
        <v>582</v>
      </c>
      <c r="L131" t="s">
        <v>583</v>
      </c>
      <c r="M131" t="s">
        <v>203</v>
      </c>
      <c r="N131" s="38">
        <v>410.13897763578274</v>
      </c>
      <c r="O131" s="38">
        <v>413.38209813155765</v>
      </c>
      <c r="P131" s="39">
        <v>24046</v>
      </c>
      <c r="Q131" s="39">
        <f t="shared" si="8"/>
        <v>18482.806885566573</v>
      </c>
      <c r="R131" s="39">
        <f t="shared" si="9"/>
        <v>7857.3262881123883</v>
      </c>
      <c r="S131" s="42">
        <f t="shared" si="10"/>
        <v>0.76864371976904988</v>
      </c>
      <c r="T131" s="42">
        <f t="shared" si="13"/>
        <v>0.32676230092790437</v>
      </c>
      <c r="U131" s="42"/>
      <c r="V131" s="39"/>
      <c r="W131" s="39"/>
    </row>
    <row r="132" spans="1:23" x14ac:dyDescent="0.25">
      <c r="A132" s="37">
        <v>123</v>
      </c>
      <c r="B132" t="s">
        <v>584</v>
      </c>
      <c r="C132" t="s">
        <v>585</v>
      </c>
      <c r="D132" t="s">
        <v>586</v>
      </c>
      <c r="E132" t="s">
        <v>587</v>
      </c>
      <c r="F132" s="38">
        <v>438.42717793474606</v>
      </c>
      <c r="G132" s="38">
        <v>589.0678522476594</v>
      </c>
      <c r="H132" s="39">
        <v>23881</v>
      </c>
      <c r="I132" s="37">
        <v>125</v>
      </c>
      <c r="J132" t="s">
        <v>584</v>
      </c>
      <c r="K132" t="s">
        <v>585</v>
      </c>
      <c r="L132" t="s">
        <v>586</v>
      </c>
      <c r="M132" t="s">
        <v>587</v>
      </c>
      <c r="N132" s="38">
        <v>442.41451031772027</v>
      </c>
      <c r="O132" s="38">
        <v>445.91284538041157</v>
      </c>
      <c r="P132" s="39">
        <v>23881</v>
      </c>
      <c r="Q132" s="39">
        <f t="shared" si="8"/>
        <v>217.18882731302949</v>
      </c>
      <c r="R132" s="39">
        <f t="shared" si="9"/>
        <v>-5803.549974680067</v>
      </c>
      <c r="S132" s="42">
        <f t="shared" si="10"/>
        <v>9.0946286718742719E-3</v>
      </c>
      <c r="T132" s="42">
        <f t="shared" si="13"/>
        <v>-0.24301955423475008</v>
      </c>
      <c r="U132" s="42"/>
      <c r="V132" s="39"/>
      <c r="W132" s="39"/>
    </row>
    <row r="133" spans="1:23" x14ac:dyDescent="0.25">
      <c r="A133" s="37">
        <v>124</v>
      </c>
      <c r="B133" t="s">
        <v>588</v>
      </c>
      <c r="C133" t="s">
        <v>589</v>
      </c>
      <c r="D133" t="s">
        <v>590</v>
      </c>
      <c r="E133" t="s">
        <v>230</v>
      </c>
      <c r="F133" s="38">
        <v>425.36378982907786</v>
      </c>
      <c r="G133" s="38">
        <v>571.51597051730528</v>
      </c>
      <c r="H133" s="39">
        <v>23285</v>
      </c>
      <c r="I133" s="37">
        <v>126</v>
      </c>
      <c r="J133" t="s">
        <v>588</v>
      </c>
      <c r="K133" t="s">
        <v>589</v>
      </c>
      <c r="L133" t="s">
        <v>590</v>
      </c>
      <c r="M133" t="s">
        <v>230</v>
      </c>
      <c r="N133" s="38">
        <v>329.20833333333331</v>
      </c>
      <c r="O133" s="38">
        <v>331.81150531022689</v>
      </c>
      <c r="P133" s="39">
        <v>23285</v>
      </c>
      <c r="Q133" s="39">
        <f t="shared" si="8"/>
        <v>-5263.6821893163296</v>
      </c>
      <c r="R133" s="39">
        <f t="shared" si="9"/>
        <v>-9766.163607457429</v>
      </c>
      <c r="S133" s="42">
        <f t="shared" si="10"/>
        <v>-0.22605463557295813</v>
      </c>
      <c r="T133" s="42">
        <f t="shared" si="13"/>
        <v>-0.41941866469647537</v>
      </c>
      <c r="U133" s="42"/>
      <c r="V133" s="39"/>
      <c r="W133" s="39"/>
    </row>
    <row r="134" spans="1:23" x14ac:dyDescent="0.25">
      <c r="A134" s="37">
        <v>125</v>
      </c>
      <c r="B134" t="s">
        <v>591</v>
      </c>
      <c r="C134" t="s">
        <v>592</v>
      </c>
      <c r="D134" t="s">
        <v>593</v>
      </c>
      <c r="E134" t="s">
        <v>272</v>
      </c>
      <c r="F134" s="38">
        <v>389.01600000000002</v>
      </c>
      <c r="G134" s="38">
        <v>522.67932086108578</v>
      </c>
      <c r="H134" s="39">
        <v>23142</v>
      </c>
      <c r="I134" s="37">
        <v>127</v>
      </c>
      <c r="J134" t="s">
        <v>591</v>
      </c>
      <c r="K134" t="s">
        <v>592</v>
      </c>
      <c r="L134" t="s">
        <v>593</v>
      </c>
      <c r="M134" t="s">
        <v>272</v>
      </c>
      <c r="N134" s="38">
        <v>445.02964824120602</v>
      </c>
      <c r="O134" s="38">
        <v>448.54866216609133</v>
      </c>
      <c r="P134" s="39">
        <v>23142</v>
      </c>
      <c r="Q134" s="39">
        <f t="shared" si="8"/>
        <v>3332.1710356334679</v>
      </c>
      <c r="R134" s="39">
        <f t="shared" si="9"/>
        <v>-3282.187825401847</v>
      </c>
      <c r="S134" s="42">
        <f t="shared" si="10"/>
        <v>0.14398803196065457</v>
      </c>
      <c r="T134" s="42">
        <f t="shared" si="13"/>
        <v>-0.14182818362293004</v>
      </c>
      <c r="U134" s="42"/>
      <c r="V134" s="39"/>
      <c r="W134" s="39"/>
    </row>
    <row r="135" spans="1:23" x14ac:dyDescent="0.25">
      <c r="A135" s="37">
        <v>126</v>
      </c>
      <c r="B135" t="s">
        <v>594</v>
      </c>
      <c r="C135" t="s">
        <v>595</v>
      </c>
      <c r="D135" t="s">
        <v>596</v>
      </c>
      <c r="E135" t="s">
        <v>316</v>
      </c>
      <c r="F135" s="38">
        <v>391.0361511280239</v>
      </c>
      <c r="G135" s="38">
        <v>525.3935825357529</v>
      </c>
      <c r="H135" s="39">
        <v>23107</v>
      </c>
      <c r="I135" s="37">
        <v>128</v>
      </c>
      <c r="J135" t="s">
        <v>594</v>
      </c>
      <c r="K135" t="s">
        <v>595</v>
      </c>
      <c r="L135" t="s">
        <v>596</v>
      </c>
      <c r="M135" t="s">
        <v>316</v>
      </c>
      <c r="N135" s="38">
        <v>385.1519944979367</v>
      </c>
      <c r="O135" s="38">
        <v>388.19753368210581</v>
      </c>
      <c r="P135" s="39">
        <v>23107</v>
      </c>
      <c r="Q135" s="39">
        <f t="shared" si="8"/>
        <v>-347.70495479562544</v>
      </c>
      <c r="R135" s="39">
        <f t="shared" si="9"/>
        <v>-6033.9319059830586</v>
      </c>
      <c r="S135" s="42">
        <f t="shared" si="10"/>
        <v>-1.5047602665669513E-2</v>
      </c>
      <c r="T135" s="42">
        <f t="shared" si="13"/>
        <v>-0.26113004310308818</v>
      </c>
      <c r="U135" s="42"/>
      <c r="V135" s="39"/>
      <c r="W135" s="39"/>
    </row>
    <row r="136" spans="1:23" x14ac:dyDescent="0.25">
      <c r="A136" s="37">
        <v>127</v>
      </c>
      <c r="B136" t="s">
        <v>597</v>
      </c>
      <c r="C136" t="s">
        <v>598</v>
      </c>
      <c r="D136" t="s">
        <v>599</v>
      </c>
      <c r="E136" t="s">
        <v>600</v>
      </c>
      <c r="F136" s="38">
        <v>393.80650542118434</v>
      </c>
      <c r="G136" s="38">
        <v>529.11581221395033</v>
      </c>
      <c r="H136" s="39">
        <v>22809</v>
      </c>
      <c r="I136" s="37">
        <v>129</v>
      </c>
      <c r="J136" t="s">
        <v>597</v>
      </c>
      <c r="K136" t="s">
        <v>598</v>
      </c>
      <c r="L136" t="s">
        <v>599</v>
      </c>
      <c r="M136" t="s">
        <v>600</v>
      </c>
      <c r="N136" s="38">
        <v>454.3102923778942</v>
      </c>
      <c r="O136" s="38">
        <v>457.90269178637141</v>
      </c>
      <c r="P136" s="39">
        <v>22809</v>
      </c>
      <c r="Q136" s="39">
        <f t="shared" si="8"/>
        <v>3504.3374289097192</v>
      </c>
      <c r="R136" s="39">
        <f t="shared" si="9"/>
        <v>-3069.8384481011403</v>
      </c>
      <c r="S136" s="42">
        <f t="shared" si="10"/>
        <v>0.15363836331753777</v>
      </c>
      <c r="T136" s="42">
        <f t="shared" si="13"/>
        <v>-0.13458890999610418</v>
      </c>
      <c r="U136" s="42"/>
      <c r="V136" s="39"/>
      <c r="W136" s="39"/>
    </row>
    <row r="137" spans="1:23" x14ac:dyDescent="0.25">
      <c r="A137" s="37">
        <v>128</v>
      </c>
      <c r="B137" t="s">
        <v>601</v>
      </c>
      <c r="C137" t="s">
        <v>602</v>
      </c>
      <c r="D137" t="s">
        <v>603</v>
      </c>
      <c r="E137" t="s">
        <v>180</v>
      </c>
      <c r="F137" s="38">
        <v>291.88633573057359</v>
      </c>
      <c r="G137" s="38">
        <v>392.17654730984606</v>
      </c>
      <c r="H137" s="39">
        <v>22808</v>
      </c>
      <c r="I137" s="37">
        <v>130</v>
      </c>
      <c r="J137" t="s">
        <v>601</v>
      </c>
      <c r="K137" t="s">
        <v>602</v>
      </c>
      <c r="L137" t="s">
        <v>603</v>
      </c>
      <c r="M137" t="s">
        <v>180</v>
      </c>
      <c r="N137" s="38">
        <v>358.36262719703979</v>
      </c>
      <c r="O137" s="38">
        <v>361.19633295181092</v>
      </c>
      <c r="P137" s="39">
        <v>22808</v>
      </c>
      <c r="Q137" s="39">
        <f t="shared" si="8"/>
        <v>5194.4578082842681</v>
      </c>
      <c r="R137" s="39">
        <f t="shared" si="9"/>
        <v>-1801.7312200971719</v>
      </c>
      <c r="S137" s="42">
        <f t="shared" si="10"/>
        <v>0.22774718556139373</v>
      </c>
      <c r="T137" s="42">
        <f t="shared" si="13"/>
        <v>-7.8995581379216584E-2</v>
      </c>
      <c r="U137" s="42"/>
      <c r="V137" s="39"/>
      <c r="W137" s="39"/>
    </row>
    <row r="138" spans="1:23" x14ac:dyDescent="0.25">
      <c r="A138" s="37">
        <v>129</v>
      </c>
      <c r="B138" t="s">
        <v>604</v>
      </c>
      <c r="C138" t="s">
        <v>605</v>
      </c>
      <c r="D138" t="s">
        <v>606</v>
      </c>
      <c r="E138" t="s">
        <v>399</v>
      </c>
      <c r="F138" s="38">
        <v>426.47319932998323</v>
      </c>
      <c r="G138" s="38">
        <v>573.0065657742872</v>
      </c>
      <c r="H138" s="39">
        <v>22805</v>
      </c>
      <c r="I138" s="37">
        <v>131</v>
      </c>
      <c r="J138" t="s">
        <v>604</v>
      </c>
      <c r="K138" t="s">
        <v>605</v>
      </c>
      <c r="L138" t="s">
        <v>606</v>
      </c>
      <c r="M138" t="s">
        <v>399</v>
      </c>
      <c r="N138" s="38">
        <v>427.18294434470374</v>
      </c>
      <c r="O138" s="38">
        <v>430.56083778520497</v>
      </c>
      <c r="P138" s="39">
        <v>22805</v>
      </c>
      <c r="Q138" s="39">
        <f t="shared" si="8"/>
        <v>37.952525706494633</v>
      </c>
      <c r="R138" s="39">
        <f t="shared" si="9"/>
        <v>-5669.1755746314175</v>
      </c>
      <c r="S138" s="42">
        <f>+N138/F138-1</f>
        <v>1.6642195003944149E-3</v>
      </c>
      <c r="T138" s="42">
        <f t="shared" si="13"/>
        <v>-0.24859353539273921</v>
      </c>
      <c r="U138" s="42"/>
      <c r="V138" s="39"/>
      <c r="W138" s="39"/>
    </row>
    <row r="139" spans="1:23" x14ac:dyDescent="0.25">
      <c r="A139" s="37">
        <v>130</v>
      </c>
      <c r="B139" t="s">
        <v>607</v>
      </c>
      <c r="C139" t="s">
        <v>608</v>
      </c>
      <c r="D139" t="s">
        <v>609</v>
      </c>
      <c r="E139" t="s">
        <v>600</v>
      </c>
      <c r="F139" s="38">
        <v>358.23699271592091</v>
      </c>
      <c r="G139" s="38">
        <v>481.32485054618644</v>
      </c>
      <c r="H139" s="39">
        <v>22581</v>
      </c>
      <c r="I139" s="37">
        <v>132</v>
      </c>
      <c r="J139" t="s">
        <v>607</v>
      </c>
      <c r="K139" t="s">
        <v>608</v>
      </c>
      <c r="L139" t="s">
        <v>609</v>
      </c>
      <c r="M139" t="s">
        <v>600</v>
      </c>
      <c r="N139" s="38">
        <v>432.46608972094668</v>
      </c>
      <c r="O139" s="38">
        <v>435.88575894474604</v>
      </c>
      <c r="P139" s="39">
        <v>22581</v>
      </c>
      <c r="Q139" s="39">
        <f t="shared" ref="Q139:Q202" si="14">+P139*S139</f>
        <v>4678.9339837934449</v>
      </c>
      <c r="R139" s="39">
        <f t="shared" ref="R139:R202" si="15">+P139*T139</f>
        <v>-2131.7414346834526</v>
      </c>
      <c r="S139" s="42">
        <f t="shared" ref="S139:S202" si="16">+N139/F139-1</f>
        <v>0.20720667746306387</v>
      </c>
      <c r="T139" s="42">
        <f t="shared" si="13"/>
        <v>-9.4404208612703266E-2</v>
      </c>
      <c r="U139" s="42"/>
      <c r="V139" s="39"/>
      <c r="W139" s="39"/>
    </row>
    <row r="140" spans="1:23" x14ac:dyDescent="0.25">
      <c r="A140" s="37">
        <v>131</v>
      </c>
      <c r="B140" t="s">
        <v>610</v>
      </c>
      <c r="C140" t="s">
        <v>611</v>
      </c>
      <c r="D140" t="s">
        <v>612</v>
      </c>
      <c r="E140" t="s">
        <v>272</v>
      </c>
      <c r="F140" s="38">
        <v>428.94038876889852</v>
      </c>
      <c r="G140" s="38">
        <v>576.32146516240448</v>
      </c>
      <c r="H140" s="39">
        <v>22401</v>
      </c>
      <c r="I140" s="37">
        <v>133</v>
      </c>
      <c r="J140" t="s">
        <v>610</v>
      </c>
      <c r="K140" t="s">
        <v>611</v>
      </c>
      <c r="L140" t="s">
        <v>612</v>
      </c>
      <c r="M140" t="s">
        <v>272</v>
      </c>
      <c r="N140" s="38">
        <v>348.30235826956113</v>
      </c>
      <c r="O140" s="38">
        <v>351.05651375934701</v>
      </c>
      <c r="P140" s="39">
        <v>22401</v>
      </c>
      <c r="Q140" s="39">
        <f t="shared" si="14"/>
        <v>-4211.243726430439</v>
      </c>
      <c r="R140" s="39">
        <f t="shared" si="15"/>
        <v>-8755.8081407880709</v>
      </c>
      <c r="S140" s="42">
        <f t="shared" si="16"/>
        <v>-0.18799355950316676</v>
      </c>
      <c r="T140" s="42">
        <f t="shared" si="13"/>
        <v>-0.390866842586852</v>
      </c>
      <c r="U140" s="42"/>
      <c r="V140" s="39"/>
      <c r="W140" s="39"/>
    </row>
    <row r="141" spans="1:23" x14ac:dyDescent="0.25">
      <c r="A141" s="37">
        <v>132</v>
      </c>
      <c r="B141" t="s">
        <v>613</v>
      </c>
      <c r="C141" t="s">
        <v>614</v>
      </c>
      <c r="D141" t="s">
        <v>615</v>
      </c>
      <c r="E141" t="s">
        <v>256</v>
      </c>
      <c r="F141" s="38">
        <v>374.92945736434109</v>
      </c>
      <c r="G141" s="38">
        <v>503.75273548134061</v>
      </c>
      <c r="H141" s="39">
        <v>22228</v>
      </c>
      <c r="I141" s="37">
        <v>134</v>
      </c>
      <c r="J141" t="s">
        <v>613</v>
      </c>
      <c r="K141" t="s">
        <v>614</v>
      </c>
      <c r="L141" t="s">
        <v>615</v>
      </c>
      <c r="M141" t="s">
        <v>256</v>
      </c>
      <c r="N141" s="38">
        <v>374.90111779879624</v>
      </c>
      <c r="O141" s="38">
        <v>377.86559951187525</v>
      </c>
      <c r="P141" s="39">
        <v>22228</v>
      </c>
      <c r="Q141" s="39">
        <f t="shared" si="14"/>
        <v>-1.6801343574307102</v>
      </c>
      <c r="R141" s="39">
        <f t="shared" si="15"/>
        <v>-5554.7475204388738</v>
      </c>
      <c r="S141" s="42">
        <f t="shared" si="16"/>
        <v>-7.5586393622040227E-5</v>
      </c>
      <c r="T141" s="42">
        <f t="shared" si="13"/>
        <v>-0.24989866476690992</v>
      </c>
      <c r="U141" s="42"/>
      <c r="V141" s="39"/>
      <c r="W141" s="39"/>
    </row>
    <row r="142" spans="1:23" x14ac:dyDescent="0.25">
      <c r="A142" s="37">
        <v>133</v>
      </c>
      <c r="B142" t="s">
        <v>616</v>
      </c>
      <c r="C142" t="s">
        <v>617</v>
      </c>
      <c r="D142" t="s">
        <v>618</v>
      </c>
      <c r="E142" t="s">
        <v>199</v>
      </c>
      <c r="F142" s="38">
        <v>362.72392834293026</v>
      </c>
      <c r="G142" s="38">
        <v>487.35346753436346</v>
      </c>
      <c r="H142" s="39">
        <v>22059</v>
      </c>
      <c r="I142" s="37">
        <v>135</v>
      </c>
      <c r="J142" t="s">
        <v>616</v>
      </c>
      <c r="K142" t="s">
        <v>617</v>
      </c>
      <c r="L142" t="s">
        <v>618</v>
      </c>
      <c r="M142" t="s">
        <v>199</v>
      </c>
      <c r="N142" s="38">
        <v>374.85946229050279</v>
      </c>
      <c r="O142" s="38">
        <v>377.82361461808063</v>
      </c>
      <c r="P142" s="39">
        <v>22059</v>
      </c>
      <c r="Q142" s="39">
        <f t="shared" si="14"/>
        <v>738.02063341245014</v>
      </c>
      <c r="R142" s="39">
        <f t="shared" si="15"/>
        <v>-4957.6317527892043</v>
      </c>
      <c r="S142" s="42">
        <f t="shared" si="16"/>
        <v>3.3456667728022582E-2</v>
      </c>
      <c r="T142" s="42">
        <f t="shared" si="13"/>
        <v>-0.22474417483971187</v>
      </c>
      <c r="U142" s="42"/>
      <c r="V142" s="39"/>
      <c r="W142" s="39"/>
    </row>
    <row r="143" spans="1:23" x14ac:dyDescent="0.25">
      <c r="A143" s="37">
        <v>134</v>
      </c>
      <c r="B143" t="s">
        <v>619</v>
      </c>
      <c r="C143" t="s">
        <v>620</v>
      </c>
      <c r="D143" t="s">
        <v>621</v>
      </c>
      <c r="E143" t="s">
        <v>211</v>
      </c>
      <c r="F143" s="38">
        <v>487.11764705882354</v>
      </c>
      <c r="G143" s="38">
        <v>654.48804405000294</v>
      </c>
      <c r="H143" s="39">
        <v>21531</v>
      </c>
      <c r="I143" s="37">
        <v>136</v>
      </c>
      <c r="J143" t="s">
        <v>619</v>
      </c>
      <c r="K143" t="s">
        <v>620</v>
      </c>
      <c r="L143" t="s">
        <v>621</v>
      </c>
      <c r="M143" t="s">
        <v>211</v>
      </c>
      <c r="N143" s="38">
        <v>139.51763668430334</v>
      </c>
      <c r="O143" s="38">
        <v>140.62085420744924</v>
      </c>
      <c r="P143" s="39">
        <v>21531</v>
      </c>
      <c r="Q143" s="39">
        <f t="shared" si="14"/>
        <v>-15364.205892688624</v>
      </c>
      <c r="R143" s="39">
        <f t="shared" si="15"/>
        <v>-16904.929838037999</v>
      </c>
      <c r="S143" s="42">
        <f t="shared" si="16"/>
        <v>-0.71358533708088911</v>
      </c>
      <c r="T143" s="42">
        <f t="shared" si="13"/>
        <v>-0.78514373870410104</v>
      </c>
      <c r="U143" s="42"/>
      <c r="V143" s="39"/>
      <c r="W143" s="39"/>
    </row>
    <row r="144" spans="1:23" x14ac:dyDescent="0.25">
      <c r="A144" s="37">
        <v>135</v>
      </c>
      <c r="B144" t="s">
        <v>622</v>
      </c>
      <c r="C144" t="s">
        <v>623</v>
      </c>
      <c r="D144" t="s">
        <v>624</v>
      </c>
      <c r="E144" t="s">
        <v>316</v>
      </c>
      <c r="F144" s="38">
        <v>324.23511450381682</v>
      </c>
      <c r="G144" s="38">
        <v>435.64015219983588</v>
      </c>
      <c r="H144" s="39">
        <v>21456</v>
      </c>
      <c r="I144" s="37">
        <v>137</v>
      </c>
      <c r="J144" t="s">
        <v>622</v>
      </c>
      <c r="K144" t="s">
        <v>623</v>
      </c>
      <c r="L144" t="s">
        <v>624</v>
      </c>
      <c r="M144" t="s">
        <v>316</v>
      </c>
      <c r="N144" s="38">
        <v>338.74579571605597</v>
      </c>
      <c r="O144" s="38">
        <v>341.42438393334044</v>
      </c>
      <c r="P144" s="39">
        <v>21456</v>
      </c>
      <c r="Q144" s="39">
        <f t="shared" si="14"/>
        <v>960.2327513670283</v>
      </c>
      <c r="R144" s="39">
        <f t="shared" si="15"/>
        <v>-4640.2828428877938</v>
      </c>
      <c r="S144" s="42">
        <f t="shared" si="16"/>
        <v>4.4753577151707136E-2</v>
      </c>
      <c r="T144" s="42">
        <f t="shared" si="13"/>
        <v>-0.21626970744257057</v>
      </c>
      <c r="U144" s="42"/>
      <c r="V144" s="39"/>
      <c r="W144" s="39"/>
    </row>
    <row r="145" spans="1:23" x14ac:dyDescent="0.25">
      <c r="A145" s="37">
        <v>136</v>
      </c>
      <c r="B145" t="s">
        <v>625</v>
      </c>
      <c r="C145" t="s">
        <v>626</v>
      </c>
      <c r="D145" t="s">
        <v>627</v>
      </c>
      <c r="E145" t="s">
        <v>203</v>
      </c>
      <c r="F145" s="38">
        <v>376.04739495798322</v>
      </c>
      <c r="G145" s="38">
        <v>505.2547890272358</v>
      </c>
      <c r="H145" s="39">
        <v>21252</v>
      </c>
      <c r="I145" s="37">
        <v>138</v>
      </c>
      <c r="J145" t="s">
        <v>625</v>
      </c>
      <c r="K145" t="s">
        <v>626</v>
      </c>
      <c r="L145" t="s">
        <v>627</v>
      </c>
      <c r="M145" t="s">
        <v>203</v>
      </c>
      <c r="N145" s="38">
        <v>466.34394782275081</v>
      </c>
      <c r="O145" s="38">
        <v>470.03150179282875</v>
      </c>
      <c r="P145" s="39">
        <v>21252</v>
      </c>
      <c r="Q145" s="39">
        <f t="shared" si="14"/>
        <v>5103.0332006327371</v>
      </c>
      <c r="R145" s="39">
        <f t="shared" si="15"/>
        <v>-1481.5600298352983</v>
      </c>
      <c r="S145" s="42">
        <f t="shared" si="16"/>
        <v>0.24012013931078191</v>
      </c>
      <c r="T145" s="42">
        <f t="shared" si="13"/>
        <v>-6.9713910683008584E-2</v>
      </c>
      <c r="U145" s="42"/>
      <c r="V145" s="39"/>
      <c r="W145" s="39"/>
    </row>
    <row r="146" spans="1:23" x14ac:dyDescent="0.25">
      <c r="A146" s="37">
        <v>137</v>
      </c>
      <c r="B146" t="s">
        <v>628</v>
      </c>
      <c r="C146" t="s">
        <v>629</v>
      </c>
      <c r="D146" t="s">
        <v>630</v>
      </c>
      <c r="E146" t="s">
        <v>180</v>
      </c>
      <c r="F146" s="38">
        <v>342.77626137303554</v>
      </c>
      <c r="G146" s="38">
        <v>460.55191432167379</v>
      </c>
      <c r="H146" s="39">
        <v>21051</v>
      </c>
      <c r="I146" s="37">
        <v>139</v>
      </c>
      <c r="J146" t="s">
        <v>628</v>
      </c>
      <c r="K146" t="s">
        <v>629</v>
      </c>
      <c r="L146" t="s">
        <v>630</v>
      </c>
      <c r="M146" t="s">
        <v>180</v>
      </c>
      <c r="N146" s="38">
        <v>290.008965259619</v>
      </c>
      <c r="O146" s="38">
        <v>292.3021733438971</v>
      </c>
      <c r="P146" s="39">
        <v>21051</v>
      </c>
      <c r="Q146" s="39">
        <f t="shared" si="14"/>
        <v>-3240.610496287165</v>
      </c>
      <c r="R146" s="39">
        <f t="shared" si="15"/>
        <v>-7690.3931721568715</v>
      </c>
      <c r="S146" s="42">
        <f t="shared" si="16"/>
        <v>-0.15394092899563749</v>
      </c>
      <c r="T146" s="42">
        <f t="shared" si="13"/>
        <v>-0.36532198813153161</v>
      </c>
      <c r="U146" s="42"/>
      <c r="V146" s="39"/>
      <c r="W146" s="39"/>
    </row>
    <row r="147" spans="1:23" x14ac:dyDescent="0.25">
      <c r="A147" s="37">
        <v>138</v>
      </c>
      <c r="B147" t="s">
        <v>631</v>
      </c>
      <c r="C147" t="s">
        <v>632</v>
      </c>
      <c r="D147" t="s">
        <v>633</v>
      </c>
      <c r="E147" t="s">
        <v>600</v>
      </c>
      <c r="F147" s="38">
        <v>389.0502564102564</v>
      </c>
      <c r="G147" s="38">
        <v>522.72534754700087</v>
      </c>
      <c r="H147" s="39">
        <v>19899</v>
      </c>
      <c r="I147" s="37">
        <v>140</v>
      </c>
      <c r="J147" t="s">
        <v>631</v>
      </c>
      <c r="K147" t="s">
        <v>632</v>
      </c>
      <c r="L147" t="s">
        <v>633</v>
      </c>
      <c r="M147" t="s">
        <v>600</v>
      </c>
      <c r="N147" s="38">
        <v>406.36231313926044</v>
      </c>
      <c r="O147" s="38">
        <v>409.57557015289336</v>
      </c>
      <c r="P147" s="39">
        <v>19899</v>
      </c>
      <c r="Q147" s="39">
        <f t="shared" si="14"/>
        <v>885.4707359122815</v>
      </c>
      <c r="R147" s="39">
        <f t="shared" si="15"/>
        <v>-4307.3622332096584</v>
      </c>
      <c r="S147" s="42">
        <f t="shared" si="16"/>
        <v>4.4498252973128372E-2</v>
      </c>
      <c r="T147" s="42">
        <f t="shared" si="13"/>
        <v>-0.21646124092716512</v>
      </c>
      <c r="U147" s="42"/>
      <c r="V147" s="39"/>
      <c r="W147" s="39"/>
    </row>
    <row r="148" spans="1:23" x14ac:dyDescent="0.25">
      <c r="A148" s="37">
        <v>139</v>
      </c>
      <c r="B148" t="s">
        <v>634</v>
      </c>
      <c r="C148" t="s">
        <v>635</v>
      </c>
      <c r="D148" t="s">
        <v>636</v>
      </c>
      <c r="E148" t="s">
        <v>330</v>
      </c>
      <c r="F148" s="38">
        <v>334.93740491197565</v>
      </c>
      <c r="G148" s="38">
        <v>450.01967870310193</v>
      </c>
      <c r="H148" s="39">
        <v>19237</v>
      </c>
      <c r="I148" s="37">
        <v>141</v>
      </c>
      <c r="J148" t="s">
        <v>634</v>
      </c>
      <c r="K148" t="s">
        <v>635</v>
      </c>
      <c r="L148" t="s">
        <v>636</v>
      </c>
      <c r="M148" t="s">
        <v>330</v>
      </c>
      <c r="N148" s="38">
        <v>455.73278458140936</v>
      </c>
      <c r="O148" s="38">
        <v>459.33643216153536</v>
      </c>
      <c r="P148" s="39">
        <v>19237</v>
      </c>
      <c r="Q148" s="39">
        <f t="shared" si="14"/>
        <v>6937.8358004284246</v>
      </c>
      <c r="R148" s="39">
        <f t="shared" si="15"/>
        <v>398.26344215966401</v>
      </c>
      <c r="S148" s="42">
        <f t="shared" si="16"/>
        <v>0.360650610824371</v>
      </c>
      <c r="T148" s="42">
        <f t="shared" si="13"/>
        <v>2.0702991223146228E-2</v>
      </c>
      <c r="U148" s="42"/>
      <c r="V148" s="39"/>
      <c r="W148" s="39"/>
    </row>
    <row r="149" spans="1:23" x14ac:dyDescent="0.25">
      <c r="A149" s="37">
        <v>140</v>
      </c>
      <c r="B149" t="s">
        <v>637</v>
      </c>
      <c r="C149" t="s">
        <v>638</v>
      </c>
      <c r="D149" t="s">
        <v>639</v>
      </c>
      <c r="E149" t="s">
        <v>226</v>
      </c>
      <c r="F149" s="38">
        <v>391.65097690941383</v>
      </c>
      <c r="G149" s="38">
        <v>526.21965838318533</v>
      </c>
      <c r="H149" s="39">
        <v>18926</v>
      </c>
      <c r="I149" s="37">
        <v>142</v>
      </c>
      <c r="J149" t="s">
        <v>637</v>
      </c>
      <c r="K149" t="s">
        <v>638</v>
      </c>
      <c r="L149" t="s">
        <v>639</v>
      </c>
      <c r="M149" t="s">
        <v>226</v>
      </c>
      <c r="N149" s="38">
        <v>431.72515193099395</v>
      </c>
      <c r="O149" s="38">
        <v>435.13896228581547</v>
      </c>
      <c r="P149" s="39">
        <v>18926</v>
      </c>
      <c r="Q149" s="39">
        <f t="shared" si="14"/>
        <v>1936.5299237689596</v>
      </c>
      <c r="R149" s="39">
        <f t="shared" si="15"/>
        <v>-3275.8055060793286</v>
      </c>
      <c r="S149" s="42">
        <f t="shared" si="16"/>
        <v>0.10232114148626015</v>
      </c>
      <c r="T149" s="42">
        <f t="shared" si="13"/>
        <v>-0.17308493638800215</v>
      </c>
      <c r="U149" s="42"/>
      <c r="V149" s="39"/>
      <c r="W149" s="39"/>
    </row>
    <row r="150" spans="1:23" x14ac:dyDescent="0.25">
      <c r="A150" s="37">
        <v>141</v>
      </c>
      <c r="B150" t="s">
        <v>640</v>
      </c>
      <c r="C150" t="s">
        <v>641</v>
      </c>
      <c r="D150" t="s">
        <v>642</v>
      </c>
      <c r="E150" t="s">
        <v>643</v>
      </c>
      <c r="F150" s="38">
        <v>349.33580508474574</v>
      </c>
      <c r="G150" s="38">
        <v>469.36527380404806</v>
      </c>
      <c r="H150" s="39">
        <v>18247</v>
      </c>
      <c r="I150" s="37">
        <v>143</v>
      </c>
      <c r="J150" t="s">
        <v>640</v>
      </c>
      <c r="K150" t="s">
        <v>641</v>
      </c>
      <c r="L150" t="s">
        <v>642</v>
      </c>
      <c r="M150" t="s">
        <v>643</v>
      </c>
      <c r="N150" s="38">
        <v>340.57088757396451</v>
      </c>
      <c r="O150" s="38">
        <v>343.26390746717789</v>
      </c>
      <c r="P150" s="39">
        <v>18247</v>
      </c>
      <c r="Q150" s="39">
        <f t="shared" si="14"/>
        <v>-457.82152155982612</v>
      </c>
      <c r="R150" s="39">
        <f t="shared" si="15"/>
        <v>-4902.3047932376139</v>
      </c>
      <c r="S150" s="42">
        <f t="shared" si="16"/>
        <v>-2.5090235192624877E-2</v>
      </c>
      <c r="T150" s="42">
        <f t="shared" si="13"/>
        <v>-0.26866360460555783</v>
      </c>
      <c r="U150" s="42"/>
      <c r="V150" s="39"/>
      <c r="W150" s="39"/>
    </row>
    <row r="151" spans="1:23" x14ac:dyDescent="0.25">
      <c r="A151" s="37">
        <v>142</v>
      </c>
      <c r="B151" t="s">
        <v>644</v>
      </c>
      <c r="C151" t="s">
        <v>645</v>
      </c>
      <c r="D151" t="s">
        <v>646</v>
      </c>
      <c r="E151" t="s">
        <v>203</v>
      </c>
      <c r="F151" s="38">
        <v>247.44357902735561</v>
      </c>
      <c r="G151" s="38">
        <v>332.46355378044774</v>
      </c>
      <c r="H151" s="39">
        <v>17907</v>
      </c>
      <c r="I151" s="37">
        <v>144</v>
      </c>
      <c r="J151" t="s">
        <v>644</v>
      </c>
      <c r="K151" t="s">
        <v>645</v>
      </c>
      <c r="L151" t="s">
        <v>646</v>
      </c>
      <c r="M151" t="s">
        <v>203</v>
      </c>
      <c r="N151" s="38">
        <v>414.54555244454019</v>
      </c>
      <c r="O151" s="38">
        <v>417.82351735612946</v>
      </c>
      <c r="P151" s="39">
        <v>17907</v>
      </c>
      <c r="Q151" s="39">
        <f t="shared" si="14"/>
        <v>12092.837687458108</v>
      </c>
      <c r="R151" s="39">
        <f t="shared" si="15"/>
        <v>4597.6193491547347</v>
      </c>
      <c r="S151" s="42">
        <f t="shared" si="16"/>
        <v>0.67531343538605615</v>
      </c>
      <c r="T151" s="42">
        <f t="shared" si="13"/>
        <v>0.25674983800495532</v>
      </c>
      <c r="U151" s="42"/>
      <c r="V151" s="39"/>
      <c r="W151" s="39"/>
    </row>
    <row r="152" spans="1:23" x14ac:dyDescent="0.25">
      <c r="A152" s="37">
        <v>143</v>
      </c>
      <c r="B152" t="s">
        <v>647</v>
      </c>
      <c r="C152" t="s">
        <v>648</v>
      </c>
      <c r="D152" t="s">
        <v>649</v>
      </c>
      <c r="E152" t="s">
        <v>391</v>
      </c>
      <c r="F152" s="38">
        <v>425.01834352418012</v>
      </c>
      <c r="G152" s="38">
        <v>571.05183115018951</v>
      </c>
      <c r="H152" s="39">
        <v>17322</v>
      </c>
      <c r="I152" s="37">
        <v>145</v>
      </c>
      <c r="J152" t="s">
        <v>647</v>
      </c>
      <c r="K152" t="s">
        <v>648</v>
      </c>
      <c r="L152" t="s">
        <v>649</v>
      </c>
      <c r="M152" t="s">
        <v>391</v>
      </c>
      <c r="N152" s="38">
        <v>433.13802756244615</v>
      </c>
      <c r="O152" s="38">
        <v>436.56301004712657</v>
      </c>
      <c r="P152" s="39">
        <v>17322</v>
      </c>
      <c r="Q152" s="39">
        <f t="shared" si="14"/>
        <v>330.92493313254585</v>
      </c>
      <c r="R152" s="39">
        <f t="shared" si="15"/>
        <v>-4079.5164853162964</v>
      </c>
      <c r="S152" s="42">
        <f t="shared" si="16"/>
        <v>1.9104314347797358E-2</v>
      </c>
      <c r="T152" s="42">
        <f t="shared" si="13"/>
        <v>-0.2355107080773754</v>
      </c>
      <c r="U152" s="42"/>
      <c r="V152" s="39"/>
      <c r="W152" s="39"/>
    </row>
    <row r="153" spans="1:23" x14ac:dyDescent="0.25">
      <c r="A153" s="37">
        <v>144</v>
      </c>
      <c r="B153" t="s">
        <v>650</v>
      </c>
      <c r="C153" t="s">
        <v>651</v>
      </c>
      <c r="D153" t="s">
        <v>652</v>
      </c>
      <c r="E153" t="s">
        <v>203</v>
      </c>
      <c r="F153" s="38">
        <v>302.95052608014328</v>
      </c>
      <c r="G153" s="38">
        <v>407.04232017726241</v>
      </c>
      <c r="H153" s="39">
        <v>17211</v>
      </c>
      <c r="I153" s="37">
        <v>146</v>
      </c>
      <c r="J153" t="s">
        <v>650</v>
      </c>
      <c r="K153" t="s">
        <v>651</v>
      </c>
      <c r="L153" t="s">
        <v>652</v>
      </c>
      <c r="M153" t="s">
        <v>203</v>
      </c>
      <c r="N153" s="38">
        <v>432.98237394020526</v>
      </c>
      <c r="O153" s="38">
        <v>436.40612561416032</v>
      </c>
      <c r="P153" s="39">
        <v>17211</v>
      </c>
      <c r="Q153" s="39">
        <f t="shared" si="14"/>
        <v>7387.2726430832672</v>
      </c>
      <c r="R153" s="39">
        <f t="shared" si="15"/>
        <v>1241.5919188804803</v>
      </c>
      <c r="S153" s="42">
        <f t="shared" si="16"/>
        <v>0.42921809558324719</v>
      </c>
      <c r="T153" s="42">
        <f t="shared" si="13"/>
        <v>7.2139440990092396E-2</v>
      </c>
      <c r="U153" s="42"/>
      <c r="V153" s="39"/>
      <c r="W153" s="39"/>
    </row>
    <row r="154" spans="1:23" x14ac:dyDescent="0.25">
      <c r="A154" s="37">
        <v>145</v>
      </c>
      <c r="B154" t="s">
        <v>653</v>
      </c>
      <c r="C154" t="s">
        <v>654</v>
      </c>
      <c r="D154" t="s">
        <v>655</v>
      </c>
      <c r="E154" t="s">
        <v>226</v>
      </c>
      <c r="F154" s="38">
        <v>266.76463347921225</v>
      </c>
      <c r="G154" s="38">
        <v>358.42319456441669</v>
      </c>
      <c r="H154" s="39">
        <v>16943</v>
      </c>
      <c r="I154" s="37">
        <v>147</v>
      </c>
      <c r="J154" t="s">
        <v>653</v>
      </c>
      <c r="K154" t="s">
        <v>654</v>
      </c>
      <c r="L154" t="s">
        <v>655</v>
      </c>
      <c r="M154" t="s">
        <v>226</v>
      </c>
      <c r="N154" s="38">
        <v>531.82917920068758</v>
      </c>
      <c r="O154" s="38">
        <v>536.03454910056712</v>
      </c>
      <c r="P154" s="39">
        <v>16943</v>
      </c>
      <c r="Q154" s="39">
        <f t="shared" si="14"/>
        <v>16835.022467507555</v>
      </c>
      <c r="R154" s="39">
        <f t="shared" si="15"/>
        <v>8395.8550270807409</v>
      </c>
      <c r="S154" s="42">
        <f t="shared" si="16"/>
        <v>0.99362701218837013</v>
      </c>
      <c r="T154" s="42">
        <f t="shared" si="13"/>
        <v>0.49553532592107308</v>
      </c>
      <c r="U154" s="42"/>
      <c r="V154" s="39"/>
      <c r="W154" s="39"/>
    </row>
    <row r="155" spans="1:23" x14ac:dyDescent="0.25">
      <c r="A155" s="37">
        <v>146</v>
      </c>
      <c r="B155" t="s">
        <v>656</v>
      </c>
      <c r="C155" t="s">
        <v>657</v>
      </c>
      <c r="D155" t="s">
        <v>658</v>
      </c>
      <c r="E155" t="s">
        <v>587</v>
      </c>
      <c r="F155" s="38">
        <v>413.08996539792389</v>
      </c>
      <c r="G155" s="38">
        <v>555.02494131016783</v>
      </c>
      <c r="H155" s="39">
        <v>16942</v>
      </c>
      <c r="I155" s="37">
        <v>148</v>
      </c>
      <c r="J155" t="s">
        <v>656</v>
      </c>
      <c r="K155" t="s">
        <v>657</v>
      </c>
      <c r="L155" t="s">
        <v>658</v>
      </c>
      <c r="M155" t="s">
        <v>587</v>
      </c>
      <c r="N155" s="38">
        <v>403.98134328358208</v>
      </c>
      <c r="O155" s="38">
        <v>407.17577308848871</v>
      </c>
      <c r="P155" s="39">
        <v>16942</v>
      </c>
      <c r="Q155" s="39">
        <f t="shared" si="14"/>
        <v>-373.57062332057899</v>
      </c>
      <c r="R155" s="39">
        <f t="shared" si="15"/>
        <v>-4513.0595430519261</v>
      </c>
      <c r="S155" s="42">
        <f t="shared" si="16"/>
        <v>-2.2049971864040785E-2</v>
      </c>
      <c r="T155" s="42">
        <f t="shared" si="13"/>
        <v>-0.26638292663510366</v>
      </c>
      <c r="U155" s="42"/>
      <c r="V155" s="39"/>
      <c r="W155" s="39"/>
    </row>
    <row r="156" spans="1:23" x14ac:dyDescent="0.25">
      <c r="A156" s="37">
        <v>147</v>
      </c>
      <c r="B156" t="s">
        <v>659</v>
      </c>
      <c r="C156" t="s">
        <v>660</v>
      </c>
      <c r="D156" t="s">
        <v>661</v>
      </c>
      <c r="E156" t="s">
        <v>226</v>
      </c>
      <c r="F156" s="38">
        <v>342.84655035685961</v>
      </c>
      <c r="G156" s="38">
        <v>460.64635413476418</v>
      </c>
      <c r="H156" s="39">
        <v>16821</v>
      </c>
      <c r="I156" s="37">
        <v>149</v>
      </c>
      <c r="J156" t="s">
        <v>659</v>
      </c>
      <c r="K156" t="s">
        <v>660</v>
      </c>
      <c r="L156" t="s">
        <v>661</v>
      </c>
      <c r="M156" t="s">
        <v>226</v>
      </c>
      <c r="N156" s="38">
        <v>366.41438437723269</v>
      </c>
      <c r="O156" s="38">
        <v>369.31175835219739</v>
      </c>
      <c r="P156" s="39">
        <v>16821</v>
      </c>
      <c r="Q156" s="39">
        <f t="shared" si="14"/>
        <v>1156.3031205769989</v>
      </c>
      <c r="R156" s="39">
        <f t="shared" si="15"/>
        <v>-3335.1815809858613</v>
      </c>
      <c r="S156" s="42">
        <f t="shared" si="16"/>
        <v>6.8741639651447528E-2</v>
      </c>
      <c r="T156" s="42">
        <f t="shared" si="13"/>
        <v>-0.19827486956696161</v>
      </c>
      <c r="U156" s="42"/>
      <c r="V156" s="39"/>
      <c r="W156" s="39"/>
    </row>
    <row r="157" spans="1:23" x14ac:dyDescent="0.25">
      <c r="A157" s="37">
        <v>148</v>
      </c>
      <c r="B157" t="s">
        <v>662</v>
      </c>
      <c r="C157" t="s">
        <v>663</v>
      </c>
      <c r="D157" t="s">
        <v>664</v>
      </c>
      <c r="E157" t="s">
        <v>256</v>
      </c>
      <c r="F157" s="38">
        <v>347.21218487394958</v>
      </c>
      <c r="G157" s="38">
        <v>466.51199175511988</v>
      </c>
      <c r="H157" s="39">
        <v>16770</v>
      </c>
      <c r="I157" s="37">
        <v>150</v>
      </c>
      <c r="J157" t="s">
        <v>662</v>
      </c>
      <c r="K157" t="s">
        <v>663</v>
      </c>
      <c r="L157" t="s">
        <v>664</v>
      </c>
      <c r="M157" t="s">
        <v>256</v>
      </c>
      <c r="N157" s="38">
        <v>410.38999172870143</v>
      </c>
      <c r="O157" s="38">
        <v>413.63509708569131</v>
      </c>
      <c r="P157" s="39">
        <v>16770</v>
      </c>
      <c r="Q157" s="39">
        <f t="shared" si="14"/>
        <v>3051.4246535985549</v>
      </c>
      <c r="R157" s="39">
        <f t="shared" si="15"/>
        <v>-1900.7989918333863</v>
      </c>
      <c r="S157" s="42">
        <f t="shared" si="16"/>
        <v>0.18195734368506589</v>
      </c>
      <c r="T157" s="42">
        <f t="shared" si="13"/>
        <v>-0.11334519927450126</v>
      </c>
      <c r="U157" s="42"/>
      <c r="V157" s="39"/>
      <c r="W157" s="39"/>
    </row>
    <row r="158" spans="1:23" x14ac:dyDescent="0.25">
      <c r="A158" s="37">
        <v>149</v>
      </c>
      <c r="B158" t="s">
        <v>665</v>
      </c>
      <c r="C158" t="s">
        <v>666</v>
      </c>
      <c r="D158" t="s">
        <v>667</v>
      </c>
      <c r="E158" t="s">
        <v>340</v>
      </c>
      <c r="F158" s="38">
        <v>377.16139044072003</v>
      </c>
      <c r="G158" s="38">
        <v>506.75154597903008</v>
      </c>
      <c r="H158" s="39">
        <v>16595</v>
      </c>
      <c r="I158" s="37">
        <v>151</v>
      </c>
      <c r="J158" t="s">
        <v>665</v>
      </c>
      <c r="K158" t="s">
        <v>666</v>
      </c>
      <c r="L158" t="s">
        <v>667</v>
      </c>
      <c r="M158" t="s">
        <v>340</v>
      </c>
      <c r="N158" s="38">
        <v>434.94883720930233</v>
      </c>
      <c r="O158" s="38">
        <v>438.38813843518972</v>
      </c>
      <c r="P158" s="39">
        <v>16595</v>
      </c>
      <c r="Q158" s="39">
        <f t="shared" si="14"/>
        <v>2542.632155438906</v>
      </c>
      <c r="R158" s="39">
        <f t="shared" si="15"/>
        <v>-2238.7514299502059</v>
      </c>
      <c r="S158" s="42">
        <f t="shared" si="16"/>
        <v>0.15321676140035589</v>
      </c>
      <c r="T158" s="42">
        <f t="shared" si="13"/>
        <v>-0.13490517806268187</v>
      </c>
      <c r="U158" s="42"/>
      <c r="V158" s="39"/>
      <c r="W158" s="39"/>
    </row>
    <row r="159" spans="1:23" x14ac:dyDescent="0.25">
      <c r="A159" s="37">
        <v>150</v>
      </c>
      <c r="B159" t="s">
        <v>668</v>
      </c>
      <c r="C159" t="s">
        <v>669</v>
      </c>
      <c r="D159" t="s">
        <v>670</v>
      </c>
      <c r="E159" t="s">
        <v>176</v>
      </c>
      <c r="F159" s="38">
        <v>406.2803590285111</v>
      </c>
      <c r="G159" s="38">
        <v>545.8755992972533</v>
      </c>
      <c r="H159" s="39">
        <v>16389</v>
      </c>
      <c r="I159" s="37">
        <v>152</v>
      </c>
      <c r="J159" t="s">
        <v>668</v>
      </c>
      <c r="K159" t="s">
        <v>669</v>
      </c>
      <c r="L159" t="s">
        <v>670</v>
      </c>
      <c r="M159" t="s">
        <v>176</v>
      </c>
      <c r="N159" s="38">
        <v>516.74126181578367</v>
      </c>
      <c r="O159" s="38">
        <v>520.82732597595611</v>
      </c>
      <c r="P159" s="39">
        <v>16389</v>
      </c>
      <c r="Q159" s="39">
        <f t="shared" si="14"/>
        <v>4455.897745363488</v>
      </c>
      <c r="R159" s="39">
        <f t="shared" si="15"/>
        <v>-752.03242641954989</v>
      </c>
      <c r="S159" s="42">
        <f t="shared" si="16"/>
        <v>0.27188344288019328</v>
      </c>
      <c r="T159" s="42">
        <f t="shared" si="13"/>
        <v>-4.588641322957776E-2</v>
      </c>
      <c r="U159" s="42"/>
      <c r="V159" s="39"/>
      <c r="W159" s="39"/>
    </row>
    <row r="160" spans="1:23" x14ac:dyDescent="0.25">
      <c r="A160" s="37">
        <v>151</v>
      </c>
      <c r="B160" t="s">
        <v>671</v>
      </c>
      <c r="C160" t="s">
        <v>672</v>
      </c>
      <c r="D160" t="s">
        <v>673</v>
      </c>
      <c r="E160" t="s">
        <v>391</v>
      </c>
      <c r="F160" s="38">
        <v>413.29112592072954</v>
      </c>
      <c r="G160" s="38">
        <v>555.29521925617564</v>
      </c>
      <c r="H160" s="39">
        <v>15888</v>
      </c>
      <c r="I160" s="37">
        <v>153</v>
      </c>
      <c r="J160" t="s">
        <v>671</v>
      </c>
      <c r="K160" t="s">
        <v>672</v>
      </c>
      <c r="L160" t="s">
        <v>673</v>
      </c>
      <c r="M160" t="s">
        <v>391</v>
      </c>
      <c r="N160" s="38">
        <v>481.55449464368888</v>
      </c>
      <c r="O160" s="38">
        <v>485.36232402975213</v>
      </c>
      <c r="P160" s="39">
        <v>15888</v>
      </c>
      <c r="Q160" s="39">
        <f t="shared" si="14"/>
        <v>2624.2237837896405</v>
      </c>
      <c r="R160" s="39">
        <f t="shared" si="15"/>
        <v>-2000.9065463335694</v>
      </c>
      <c r="S160" s="42">
        <f t="shared" si="16"/>
        <v>0.16517017773096931</v>
      </c>
      <c r="T160" s="42">
        <f t="shared" ref="T160:T191" si="17">+O160/G160-1</f>
        <v>-0.12593822673297894</v>
      </c>
      <c r="U160" s="42"/>
      <c r="V160" s="39"/>
      <c r="W160" s="39"/>
    </row>
    <row r="161" spans="1:30" x14ac:dyDescent="0.25">
      <c r="A161" s="37">
        <v>152</v>
      </c>
      <c r="B161" t="s">
        <v>674</v>
      </c>
      <c r="C161" t="s">
        <v>675</v>
      </c>
      <c r="D161" t="s">
        <v>676</v>
      </c>
      <c r="E161" t="s">
        <v>184</v>
      </c>
      <c r="F161" s="38">
        <v>449.99945205479452</v>
      </c>
      <c r="G161" s="38">
        <v>604.61628310367882</v>
      </c>
      <c r="H161" s="39">
        <v>15867</v>
      </c>
      <c r="I161" s="37">
        <v>154</v>
      </c>
      <c r="J161" t="s">
        <v>674</v>
      </c>
      <c r="K161" t="s">
        <v>675</v>
      </c>
      <c r="L161" t="s">
        <v>676</v>
      </c>
      <c r="M161" t="s">
        <v>184</v>
      </c>
      <c r="N161" s="38">
        <v>427.75</v>
      </c>
      <c r="O161" s="38">
        <v>431.13237735916834</v>
      </c>
      <c r="P161" s="39">
        <v>15867</v>
      </c>
      <c r="Q161" s="39">
        <f t="shared" si="14"/>
        <v>-784.51663472345081</v>
      </c>
      <c r="R161" s="39">
        <f t="shared" si="15"/>
        <v>-4552.7538860148825</v>
      </c>
      <c r="S161" s="42">
        <f t="shared" si="16"/>
        <v>-4.9443286993347879E-2</v>
      </c>
      <c r="T161" s="42">
        <f t="shared" si="17"/>
        <v>-0.28693224213870816</v>
      </c>
      <c r="U161" s="42"/>
      <c r="V161" s="39"/>
      <c r="W161" s="39"/>
    </row>
    <row r="162" spans="1:30" x14ac:dyDescent="0.25">
      <c r="A162" s="37">
        <v>153</v>
      </c>
      <c r="B162" t="s">
        <v>677</v>
      </c>
      <c r="C162" t="s">
        <v>678</v>
      </c>
      <c r="D162" t="s">
        <v>679</v>
      </c>
      <c r="E162" t="s">
        <v>230</v>
      </c>
      <c r="F162" s="38">
        <v>392.79676573426576</v>
      </c>
      <c r="G162" s="38">
        <v>527.7591326588547</v>
      </c>
      <c r="H162" s="39">
        <v>15025</v>
      </c>
      <c r="I162" s="37">
        <v>156</v>
      </c>
      <c r="J162" t="s">
        <v>677</v>
      </c>
      <c r="K162" t="s">
        <v>678</v>
      </c>
      <c r="L162" t="s">
        <v>679</v>
      </c>
      <c r="M162" t="s">
        <v>230</v>
      </c>
      <c r="N162" s="38">
        <v>377.76781002638523</v>
      </c>
      <c r="O162" s="38">
        <v>380.7549597345228</v>
      </c>
      <c r="P162" s="39">
        <v>15025</v>
      </c>
      <c r="Q162" s="39">
        <f t="shared" si="14"/>
        <v>-574.87759373168933</v>
      </c>
      <c r="R162" s="39">
        <f t="shared" si="15"/>
        <v>-4185.1245416833408</v>
      </c>
      <c r="S162" s="42">
        <f t="shared" si="16"/>
        <v>-3.8261403908931069E-2</v>
      </c>
      <c r="T162" s="42">
        <f t="shared" si="17"/>
        <v>-0.27854406267443199</v>
      </c>
      <c r="U162" s="42"/>
      <c r="V162" s="39"/>
      <c r="W162" s="37">
        <v>155</v>
      </c>
      <c r="X162" t="s">
        <v>1733</v>
      </c>
      <c r="Y162" t="s">
        <v>1734</v>
      </c>
      <c r="Z162" t="s">
        <v>1652</v>
      </c>
      <c r="AA162" t="s">
        <v>226</v>
      </c>
      <c r="AB162" s="38">
        <v>450.01317204301074</v>
      </c>
      <c r="AC162" s="38">
        <v>453.57159253265615</v>
      </c>
      <c r="AD162" s="39">
        <v>15375</v>
      </c>
    </row>
    <row r="163" spans="1:30" x14ac:dyDescent="0.25">
      <c r="A163" s="37">
        <v>154</v>
      </c>
      <c r="B163" t="s">
        <v>680</v>
      </c>
      <c r="C163" t="s">
        <v>681</v>
      </c>
      <c r="D163" t="s">
        <v>682</v>
      </c>
      <c r="E163" t="s">
        <v>330</v>
      </c>
      <c r="F163" s="38">
        <v>385.80274835385057</v>
      </c>
      <c r="G163" s="38">
        <v>518.36201723304691</v>
      </c>
      <c r="H163" s="39">
        <v>14366</v>
      </c>
      <c r="I163" s="37">
        <v>157</v>
      </c>
      <c r="J163" t="s">
        <v>680</v>
      </c>
      <c r="K163" t="s">
        <v>681</v>
      </c>
      <c r="L163" t="s">
        <v>682</v>
      </c>
      <c r="M163" t="s">
        <v>330</v>
      </c>
      <c r="N163" s="38">
        <v>486.74916759156491</v>
      </c>
      <c r="O163" s="38">
        <v>490.59807317673324</v>
      </c>
      <c r="P163" s="39">
        <v>14366</v>
      </c>
      <c r="Q163" s="39">
        <f t="shared" si="14"/>
        <v>3758.9059822842751</v>
      </c>
      <c r="R163" s="39">
        <f t="shared" si="15"/>
        <v>-769.45610799581902</v>
      </c>
      <c r="S163" s="42">
        <f t="shared" si="16"/>
        <v>0.2616529292972487</v>
      </c>
      <c r="T163" s="42">
        <f t="shared" si="17"/>
        <v>-5.3560915216192329E-2</v>
      </c>
      <c r="U163" s="42"/>
      <c r="V163" s="39"/>
      <c r="W163" s="39"/>
    </row>
    <row r="164" spans="1:30" x14ac:dyDescent="0.25">
      <c r="A164" s="37">
        <v>155</v>
      </c>
      <c r="B164" t="s">
        <v>683</v>
      </c>
      <c r="C164" t="s">
        <v>684</v>
      </c>
      <c r="D164" t="s">
        <v>685</v>
      </c>
      <c r="E164" t="s">
        <v>340</v>
      </c>
      <c r="F164" s="38">
        <v>359.66337502743033</v>
      </c>
      <c r="G164" s="38">
        <v>483.24132837195197</v>
      </c>
      <c r="H164" s="39">
        <v>14217</v>
      </c>
      <c r="I164" s="37">
        <v>158</v>
      </c>
      <c r="J164" t="s">
        <v>683</v>
      </c>
      <c r="K164" t="s">
        <v>684</v>
      </c>
      <c r="L164" t="s">
        <v>685</v>
      </c>
      <c r="M164" t="s">
        <v>340</v>
      </c>
      <c r="N164" s="38">
        <v>572.95642331635543</v>
      </c>
      <c r="O164" s="38">
        <v>577.48700153731465</v>
      </c>
      <c r="P164" s="39">
        <v>14217</v>
      </c>
      <c r="Q164" s="39">
        <f t="shared" si="14"/>
        <v>8431.1817050940426</v>
      </c>
      <c r="R164" s="39">
        <f t="shared" si="15"/>
        <v>2772.7155289181819</v>
      </c>
      <c r="S164" s="42">
        <f t="shared" si="16"/>
        <v>0.59303521875881282</v>
      </c>
      <c r="T164" s="42">
        <f t="shared" si="17"/>
        <v>0.19502817253416205</v>
      </c>
      <c r="U164" s="42"/>
      <c r="V164" s="39"/>
      <c r="W164" s="39"/>
    </row>
    <row r="165" spans="1:30" x14ac:dyDescent="0.25">
      <c r="A165" s="37">
        <v>156</v>
      </c>
      <c r="B165" t="s">
        <v>686</v>
      </c>
      <c r="C165" t="s">
        <v>687</v>
      </c>
      <c r="D165" t="s">
        <v>688</v>
      </c>
      <c r="E165" t="s">
        <v>354</v>
      </c>
      <c r="F165" s="38">
        <v>246.38022813688212</v>
      </c>
      <c r="G165" s="38">
        <v>331.03484256736209</v>
      </c>
      <c r="H165" s="39">
        <v>14112</v>
      </c>
      <c r="I165" s="37">
        <v>159</v>
      </c>
      <c r="J165" t="s">
        <v>686</v>
      </c>
      <c r="K165" t="s">
        <v>687</v>
      </c>
      <c r="L165" t="s">
        <v>688</v>
      </c>
      <c r="M165" t="s">
        <v>354</v>
      </c>
      <c r="N165" s="38">
        <v>218.64205325281361</v>
      </c>
      <c r="O165" s="38">
        <v>220.37093678451296</v>
      </c>
      <c r="P165" s="39">
        <v>14112</v>
      </c>
      <c r="Q165" s="39">
        <f t="shared" si="14"/>
        <v>-1588.7684126443003</v>
      </c>
      <c r="R165" s="39">
        <f t="shared" si="15"/>
        <v>-4717.5971758615706</v>
      </c>
      <c r="S165" s="42">
        <f t="shared" si="16"/>
        <v>-0.11258279568057683</v>
      </c>
      <c r="T165" s="42">
        <f t="shared" si="17"/>
        <v>-0.33429685203100701</v>
      </c>
      <c r="U165" s="42"/>
      <c r="V165" s="39"/>
      <c r="W165" s="39"/>
    </row>
    <row r="166" spans="1:30" x14ac:dyDescent="0.25">
      <c r="A166" s="37">
        <v>157</v>
      </c>
      <c r="B166" t="s">
        <v>689</v>
      </c>
      <c r="C166" t="s">
        <v>690</v>
      </c>
      <c r="D166" t="s">
        <v>691</v>
      </c>
      <c r="E166" t="s">
        <v>484</v>
      </c>
      <c r="F166" s="38">
        <v>369.91986879100278</v>
      </c>
      <c r="G166" s="38">
        <v>497.02188545639075</v>
      </c>
      <c r="H166" s="39">
        <v>14011</v>
      </c>
      <c r="I166" s="37">
        <v>160</v>
      </c>
      <c r="J166" t="s">
        <v>689</v>
      </c>
      <c r="K166" t="s">
        <v>690</v>
      </c>
      <c r="L166" t="s">
        <v>691</v>
      </c>
      <c r="M166" t="s">
        <v>484</v>
      </c>
      <c r="N166" s="38">
        <v>369.18637037037035</v>
      </c>
      <c r="O166" s="38">
        <v>372.1056634631916</v>
      </c>
      <c r="P166" s="39">
        <v>14011</v>
      </c>
      <c r="Q166" s="39">
        <f t="shared" si="14"/>
        <v>-27.781817735471485</v>
      </c>
      <c r="R166" s="39">
        <f t="shared" si="15"/>
        <v>-3521.3764978167701</v>
      </c>
      <c r="S166" s="42">
        <f t="shared" si="16"/>
        <v>-1.9828575929963232E-3</v>
      </c>
      <c r="T166" s="42">
        <f t="shared" si="17"/>
        <v>-0.25132941958580901</v>
      </c>
      <c r="U166" s="42"/>
      <c r="V166" s="39"/>
      <c r="W166" s="39"/>
    </row>
    <row r="167" spans="1:30" x14ac:dyDescent="0.25">
      <c r="A167" s="37">
        <v>158</v>
      </c>
      <c r="B167" t="s">
        <v>692</v>
      </c>
      <c r="C167" t="s">
        <v>693</v>
      </c>
      <c r="D167" t="s">
        <v>694</v>
      </c>
      <c r="E167" t="s">
        <v>203</v>
      </c>
      <c r="F167" s="38">
        <v>225.4194468832309</v>
      </c>
      <c r="G167" s="38">
        <v>302.87207571361773</v>
      </c>
      <c r="H167" s="39">
        <v>13876</v>
      </c>
      <c r="I167" s="37">
        <v>161</v>
      </c>
      <c r="J167" t="s">
        <v>692</v>
      </c>
      <c r="K167" t="s">
        <v>693</v>
      </c>
      <c r="L167" t="s">
        <v>694</v>
      </c>
      <c r="M167" t="s">
        <v>203</v>
      </c>
      <c r="N167" s="38">
        <v>370.59033216311099</v>
      </c>
      <c r="O167" s="38">
        <v>373.52072690077358</v>
      </c>
      <c r="P167" s="39">
        <v>13876</v>
      </c>
      <c r="Q167" s="39">
        <f t="shared" si="14"/>
        <v>8936.1908743706881</v>
      </c>
      <c r="R167" s="39">
        <f t="shared" si="15"/>
        <v>3236.7483253884448</v>
      </c>
      <c r="S167" s="42">
        <f t="shared" si="16"/>
        <v>0.64400337808955666</v>
      </c>
      <c r="T167" s="42">
        <f t="shared" si="17"/>
        <v>0.2332623468858781</v>
      </c>
      <c r="U167" s="42"/>
      <c r="V167" s="39"/>
      <c r="W167" s="39"/>
    </row>
    <row r="168" spans="1:30" x14ac:dyDescent="0.25">
      <c r="A168" s="37">
        <v>159</v>
      </c>
      <c r="B168" t="s">
        <v>695</v>
      </c>
      <c r="C168" t="s">
        <v>696</v>
      </c>
      <c r="D168" t="s">
        <v>697</v>
      </c>
      <c r="E168" t="s">
        <v>449</v>
      </c>
      <c r="F168" s="38">
        <v>398.01611510791366</v>
      </c>
      <c r="G168" s="38">
        <v>534.77181590570069</v>
      </c>
      <c r="H168" s="39">
        <v>13570</v>
      </c>
      <c r="I168" s="37">
        <v>162</v>
      </c>
      <c r="J168" t="s">
        <v>695</v>
      </c>
      <c r="K168" t="s">
        <v>696</v>
      </c>
      <c r="L168" t="s">
        <v>697</v>
      </c>
      <c r="M168" t="s">
        <v>449</v>
      </c>
      <c r="N168" s="38">
        <v>495.3712411153636</v>
      </c>
      <c r="O168" s="38">
        <v>499.28832462286033</v>
      </c>
      <c r="P168" s="39">
        <v>13570</v>
      </c>
      <c r="Q168" s="39">
        <f t="shared" si="14"/>
        <v>3319.2351007267757</v>
      </c>
      <c r="R168" s="39">
        <f t="shared" si="15"/>
        <v>-900.40455085062217</v>
      </c>
      <c r="S168" s="42">
        <f t="shared" si="16"/>
        <v>0.24460096541833276</v>
      </c>
      <c r="T168" s="42">
        <f t="shared" si="17"/>
        <v>-6.6352582966147544E-2</v>
      </c>
      <c r="U168" s="42"/>
      <c r="V168" s="39"/>
      <c r="W168" s="39"/>
    </row>
    <row r="169" spans="1:30" x14ac:dyDescent="0.25">
      <c r="A169" s="37">
        <v>160</v>
      </c>
      <c r="B169" t="s">
        <v>698</v>
      </c>
      <c r="C169" t="s">
        <v>699</v>
      </c>
      <c r="D169" t="s">
        <v>530</v>
      </c>
      <c r="E169" t="s">
        <v>272</v>
      </c>
      <c r="F169" s="38">
        <v>389.99404761904759</v>
      </c>
      <c r="G169" s="38">
        <v>523.99341916370986</v>
      </c>
      <c r="H169" s="39">
        <v>13142</v>
      </c>
      <c r="I169" s="37">
        <v>163</v>
      </c>
      <c r="J169" t="s">
        <v>698</v>
      </c>
      <c r="K169" t="s">
        <v>699</v>
      </c>
      <c r="L169" t="s">
        <v>530</v>
      </c>
      <c r="M169" t="s">
        <v>272</v>
      </c>
      <c r="N169" s="38">
        <v>441.57366205652437</v>
      </c>
      <c r="O169" s="38">
        <v>445.06534822121171</v>
      </c>
      <c r="P169" s="39">
        <v>13142</v>
      </c>
      <c r="Q169" s="39">
        <f t="shared" si="14"/>
        <v>1738.1272793154612</v>
      </c>
      <c r="R169" s="39">
        <f t="shared" si="15"/>
        <v>-1979.5529302291457</v>
      </c>
      <c r="S169" s="42">
        <f t="shared" si="16"/>
        <v>0.13225744021575569</v>
      </c>
      <c r="T169" s="42">
        <f t="shared" si="17"/>
        <v>-0.15062798129882404</v>
      </c>
      <c r="U169" s="42"/>
      <c r="V169" s="39"/>
      <c r="W169" s="39"/>
    </row>
    <row r="170" spans="1:30" x14ac:dyDescent="0.25">
      <c r="A170" s="37">
        <v>161</v>
      </c>
      <c r="B170" t="s">
        <v>700</v>
      </c>
      <c r="C170" t="s">
        <v>701</v>
      </c>
      <c r="D170" t="s">
        <v>702</v>
      </c>
      <c r="E170" t="s">
        <v>399</v>
      </c>
      <c r="F170" s="38">
        <v>351.87936234381732</v>
      </c>
      <c r="G170" s="38">
        <v>472.78278048948721</v>
      </c>
      <c r="H170" s="39">
        <v>12790</v>
      </c>
      <c r="I170" s="37">
        <v>164</v>
      </c>
      <c r="J170" t="s">
        <v>700</v>
      </c>
      <c r="K170" t="s">
        <v>701</v>
      </c>
      <c r="L170" t="s">
        <v>702</v>
      </c>
      <c r="M170" t="s">
        <v>399</v>
      </c>
      <c r="N170" s="38">
        <v>409.34287709497204</v>
      </c>
      <c r="O170" s="38">
        <v>412.57970252950821</v>
      </c>
      <c r="P170" s="39">
        <v>12790</v>
      </c>
      <c r="Q170" s="39">
        <f t="shared" si="14"/>
        <v>2088.6656971634211</v>
      </c>
      <c r="R170" s="39">
        <f t="shared" si="15"/>
        <v>-1628.6493478271952</v>
      </c>
      <c r="S170" s="42">
        <f t="shared" si="16"/>
        <v>0.16330458930128389</v>
      </c>
      <c r="T170" s="42">
        <f t="shared" si="17"/>
        <v>-0.12733771288719276</v>
      </c>
      <c r="U170" s="42"/>
      <c r="V170" s="39"/>
      <c r="W170" s="39"/>
    </row>
    <row r="171" spans="1:30" x14ac:dyDescent="0.25">
      <c r="A171" s="37">
        <v>162</v>
      </c>
      <c r="B171" t="s">
        <v>703</v>
      </c>
      <c r="C171" t="s">
        <v>704</v>
      </c>
      <c r="D171" t="s">
        <v>705</v>
      </c>
      <c r="E171" t="s">
        <v>541</v>
      </c>
      <c r="F171" s="38">
        <v>390.18506224066391</v>
      </c>
      <c r="G171" s="38">
        <v>524.25006514408324</v>
      </c>
      <c r="H171" s="39">
        <v>12481</v>
      </c>
      <c r="I171" s="37">
        <v>165</v>
      </c>
      <c r="J171" t="s">
        <v>703</v>
      </c>
      <c r="K171" t="s">
        <v>704</v>
      </c>
      <c r="L171" t="s">
        <v>705</v>
      </c>
      <c r="M171" t="s">
        <v>541</v>
      </c>
      <c r="N171" s="38">
        <v>430.02601241501628</v>
      </c>
      <c r="O171" s="38">
        <v>433.42638704563217</v>
      </c>
      <c r="P171" s="39">
        <v>12481</v>
      </c>
      <c r="Q171" s="39">
        <f t="shared" si="14"/>
        <v>1274.4078316852335</v>
      </c>
      <c r="R171" s="39">
        <f t="shared" si="15"/>
        <v>-2162.2702632096407</v>
      </c>
      <c r="S171" s="42">
        <f t="shared" si="16"/>
        <v>0.10210783043708305</v>
      </c>
      <c r="T171" s="42">
        <f t="shared" si="17"/>
        <v>-0.17324495338591783</v>
      </c>
      <c r="U171" s="42"/>
      <c r="V171" s="39"/>
      <c r="W171" s="39"/>
    </row>
    <row r="172" spans="1:30" x14ac:dyDescent="0.25">
      <c r="A172" s="37">
        <v>163</v>
      </c>
      <c r="B172" t="s">
        <v>706</v>
      </c>
      <c r="C172" t="s">
        <v>707</v>
      </c>
      <c r="D172" t="s">
        <v>708</v>
      </c>
      <c r="E172" t="s">
        <v>180</v>
      </c>
      <c r="F172" s="38">
        <v>286.22973815461347</v>
      </c>
      <c r="G172" s="38">
        <v>384.57638027458967</v>
      </c>
      <c r="H172" s="39">
        <v>12413</v>
      </c>
      <c r="I172" s="37">
        <v>166</v>
      </c>
      <c r="J172" t="s">
        <v>706</v>
      </c>
      <c r="K172" t="s">
        <v>707</v>
      </c>
      <c r="L172" t="s">
        <v>708</v>
      </c>
      <c r="M172" t="s">
        <v>180</v>
      </c>
      <c r="N172" s="38">
        <v>372.45512605042018</v>
      </c>
      <c r="O172" s="38">
        <v>375.40026640263324</v>
      </c>
      <c r="P172" s="39">
        <v>12413</v>
      </c>
      <c r="Q172" s="39">
        <f t="shared" si="14"/>
        <v>3739.3589738481091</v>
      </c>
      <c r="R172" s="39">
        <f t="shared" si="15"/>
        <v>-296.17809968274054</v>
      </c>
      <c r="S172" s="42">
        <f t="shared" si="16"/>
        <v>0.30124538579296778</v>
      </c>
      <c r="T172" s="42">
        <f t="shared" si="17"/>
        <v>-2.3860315772395113E-2</v>
      </c>
      <c r="U172" s="42"/>
      <c r="V172" s="39"/>
      <c r="W172" s="39"/>
    </row>
    <row r="173" spans="1:30" x14ac:dyDescent="0.25">
      <c r="A173" s="37">
        <v>164</v>
      </c>
      <c r="B173" t="s">
        <v>709</v>
      </c>
      <c r="C173" t="s">
        <v>710</v>
      </c>
      <c r="D173" t="s">
        <v>711</v>
      </c>
      <c r="E173" t="s">
        <v>391</v>
      </c>
      <c r="F173" s="38">
        <v>219.35281793421328</v>
      </c>
      <c r="G173" s="38">
        <v>294.72099324146046</v>
      </c>
      <c r="H173" s="39">
        <v>11948</v>
      </c>
      <c r="I173" s="37">
        <v>167</v>
      </c>
      <c r="J173" t="s">
        <v>709</v>
      </c>
      <c r="K173" t="s">
        <v>710</v>
      </c>
      <c r="L173" t="s">
        <v>711</v>
      </c>
      <c r="M173" t="s">
        <v>391</v>
      </c>
      <c r="N173" s="38">
        <v>475.12512681772068</v>
      </c>
      <c r="O173" s="38">
        <v>478.88211681589775</v>
      </c>
      <c r="P173" s="39">
        <v>11948</v>
      </c>
      <c r="Q173" s="39">
        <f t="shared" si="14"/>
        <v>13931.745100519613</v>
      </c>
      <c r="R173" s="39">
        <f t="shared" si="15"/>
        <v>7465.8987819868571</v>
      </c>
      <c r="S173" s="42">
        <f t="shared" si="16"/>
        <v>1.1660315618111494</v>
      </c>
      <c r="T173" s="42">
        <f t="shared" si="17"/>
        <v>0.62486598443144103</v>
      </c>
      <c r="U173" s="42"/>
      <c r="V173" s="39"/>
      <c r="W173" s="39"/>
    </row>
    <row r="174" spans="1:30" x14ac:dyDescent="0.25">
      <c r="A174" s="37">
        <v>165</v>
      </c>
      <c r="B174" t="s">
        <v>712</v>
      </c>
      <c r="C174" t="s">
        <v>713</v>
      </c>
      <c r="D174" t="s">
        <v>714</v>
      </c>
      <c r="E174" t="s">
        <v>226</v>
      </c>
      <c r="F174" s="38">
        <v>386.22787878787881</v>
      </c>
      <c r="G174" s="38">
        <v>518.9332196682559</v>
      </c>
      <c r="H174" s="39">
        <v>11901</v>
      </c>
      <c r="I174" s="37">
        <v>168</v>
      </c>
      <c r="J174" t="s">
        <v>712</v>
      </c>
      <c r="K174" t="s">
        <v>713</v>
      </c>
      <c r="L174" t="s">
        <v>714</v>
      </c>
      <c r="M174" t="s">
        <v>226</v>
      </c>
      <c r="N174" s="38">
        <v>463.16280506641954</v>
      </c>
      <c r="O174" s="38">
        <v>466.82520456487788</v>
      </c>
      <c r="P174" s="39">
        <v>11901</v>
      </c>
      <c r="Q174" s="39">
        <f t="shared" si="14"/>
        <v>2370.6278286135148</v>
      </c>
      <c r="R174" s="39">
        <f t="shared" si="15"/>
        <v>-1195.02368366732</v>
      </c>
      <c r="S174" s="42">
        <f t="shared" si="16"/>
        <v>0.19919568343950211</v>
      </c>
      <c r="T174" s="42">
        <f t="shared" si="17"/>
        <v>-0.1004137201636266</v>
      </c>
      <c r="U174" s="42"/>
      <c r="V174" s="39"/>
      <c r="W174" s="39"/>
    </row>
    <row r="175" spans="1:30" x14ac:dyDescent="0.25">
      <c r="A175" s="37">
        <v>166</v>
      </c>
      <c r="B175" t="s">
        <v>715</v>
      </c>
      <c r="C175" t="s">
        <v>716</v>
      </c>
      <c r="D175" t="s">
        <v>717</v>
      </c>
      <c r="E175" t="s">
        <v>24</v>
      </c>
      <c r="F175" s="38">
        <v>287.75651706530505</v>
      </c>
      <c r="G175" s="38">
        <v>386.62775030601586</v>
      </c>
      <c r="H175" s="39">
        <v>11663</v>
      </c>
      <c r="I175" s="37">
        <v>169</v>
      </c>
      <c r="J175" t="s">
        <v>715</v>
      </c>
      <c r="K175" t="s">
        <v>716</v>
      </c>
      <c r="L175" t="s">
        <v>717</v>
      </c>
      <c r="M175" t="s">
        <v>24</v>
      </c>
      <c r="N175" s="38">
        <v>443.46490641711227</v>
      </c>
      <c r="O175" s="38">
        <v>446.97154735001919</v>
      </c>
      <c r="P175" s="39">
        <v>11663</v>
      </c>
      <c r="Q175" s="39">
        <f t="shared" si="14"/>
        <v>6310.9845904827534</v>
      </c>
      <c r="R175" s="39">
        <f t="shared" si="15"/>
        <v>1820.3289969930017</v>
      </c>
      <c r="S175" s="42">
        <f t="shared" si="16"/>
        <v>0.5411115999727989</v>
      </c>
      <c r="T175" s="42">
        <f t="shared" si="17"/>
        <v>0.15607725259307226</v>
      </c>
      <c r="U175" s="42"/>
      <c r="V175" s="39"/>
      <c r="W175" s="39"/>
    </row>
    <row r="176" spans="1:30" x14ac:dyDescent="0.25">
      <c r="A176" s="37">
        <v>167</v>
      </c>
      <c r="B176" t="s">
        <v>718</v>
      </c>
      <c r="C176" t="s">
        <v>719</v>
      </c>
      <c r="D176" t="s">
        <v>720</v>
      </c>
      <c r="E176" t="s">
        <v>305</v>
      </c>
      <c r="F176" s="38">
        <v>401.60227272727275</v>
      </c>
      <c r="G176" s="38">
        <v>539.59015352931362</v>
      </c>
      <c r="H176" s="39">
        <v>11492</v>
      </c>
      <c r="I176" s="37">
        <v>170</v>
      </c>
      <c r="J176" t="s">
        <v>718</v>
      </c>
      <c r="K176" t="s">
        <v>719</v>
      </c>
      <c r="L176" t="s">
        <v>720</v>
      </c>
      <c r="M176" t="s">
        <v>305</v>
      </c>
      <c r="N176" s="38">
        <v>487.68230058199248</v>
      </c>
      <c r="O176" s="38">
        <v>491.53858479462986</v>
      </c>
      <c r="P176" s="39">
        <v>11492</v>
      </c>
      <c r="Q176" s="39">
        <f t="shared" si="14"/>
        <v>2463.2123553200699</v>
      </c>
      <c r="R176" s="39">
        <f t="shared" si="15"/>
        <v>-1023.385293981253</v>
      </c>
      <c r="S176" s="42">
        <f t="shared" si="16"/>
        <v>0.21434148584407153</v>
      </c>
      <c r="T176" s="42">
        <f t="shared" si="17"/>
        <v>-8.9051974763422637E-2</v>
      </c>
      <c r="U176" s="42"/>
      <c r="V176" s="39"/>
      <c r="W176" s="39"/>
    </row>
    <row r="177" spans="1:30" x14ac:dyDescent="0.25">
      <c r="A177" s="37">
        <v>168</v>
      </c>
      <c r="B177" t="s">
        <v>721</v>
      </c>
      <c r="C177" t="s">
        <v>722</v>
      </c>
      <c r="D177" t="s">
        <v>723</v>
      </c>
      <c r="E177" t="s">
        <v>724</v>
      </c>
      <c r="F177" s="38">
        <v>381.03661862095834</v>
      </c>
      <c r="G177" s="38">
        <v>511.95827689351341</v>
      </c>
      <c r="H177" s="39">
        <v>11365</v>
      </c>
      <c r="I177" s="37">
        <v>171</v>
      </c>
      <c r="J177" t="s">
        <v>721</v>
      </c>
      <c r="K177" t="s">
        <v>722</v>
      </c>
      <c r="L177" t="s">
        <v>723</v>
      </c>
      <c r="M177" t="s">
        <v>724</v>
      </c>
      <c r="N177" s="38">
        <v>524.90862196020635</v>
      </c>
      <c r="O177" s="38">
        <v>529.05926845594081</v>
      </c>
      <c r="P177" s="39">
        <v>11365</v>
      </c>
      <c r="Q177" s="39">
        <f t="shared" si="14"/>
        <v>4291.2025722574917</v>
      </c>
      <c r="R177" s="39">
        <f t="shared" si="15"/>
        <v>379.62618806808109</v>
      </c>
      <c r="S177" s="42">
        <f t="shared" si="16"/>
        <v>0.37758051669665571</v>
      </c>
      <c r="T177" s="42">
        <f t="shared" si="17"/>
        <v>3.340309617844972E-2</v>
      </c>
      <c r="U177" s="42"/>
      <c r="V177" s="39"/>
      <c r="W177" s="39"/>
    </row>
    <row r="178" spans="1:30" x14ac:dyDescent="0.25">
      <c r="A178" s="37">
        <v>169</v>
      </c>
      <c r="B178" t="s">
        <v>725</v>
      </c>
      <c r="C178" t="s">
        <v>726</v>
      </c>
      <c r="D178" t="s">
        <v>727</v>
      </c>
      <c r="E178" t="s">
        <v>316</v>
      </c>
      <c r="F178" s="38">
        <v>374.88685586258401</v>
      </c>
      <c r="G178" s="38">
        <v>503.69549638576092</v>
      </c>
      <c r="H178" s="39">
        <v>11023</v>
      </c>
      <c r="I178" s="37">
        <v>172</v>
      </c>
      <c r="J178" t="s">
        <v>725</v>
      </c>
      <c r="K178" t="s">
        <v>726</v>
      </c>
      <c r="L178" t="s">
        <v>727</v>
      </c>
      <c r="M178" t="s">
        <v>316</v>
      </c>
      <c r="N178" s="38">
        <v>466.66252661462028</v>
      </c>
      <c r="O178" s="38">
        <v>470.35259970496179</v>
      </c>
      <c r="P178" s="39">
        <v>11023</v>
      </c>
      <c r="Q178" s="39">
        <f t="shared" si="14"/>
        <v>2698.5294439624645</v>
      </c>
      <c r="R178" s="39">
        <f t="shared" si="15"/>
        <v>-729.68440803958458</v>
      </c>
      <c r="S178" s="42">
        <f t="shared" si="16"/>
        <v>0.24480898520933181</v>
      </c>
      <c r="T178" s="42">
        <f t="shared" si="17"/>
        <v>-6.6196535248079891E-2</v>
      </c>
      <c r="U178" s="42"/>
      <c r="V178" s="39"/>
      <c r="W178" s="39"/>
    </row>
    <row r="179" spans="1:30" x14ac:dyDescent="0.25">
      <c r="A179" s="37">
        <v>170</v>
      </c>
      <c r="B179" t="s">
        <v>728</v>
      </c>
      <c r="C179" t="s">
        <v>729</v>
      </c>
      <c r="D179" t="s">
        <v>730</v>
      </c>
      <c r="E179" t="s">
        <v>226</v>
      </c>
      <c r="F179" s="38">
        <v>384.26892177589855</v>
      </c>
      <c r="G179" s="38">
        <v>516.30117800257142</v>
      </c>
      <c r="H179" s="39">
        <v>11020</v>
      </c>
      <c r="I179" s="37">
        <v>173</v>
      </c>
      <c r="J179" t="s">
        <v>728</v>
      </c>
      <c r="K179" t="s">
        <v>729</v>
      </c>
      <c r="L179" t="s">
        <v>730</v>
      </c>
      <c r="M179" t="s">
        <v>226</v>
      </c>
      <c r="N179" s="38">
        <v>397.12356321839081</v>
      </c>
      <c r="O179" s="38">
        <v>400.26376602148167</v>
      </c>
      <c r="P179" s="39">
        <v>11020</v>
      </c>
      <c r="Q179" s="39">
        <f t="shared" si="14"/>
        <v>368.64326170742982</v>
      </c>
      <c r="R179" s="39">
        <f t="shared" si="15"/>
        <v>-2476.7177270032107</v>
      </c>
      <c r="S179" s="42">
        <f t="shared" si="16"/>
        <v>3.3452201606844811E-2</v>
      </c>
      <c r="T179" s="42">
        <f t="shared" si="17"/>
        <v>-0.2247475251364075</v>
      </c>
      <c r="U179" s="42"/>
      <c r="V179" s="39"/>
      <c r="W179" s="39"/>
    </row>
    <row r="180" spans="1:30" x14ac:dyDescent="0.25">
      <c r="A180" s="37">
        <v>171</v>
      </c>
      <c r="B180" t="s">
        <v>731</v>
      </c>
      <c r="C180" t="s">
        <v>732</v>
      </c>
      <c r="D180" t="s">
        <v>733</v>
      </c>
      <c r="E180" t="s">
        <v>330</v>
      </c>
      <c r="F180" s="38">
        <v>375.28533755274259</v>
      </c>
      <c r="G180" s="38">
        <v>504.23089374522084</v>
      </c>
      <c r="H180" s="39">
        <v>10953</v>
      </c>
      <c r="I180" s="37">
        <v>174</v>
      </c>
      <c r="J180" t="s">
        <v>731</v>
      </c>
      <c r="K180" t="s">
        <v>732</v>
      </c>
      <c r="L180" t="s">
        <v>733</v>
      </c>
      <c r="M180" t="s">
        <v>330</v>
      </c>
      <c r="N180" s="38">
        <v>490.35873229939313</v>
      </c>
      <c r="O180" s="38">
        <v>494.23618004690911</v>
      </c>
      <c r="P180" s="39">
        <v>10953</v>
      </c>
      <c r="Q180" s="39">
        <f t="shared" si="14"/>
        <v>3358.5082243798743</v>
      </c>
      <c r="R180" s="39">
        <f t="shared" si="15"/>
        <v>-217.10708426549229</v>
      </c>
      <c r="S180" s="42">
        <f t="shared" si="16"/>
        <v>0.30662907188714272</v>
      </c>
      <c r="T180" s="42">
        <f t="shared" si="17"/>
        <v>-1.9821700380306062E-2</v>
      </c>
      <c r="U180" s="42"/>
      <c r="V180" s="39"/>
      <c r="W180" s="39"/>
    </row>
    <row r="181" spans="1:30" x14ac:dyDescent="0.25">
      <c r="A181" s="37">
        <v>172</v>
      </c>
      <c r="B181" t="s">
        <v>734</v>
      </c>
      <c r="C181" t="s">
        <v>735</v>
      </c>
      <c r="D181" t="s">
        <v>736</v>
      </c>
      <c r="E181" t="s">
        <v>600</v>
      </c>
      <c r="F181" s="38">
        <v>381.36142953472688</v>
      </c>
      <c r="G181" s="38">
        <v>512.39469068579149</v>
      </c>
      <c r="H181" s="39">
        <v>10876</v>
      </c>
      <c r="I181" s="37">
        <v>175</v>
      </c>
      <c r="J181" t="s">
        <v>734</v>
      </c>
      <c r="K181" t="s">
        <v>735</v>
      </c>
      <c r="L181" t="s">
        <v>736</v>
      </c>
      <c r="M181" t="s">
        <v>600</v>
      </c>
      <c r="N181" s="38">
        <v>444.11788953009068</v>
      </c>
      <c r="O181" s="38">
        <v>447.62969384183401</v>
      </c>
      <c r="P181" s="39">
        <v>10876</v>
      </c>
      <c r="Q181" s="39">
        <f t="shared" si="14"/>
        <v>1789.7438126931099</v>
      </c>
      <c r="R181" s="39">
        <f t="shared" si="15"/>
        <v>-1374.6904846576967</v>
      </c>
      <c r="S181" s="42">
        <f t="shared" si="16"/>
        <v>0.16455901183276112</v>
      </c>
      <c r="T181" s="42">
        <f t="shared" si="17"/>
        <v>-0.12639669774344398</v>
      </c>
      <c r="U181" s="42"/>
      <c r="V181" s="39"/>
      <c r="W181" s="39"/>
    </row>
    <row r="182" spans="1:30" x14ac:dyDescent="0.25">
      <c r="A182" s="37">
        <v>173</v>
      </c>
      <c r="B182" t="s">
        <v>737</v>
      </c>
      <c r="C182" t="s">
        <v>738</v>
      </c>
      <c r="D182" t="s">
        <v>739</v>
      </c>
      <c r="E182" t="s">
        <v>191</v>
      </c>
      <c r="F182" s="38">
        <v>403.47138964577658</v>
      </c>
      <c r="G182" s="38">
        <v>542.10148664048006</v>
      </c>
      <c r="H182" s="39">
        <v>10537</v>
      </c>
      <c r="I182" s="37">
        <v>176</v>
      </c>
      <c r="J182" t="s">
        <v>737</v>
      </c>
      <c r="K182" t="s">
        <v>738</v>
      </c>
      <c r="L182" t="s">
        <v>739</v>
      </c>
      <c r="M182" t="s">
        <v>191</v>
      </c>
      <c r="N182" s="38">
        <v>474.71143569647307</v>
      </c>
      <c r="O182" s="38">
        <v>478.46515448604191</v>
      </c>
      <c r="P182" s="39">
        <v>10537</v>
      </c>
      <c r="Q182" s="39">
        <f t="shared" si="14"/>
        <v>1860.4946583578569</v>
      </c>
      <c r="R182" s="39">
        <f t="shared" si="15"/>
        <v>-1236.9197436936972</v>
      </c>
      <c r="S182" s="42">
        <f t="shared" si="16"/>
        <v>0.17656777625110154</v>
      </c>
      <c r="T182" s="42">
        <f t="shared" si="17"/>
        <v>-0.11738822660090131</v>
      </c>
      <c r="U182" s="42"/>
      <c r="V182" s="39"/>
      <c r="W182" s="39"/>
    </row>
    <row r="183" spans="1:30" x14ac:dyDescent="0.25">
      <c r="A183" s="37">
        <v>174</v>
      </c>
      <c r="B183" t="s">
        <v>740</v>
      </c>
      <c r="C183" t="s">
        <v>741</v>
      </c>
      <c r="D183" t="s">
        <v>742</v>
      </c>
      <c r="E183" t="s">
        <v>242</v>
      </c>
      <c r="F183" s="38">
        <v>382.43620776601108</v>
      </c>
      <c r="G183" s="38">
        <v>513.83875559829869</v>
      </c>
      <c r="H183" s="39">
        <v>10360</v>
      </c>
      <c r="I183" s="37">
        <v>177</v>
      </c>
      <c r="J183" t="s">
        <v>740</v>
      </c>
      <c r="K183" t="s">
        <v>741</v>
      </c>
      <c r="L183" t="s">
        <v>742</v>
      </c>
      <c r="M183" t="s">
        <v>242</v>
      </c>
      <c r="N183" s="38">
        <v>518.7034454470878</v>
      </c>
      <c r="O183" s="38">
        <v>522.80502531851459</v>
      </c>
      <c r="P183" s="39">
        <v>10360</v>
      </c>
      <c r="Q183" s="39">
        <f t="shared" si="14"/>
        <v>3691.4093218906291</v>
      </c>
      <c r="R183" s="39">
        <f t="shared" si="15"/>
        <v>180.77763362414768</v>
      </c>
      <c r="S183" s="42">
        <f t="shared" si="16"/>
        <v>0.3563136411091341</v>
      </c>
      <c r="T183" s="42">
        <f t="shared" si="17"/>
        <v>1.744957853514939E-2</v>
      </c>
      <c r="U183" s="42"/>
      <c r="V183" s="39"/>
      <c r="W183" s="39"/>
    </row>
    <row r="184" spans="1:30" x14ac:dyDescent="0.25">
      <c r="A184" s="37">
        <v>175</v>
      </c>
      <c r="B184" t="s">
        <v>743</v>
      </c>
      <c r="C184" t="s">
        <v>744</v>
      </c>
      <c r="D184" t="s">
        <v>745</v>
      </c>
      <c r="E184" t="s">
        <v>230</v>
      </c>
      <c r="F184" s="38">
        <v>476.24590163934425</v>
      </c>
      <c r="G184" s="38">
        <v>639.88083891595181</v>
      </c>
      <c r="H184" s="39">
        <v>9776</v>
      </c>
      <c r="I184" s="37">
        <v>179</v>
      </c>
      <c r="J184" t="s">
        <v>743</v>
      </c>
      <c r="K184" t="s">
        <v>744</v>
      </c>
      <c r="L184" t="s">
        <v>745</v>
      </c>
      <c r="M184" t="s">
        <v>230</v>
      </c>
      <c r="N184" s="38">
        <v>134.54113438937148</v>
      </c>
      <c r="O184" s="38">
        <v>135.60500086940758</v>
      </c>
      <c r="P184" s="39">
        <v>9776</v>
      </c>
      <c r="Q184" s="39">
        <f t="shared" si="14"/>
        <v>-7014.2457775215926</v>
      </c>
      <c r="R184" s="39">
        <f t="shared" si="15"/>
        <v>-7704.2478738616273</v>
      </c>
      <c r="S184" s="42">
        <f t="shared" si="16"/>
        <v>-0.71749649933731507</v>
      </c>
      <c r="T184" s="42">
        <f t="shared" si="17"/>
        <v>-0.78807772850466729</v>
      </c>
      <c r="U184" s="42"/>
      <c r="V184" s="39"/>
      <c r="W184" s="37">
        <v>178</v>
      </c>
      <c r="X184" t="s">
        <v>1735</v>
      </c>
      <c r="Y184" t="s">
        <v>1736</v>
      </c>
      <c r="Z184" t="s">
        <v>1658</v>
      </c>
      <c r="AA184" t="s">
        <v>207</v>
      </c>
      <c r="AB184" s="38">
        <v>128.49391440910875</v>
      </c>
      <c r="AC184" s="38">
        <v>129.5099632855279</v>
      </c>
      <c r="AD184" s="39">
        <v>10291</v>
      </c>
    </row>
    <row r="185" spans="1:30" x14ac:dyDescent="0.25">
      <c r="A185" s="37">
        <v>176</v>
      </c>
      <c r="B185" t="s">
        <v>746</v>
      </c>
      <c r="C185" t="s">
        <v>747</v>
      </c>
      <c r="D185" t="s">
        <v>748</v>
      </c>
      <c r="E185" t="s">
        <v>600</v>
      </c>
      <c r="F185" s="38">
        <v>398.32149532710281</v>
      </c>
      <c r="G185" s="38">
        <v>535.18212274544555</v>
      </c>
      <c r="H185" s="39">
        <v>9723</v>
      </c>
      <c r="I185" s="37">
        <v>180</v>
      </c>
      <c r="J185" t="s">
        <v>746</v>
      </c>
      <c r="K185" t="s">
        <v>747</v>
      </c>
      <c r="L185" t="s">
        <v>748</v>
      </c>
      <c r="M185" t="s">
        <v>600</v>
      </c>
      <c r="N185" s="38">
        <v>380.21087378640777</v>
      </c>
      <c r="O185" s="38">
        <v>383.21734170272509</v>
      </c>
      <c r="P185" s="39">
        <v>9723</v>
      </c>
      <c r="Q185" s="39">
        <f t="shared" si="14"/>
        <v>-442.07901232036789</v>
      </c>
      <c r="R185" s="39">
        <f t="shared" si="15"/>
        <v>-2760.8425305737574</v>
      </c>
      <c r="S185" s="42">
        <f t="shared" si="16"/>
        <v>-4.5467346736641767E-2</v>
      </c>
      <c r="T185" s="42">
        <f t="shared" si="17"/>
        <v>-0.28394965860061272</v>
      </c>
      <c r="U185" s="42"/>
      <c r="V185" s="39"/>
      <c r="W185" s="39"/>
    </row>
    <row r="186" spans="1:30" x14ac:dyDescent="0.25">
      <c r="A186" s="37">
        <v>177</v>
      </c>
      <c r="B186" t="s">
        <v>749</v>
      </c>
      <c r="C186" t="s">
        <v>750</v>
      </c>
      <c r="D186" t="s">
        <v>751</v>
      </c>
      <c r="E186" t="s">
        <v>176</v>
      </c>
      <c r="F186" s="38">
        <v>432.99074686054195</v>
      </c>
      <c r="G186" s="38">
        <v>581.76349946583787</v>
      </c>
      <c r="H186" s="39">
        <v>9538</v>
      </c>
      <c r="I186" s="37">
        <v>181</v>
      </c>
      <c r="J186" t="s">
        <v>749</v>
      </c>
      <c r="K186" t="s">
        <v>750</v>
      </c>
      <c r="L186" t="s">
        <v>751</v>
      </c>
      <c r="M186" t="s">
        <v>176</v>
      </c>
      <c r="N186" s="38">
        <v>387.77708251857644</v>
      </c>
      <c r="O186" s="38">
        <v>390.84337924403565</v>
      </c>
      <c r="P186" s="39">
        <v>9538</v>
      </c>
      <c r="Q186" s="39">
        <f t="shared" si="14"/>
        <v>-995.97493392292677</v>
      </c>
      <c r="R186" s="39">
        <f t="shared" si="15"/>
        <v>-3130.1312446510428</v>
      </c>
      <c r="S186" s="42">
        <f t="shared" si="16"/>
        <v>-0.10442177961028798</v>
      </c>
      <c r="T186" s="42">
        <f t="shared" si="17"/>
        <v>-0.32817480023600787</v>
      </c>
      <c r="U186" s="42"/>
      <c r="V186" s="39"/>
      <c r="W186" s="39"/>
    </row>
    <row r="187" spans="1:30" x14ac:dyDescent="0.25">
      <c r="A187" s="37">
        <v>178</v>
      </c>
      <c r="B187" t="s">
        <v>752</v>
      </c>
      <c r="C187" t="s">
        <v>753</v>
      </c>
      <c r="D187" t="s">
        <v>754</v>
      </c>
      <c r="E187" t="s">
        <v>176</v>
      </c>
      <c r="F187" s="38">
        <v>388.92398648648651</v>
      </c>
      <c r="G187" s="38">
        <v>522.55569211380214</v>
      </c>
      <c r="H187" s="39">
        <v>9385</v>
      </c>
      <c r="I187" s="37">
        <v>182</v>
      </c>
      <c r="J187" t="s">
        <v>752</v>
      </c>
      <c r="K187" t="s">
        <v>753</v>
      </c>
      <c r="L187" t="s">
        <v>754</v>
      </c>
      <c r="M187" t="s">
        <v>176</v>
      </c>
      <c r="N187" s="38">
        <v>544.87138787138792</v>
      </c>
      <c r="O187" s="38">
        <v>549.17988733601624</v>
      </c>
      <c r="P187" s="39">
        <v>9385</v>
      </c>
      <c r="Q187" s="39">
        <f t="shared" si="14"/>
        <v>3763.1167345039862</v>
      </c>
      <c r="R187" s="39">
        <f t="shared" si="15"/>
        <v>478.16543945724123</v>
      </c>
      <c r="S187" s="42">
        <f t="shared" si="16"/>
        <v>0.40097141550388771</v>
      </c>
      <c r="T187" s="42">
        <f t="shared" si="17"/>
        <v>5.0949966910734279E-2</v>
      </c>
      <c r="U187" s="42"/>
      <c r="V187" s="39"/>
      <c r="W187" s="39"/>
    </row>
    <row r="188" spans="1:30" x14ac:dyDescent="0.25">
      <c r="A188" s="37">
        <v>179</v>
      </c>
      <c r="B188" t="s">
        <v>755</v>
      </c>
      <c r="C188" t="s">
        <v>756</v>
      </c>
      <c r="D188" t="s">
        <v>757</v>
      </c>
      <c r="E188" t="s">
        <v>207</v>
      </c>
      <c r="F188" s="38">
        <v>414.33161953727506</v>
      </c>
      <c r="G188" s="38">
        <v>556.69321958741205</v>
      </c>
      <c r="H188" s="39">
        <v>9284</v>
      </c>
      <c r="I188" s="37">
        <v>183</v>
      </c>
      <c r="J188" t="s">
        <v>755</v>
      </c>
      <c r="K188" t="s">
        <v>756</v>
      </c>
      <c r="L188" t="s">
        <v>757</v>
      </c>
      <c r="M188" t="s">
        <v>207</v>
      </c>
      <c r="N188" s="38">
        <v>328.15223214285714</v>
      </c>
      <c r="O188" s="38">
        <v>330.74705313727105</v>
      </c>
      <c r="P188" s="39">
        <v>9284</v>
      </c>
      <c r="Q188" s="39">
        <f t="shared" si="14"/>
        <v>-1931.0363844866936</v>
      </c>
      <c r="R188" s="39">
        <f t="shared" si="15"/>
        <v>-3768.1152482471189</v>
      </c>
      <c r="S188" s="42">
        <f t="shared" si="16"/>
        <v>-0.20799616377495622</v>
      </c>
      <c r="T188" s="42">
        <f t="shared" si="17"/>
        <v>-0.4058719569417405</v>
      </c>
      <c r="U188" s="42"/>
      <c r="V188" s="39"/>
      <c r="W188" s="39"/>
    </row>
    <row r="189" spans="1:30" x14ac:dyDescent="0.25">
      <c r="A189" s="37">
        <v>180</v>
      </c>
      <c r="B189" t="s">
        <v>758</v>
      </c>
      <c r="C189" t="s">
        <v>759</v>
      </c>
      <c r="D189" t="s">
        <v>760</v>
      </c>
      <c r="E189" t="s">
        <v>272</v>
      </c>
      <c r="F189" s="38">
        <v>376.13126491646779</v>
      </c>
      <c r="G189" s="38">
        <v>505.36747614792324</v>
      </c>
      <c r="H189" s="39">
        <v>9263</v>
      </c>
      <c r="I189" s="37">
        <v>184</v>
      </c>
      <c r="J189" t="s">
        <v>758</v>
      </c>
      <c r="K189" t="s">
        <v>759</v>
      </c>
      <c r="L189" t="s">
        <v>760</v>
      </c>
      <c r="M189" t="s">
        <v>272</v>
      </c>
      <c r="N189" s="38">
        <v>446.64825345247766</v>
      </c>
      <c r="O189" s="38">
        <v>450.18006628705331</v>
      </c>
      <c r="P189" s="39">
        <v>9263</v>
      </c>
      <c r="Q189" s="39">
        <f t="shared" si="14"/>
        <v>1736.6247524095713</v>
      </c>
      <c r="R189" s="39">
        <f t="shared" si="15"/>
        <v>-1011.5430882845483</v>
      </c>
      <c r="S189" s="42">
        <f t="shared" si="16"/>
        <v>0.18747973144872843</v>
      </c>
      <c r="T189" s="42">
        <f t="shared" si="17"/>
        <v>-0.10920253571030425</v>
      </c>
      <c r="U189" s="42"/>
      <c r="V189" s="39"/>
      <c r="W189" s="39"/>
    </row>
    <row r="190" spans="1:30" x14ac:dyDescent="0.25">
      <c r="A190" s="37">
        <v>181</v>
      </c>
      <c r="B190" t="s">
        <v>761</v>
      </c>
      <c r="C190" t="s">
        <v>762</v>
      </c>
      <c r="D190" t="s">
        <v>763</v>
      </c>
      <c r="E190" t="s">
        <v>180</v>
      </c>
      <c r="F190" s="38">
        <v>142</v>
      </c>
      <c r="G190" s="38">
        <v>190.79025942962289</v>
      </c>
      <c r="H190" s="39">
        <v>9175</v>
      </c>
      <c r="I190" s="37">
        <v>185</v>
      </c>
      <c r="J190" t="s">
        <v>761</v>
      </c>
      <c r="K190" t="s">
        <v>762</v>
      </c>
      <c r="L190" t="s">
        <v>763</v>
      </c>
      <c r="M190" t="s">
        <v>180</v>
      </c>
      <c r="N190" s="38">
        <v>118.50371747211896</v>
      </c>
      <c r="O190" s="38">
        <v>119.44077016868231</v>
      </c>
      <c r="P190" s="39">
        <v>9175</v>
      </c>
      <c r="Q190" s="39">
        <f t="shared" si="14"/>
        <v>-1518.1576915021724</v>
      </c>
      <c r="R190" s="39">
        <f t="shared" si="15"/>
        <v>-3431.1582044397023</v>
      </c>
      <c r="S190" s="42">
        <f t="shared" si="16"/>
        <v>-0.16546677836535939</v>
      </c>
      <c r="T190" s="42">
        <f t="shared" si="17"/>
        <v>-0.37396819666917736</v>
      </c>
      <c r="U190" s="42"/>
      <c r="V190" s="39"/>
      <c r="W190" s="39"/>
    </row>
    <row r="191" spans="1:30" x14ac:dyDescent="0.25">
      <c r="A191" s="37">
        <v>182</v>
      </c>
      <c r="B191" t="s">
        <v>764</v>
      </c>
      <c r="C191" t="s">
        <v>765</v>
      </c>
      <c r="D191" t="s">
        <v>766</v>
      </c>
      <c r="E191" t="s">
        <v>587</v>
      </c>
      <c r="F191" s="38">
        <v>425.58430540827146</v>
      </c>
      <c r="G191" s="38">
        <v>571.81225378887314</v>
      </c>
      <c r="H191" s="39">
        <v>9127</v>
      </c>
      <c r="I191" s="37">
        <v>186</v>
      </c>
      <c r="J191" t="s">
        <v>764</v>
      </c>
      <c r="K191" t="s">
        <v>765</v>
      </c>
      <c r="L191" t="s">
        <v>766</v>
      </c>
      <c r="M191" t="s">
        <v>587</v>
      </c>
      <c r="N191" s="38">
        <v>443.30828351836038</v>
      </c>
      <c r="O191" s="38">
        <v>446.81368597611436</v>
      </c>
      <c r="P191" s="39">
        <v>9127</v>
      </c>
      <c r="Q191" s="39">
        <f t="shared" si="14"/>
        <v>380.10506063092538</v>
      </c>
      <c r="R191" s="39">
        <f t="shared" si="15"/>
        <v>-1995.168730413887</v>
      </c>
      <c r="S191" s="42">
        <f t="shared" si="16"/>
        <v>4.1646221171351527E-2</v>
      </c>
      <c r="T191" s="42">
        <f t="shared" si="17"/>
        <v>-0.21860071550497284</v>
      </c>
      <c r="U191" s="42"/>
      <c r="V191" s="39"/>
      <c r="W191" s="39"/>
    </row>
    <row r="192" spans="1:30" x14ac:dyDescent="0.25">
      <c r="A192" s="37">
        <v>183</v>
      </c>
      <c r="B192" t="s">
        <v>767</v>
      </c>
      <c r="C192" t="s">
        <v>768</v>
      </c>
      <c r="D192" t="s">
        <v>769</v>
      </c>
      <c r="E192" t="s">
        <v>207</v>
      </c>
      <c r="F192" s="38">
        <v>385.67360350492879</v>
      </c>
      <c r="G192" s="38">
        <v>518.18849906945695</v>
      </c>
      <c r="H192" s="39">
        <v>8924</v>
      </c>
      <c r="I192" s="37">
        <v>187</v>
      </c>
      <c r="J192" t="s">
        <v>767</v>
      </c>
      <c r="K192" t="s">
        <v>768</v>
      </c>
      <c r="L192" t="s">
        <v>769</v>
      </c>
      <c r="M192" t="s">
        <v>207</v>
      </c>
      <c r="N192" s="38">
        <v>388.31545893719806</v>
      </c>
      <c r="O192" s="38">
        <v>391.38601280399934</v>
      </c>
      <c r="P192" s="39">
        <v>8924</v>
      </c>
      <c r="Q192" s="39">
        <f t="shared" si="14"/>
        <v>61.129197495803048</v>
      </c>
      <c r="R192" s="39">
        <f t="shared" si="15"/>
        <v>-2183.7331192510087</v>
      </c>
      <c r="S192" s="42">
        <f t="shared" si="16"/>
        <v>6.8499773079115922E-3</v>
      </c>
      <c r="T192" s="42">
        <f t="shared" ref="T192:T223" si="18">+O192/G192-1</f>
        <v>-0.24470339749563075</v>
      </c>
      <c r="U192" s="42"/>
      <c r="V192" s="39"/>
      <c r="W192" s="39"/>
    </row>
    <row r="193" spans="1:30" x14ac:dyDescent="0.25">
      <c r="A193" s="37">
        <v>184</v>
      </c>
      <c r="B193" t="s">
        <v>770</v>
      </c>
      <c r="C193" t="s">
        <v>771</v>
      </c>
      <c r="D193" t="s">
        <v>772</v>
      </c>
      <c r="E193" t="s">
        <v>242</v>
      </c>
      <c r="F193" s="38">
        <v>352.54613610149943</v>
      </c>
      <c r="G193" s="38">
        <v>473.67865329377622</v>
      </c>
      <c r="H193" s="39">
        <v>8812</v>
      </c>
      <c r="I193" s="37">
        <v>189</v>
      </c>
      <c r="J193" t="s">
        <v>770</v>
      </c>
      <c r="K193" t="s">
        <v>771</v>
      </c>
      <c r="L193" t="s">
        <v>772</v>
      </c>
      <c r="M193" t="s">
        <v>242</v>
      </c>
      <c r="N193" s="38">
        <v>439.41548486009964</v>
      </c>
      <c r="O193" s="38">
        <v>442.89010551996824</v>
      </c>
      <c r="P193" s="39">
        <v>8812</v>
      </c>
      <c r="Q193" s="39">
        <f t="shared" si="14"/>
        <v>2171.3263112899267</v>
      </c>
      <c r="R193" s="39">
        <f t="shared" si="15"/>
        <v>-572.76949488059324</v>
      </c>
      <c r="S193" s="42">
        <f t="shared" si="16"/>
        <v>0.24640561862119004</v>
      </c>
      <c r="T193" s="42">
        <f t="shared" si="18"/>
        <v>-6.4998807862073682E-2</v>
      </c>
      <c r="U193" s="42"/>
      <c r="V193" s="39"/>
      <c r="W193" s="37">
        <v>188</v>
      </c>
      <c r="X193" t="s">
        <v>1737</v>
      </c>
      <c r="Y193" t="s">
        <v>1738</v>
      </c>
      <c r="Z193" t="s">
        <v>1739</v>
      </c>
      <c r="AA193" t="s">
        <v>207</v>
      </c>
      <c r="AB193" s="38">
        <v>123.71355498721228</v>
      </c>
      <c r="AC193" s="38">
        <v>124.69180379471894</v>
      </c>
      <c r="AD193" s="39">
        <v>8821</v>
      </c>
    </row>
    <row r="194" spans="1:30" x14ac:dyDescent="0.25">
      <c r="A194" s="37">
        <v>185</v>
      </c>
      <c r="B194" t="s">
        <v>773</v>
      </c>
      <c r="C194" t="s">
        <v>774</v>
      </c>
      <c r="D194" t="s">
        <v>775</v>
      </c>
      <c r="E194" t="s">
        <v>449</v>
      </c>
      <c r="F194" s="38">
        <v>366.04136893569012</v>
      </c>
      <c r="G194" s="38">
        <v>491.81075874094802</v>
      </c>
      <c r="H194" s="39">
        <v>8783</v>
      </c>
      <c r="I194" s="37">
        <v>190</v>
      </c>
      <c r="J194" t="s">
        <v>773</v>
      </c>
      <c r="K194" t="s">
        <v>774</v>
      </c>
      <c r="L194" t="s">
        <v>775</v>
      </c>
      <c r="M194" t="s">
        <v>449</v>
      </c>
      <c r="N194" s="38">
        <v>501.49391617845879</v>
      </c>
      <c r="O194" s="38">
        <v>505.45941394080285</v>
      </c>
      <c r="P194" s="39">
        <v>8783</v>
      </c>
      <c r="Q194" s="39">
        <f t="shared" si="14"/>
        <v>3250.1236838130503</v>
      </c>
      <c r="R194" s="39">
        <f t="shared" si="15"/>
        <v>243.74444131155539</v>
      </c>
      <c r="S194" s="42">
        <f t="shared" si="16"/>
        <v>0.37004710051383927</v>
      </c>
      <c r="T194" s="42">
        <f t="shared" si="18"/>
        <v>2.7751843483041716E-2</v>
      </c>
      <c r="U194" s="42"/>
      <c r="V194" s="39"/>
      <c r="W194" s="39"/>
    </row>
    <row r="195" spans="1:30" x14ac:dyDescent="0.25">
      <c r="A195" s="37">
        <v>186</v>
      </c>
      <c r="B195" t="s">
        <v>776</v>
      </c>
      <c r="C195" t="s">
        <v>777</v>
      </c>
      <c r="D195" t="s">
        <v>778</v>
      </c>
      <c r="E195" t="s">
        <v>587</v>
      </c>
      <c r="F195" s="38">
        <v>426.06540583136325</v>
      </c>
      <c r="G195" s="38">
        <v>572.45865713065746</v>
      </c>
      <c r="H195" s="39">
        <v>8760</v>
      </c>
      <c r="I195" s="37">
        <v>192</v>
      </c>
      <c r="J195" t="s">
        <v>776</v>
      </c>
      <c r="K195" t="s">
        <v>777</v>
      </c>
      <c r="L195" t="s">
        <v>778</v>
      </c>
      <c r="M195" t="s">
        <v>587</v>
      </c>
      <c r="N195" s="38">
        <v>353.96917497733455</v>
      </c>
      <c r="O195" s="38">
        <v>356.76814008145334</v>
      </c>
      <c r="P195" s="39">
        <v>8760</v>
      </c>
      <c r="Q195" s="39">
        <f t="shared" si="14"/>
        <v>-1482.3146250255861</v>
      </c>
      <c r="R195" s="39">
        <f t="shared" si="15"/>
        <v>-3300.5858253966135</v>
      </c>
      <c r="S195" s="42">
        <f t="shared" si="16"/>
        <v>-0.16921399829059203</v>
      </c>
      <c r="T195" s="42">
        <f t="shared" si="18"/>
        <v>-0.37677920381239882</v>
      </c>
      <c r="U195" s="42"/>
      <c r="V195" s="39"/>
      <c r="W195" s="37">
        <v>191</v>
      </c>
      <c r="X195" t="s">
        <v>1740</v>
      </c>
      <c r="Y195" t="s">
        <v>1741</v>
      </c>
      <c r="Z195" t="s">
        <v>1742</v>
      </c>
      <c r="AA195" t="s">
        <v>176</v>
      </c>
      <c r="AB195" s="38">
        <v>280.99545247839927</v>
      </c>
      <c r="AC195" s="38">
        <v>283.21738738545292</v>
      </c>
      <c r="AD195" s="39">
        <v>8782</v>
      </c>
    </row>
    <row r="196" spans="1:30" x14ac:dyDescent="0.25">
      <c r="A196" s="37">
        <v>187</v>
      </c>
      <c r="B196" t="s">
        <v>779</v>
      </c>
      <c r="C196" t="s">
        <v>780</v>
      </c>
      <c r="D196" t="s">
        <v>781</v>
      </c>
      <c r="E196" t="s">
        <v>242</v>
      </c>
      <c r="F196" s="38">
        <v>391.24645799011535</v>
      </c>
      <c r="G196" s="38">
        <v>525.67614944264187</v>
      </c>
      <c r="H196" s="39">
        <v>8707</v>
      </c>
      <c r="I196" s="37">
        <v>193</v>
      </c>
      <c r="J196" t="s">
        <v>779</v>
      </c>
      <c r="K196" t="s">
        <v>780</v>
      </c>
      <c r="L196" t="s">
        <v>781</v>
      </c>
      <c r="M196" t="s">
        <v>242</v>
      </c>
      <c r="N196" s="38">
        <v>491.84198746642795</v>
      </c>
      <c r="O196" s="38">
        <v>495.73116386080505</v>
      </c>
      <c r="P196" s="39">
        <v>8707</v>
      </c>
      <c r="Q196" s="39">
        <f t="shared" si="14"/>
        <v>2238.7046764583943</v>
      </c>
      <c r="R196" s="39">
        <f t="shared" si="15"/>
        <v>-495.99166661355667</v>
      </c>
      <c r="S196" s="42">
        <f t="shared" si="16"/>
        <v>0.25711550206252376</v>
      </c>
      <c r="T196" s="42">
        <f t="shared" si="18"/>
        <v>-5.6964702723504845E-2</v>
      </c>
      <c r="U196" s="42"/>
      <c r="V196" s="39"/>
      <c r="W196" s="39"/>
    </row>
    <row r="197" spans="1:30" x14ac:dyDescent="0.25">
      <c r="A197" s="37">
        <v>188</v>
      </c>
      <c r="B197" t="s">
        <v>782</v>
      </c>
      <c r="C197" t="s">
        <v>783</v>
      </c>
      <c r="D197" t="s">
        <v>784</v>
      </c>
      <c r="E197" t="s">
        <v>191</v>
      </c>
      <c r="F197" s="38">
        <v>396.93360160965796</v>
      </c>
      <c r="G197" s="38">
        <v>533.31735793972689</v>
      </c>
      <c r="H197" s="39">
        <v>8446</v>
      </c>
      <c r="I197" s="37">
        <v>194</v>
      </c>
      <c r="J197" t="s">
        <v>782</v>
      </c>
      <c r="K197" t="s">
        <v>783</v>
      </c>
      <c r="L197" t="s">
        <v>784</v>
      </c>
      <c r="M197" t="s">
        <v>191</v>
      </c>
      <c r="N197" s="38">
        <v>517.69611307420496</v>
      </c>
      <c r="O197" s="38">
        <v>521.78972759621934</v>
      </c>
      <c r="P197" s="39">
        <v>8446</v>
      </c>
      <c r="Q197" s="39">
        <f t="shared" si="14"/>
        <v>2569.5989648983823</v>
      </c>
      <c r="R197" s="39">
        <f t="shared" si="15"/>
        <v>-182.55990440173935</v>
      </c>
      <c r="S197" s="42">
        <f t="shared" si="16"/>
        <v>0.30423857031711843</v>
      </c>
      <c r="T197" s="42">
        <f t="shared" si="18"/>
        <v>-2.1614954345458126E-2</v>
      </c>
      <c r="U197" s="42"/>
      <c r="V197" s="39"/>
      <c r="W197" s="39"/>
    </row>
    <row r="198" spans="1:30" x14ac:dyDescent="0.25">
      <c r="A198" s="37">
        <v>189</v>
      </c>
      <c r="B198" t="s">
        <v>785</v>
      </c>
      <c r="C198" t="s">
        <v>786</v>
      </c>
      <c r="D198" t="s">
        <v>787</v>
      </c>
      <c r="E198" t="s">
        <v>376</v>
      </c>
      <c r="F198" s="38">
        <v>361.46569178852644</v>
      </c>
      <c r="G198" s="38">
        <v>485.66290923409207</v>
      </c>
      <c r="H198" s="39">
        <v>8229</v>
      </c>
      <c r="I198" s="37">
        <v>196</v>
      </c>
      <c r="J198" t="s">
        <v>785</v>
      </c>
      <c r="K198" t="s">
        <v>786</v>
      </c>
      <c r="L198" t="s">
        <v>787</v>
      </c>
      <c r="M198" t="s">
        <v>376</v>
      </c>
      <c r="N198" s="38">
        <v>484.86327739387957</v>
      </c>
      <c r="O198" s="38">
        <v>488.69727054817344</v>
      </c>
      <c r="P198" s="39">
        <v>8229</v>
      </c>
      <c r="Q198" s="39">
        <f t="shared" si="14"/>
        <v>2809.2257578363146</v>
      </c>
      <c r="R198" s="39">
        <f t="shared" si="15"/>
        <v>51.413766171589522</v>
      </c>
      <c r="S198" s="42">
        <f t="shared" si="16"/>
        <v>0.34138118335597456</v>
      </c>
      <c r="T198" s="42">
        <f t="shared" si="18"/>
        <v>6.2478753398456099E-3</v>
      </c>
      <c r="U198" s="42"/>
      <c r="V198" s="39"/>
      <c r="W198" s="37">
        <v>195</v>
      </c>
      <c r="X198" t="s">
        <v>1743</v>
      </c>
      <c r="Y198" t="s">
        <v>1744</v>
      </c>
      <c r="Z198" t="s">
        <v>1548</v>
      </c>
      <c r="AA198" t="s">
        <v>203</v>
      </c>
      <c r="AB198" s="38">
        <v>467.87467362924281</v>
      </c>
      <c r="AC198" s="38">
        <v>471.57433161407465</v>
      </c>
      <c r="AD198" s="39">
        <v>8311</v>
      </c>
    </row>
    <row r="199" spans="1:30" x14ac:dyDescent="0.25">
      <c r="A199" s="37">
        <v>190</v>
      </c>
      <c r="B199" t="s">
        <v>788</v>
      </c>
      <c r="C199" t="s">
        <v>789</v>
      </c>
      <c r="D199" t="s">
        <v>790</v>
      </c>
      <c r="E199" t="s">
        <v>226</v>
      </c>
      <c r="F199" s="38">
        <v>382.79825653798258</v>
      </c>
      <c r="G199" s="38">
        <v>514.32520193020446</v>
      </c>
      <c r="H199" s="39">
        <v>7737</v>
      </c>
      <c r="I199" s="37">
        <v>197</v>
      </c>
      <c r="J199" t="s">
        <v>788</v>
      </c>
      <c r="K199" t="s">
        <v>789</v>
      </c>
      <c r="L199" t="s">
        <v>790</v>
      </c>
      <c r="M199" t="s">
        <v>226</v>
      </c>
      <c r="N199" s="38">
        <v>455.75432163436352</v>
      </c>
      <c r="O199" s="38">
        <v>459.35813951592797</v>
      </c>
      <c r="P199" s="39">
        <v>7737</v>
      </c>
      <c r="Q199" s="39">
        <f t="shared" si="14"/>
        <v>1474.5654297270585</v>
      </c>
      <c r="R199" s="39">
        <f t="shared" si="15"/>
        <v>-826.87015978067745</v>
      </c>
      <c r="S199" s="42">
        <f t="shared" si="16"/>
        <v>0.190586200042272</v>
      </c>
      <c r="T199" s="42">
        <f t="shared" si="18"/>
        <v>-0.10687219332825093</v>
      </c>
      <c r="U199" s="42"/>
      <c r="V199" s="39"/>
      <c r="W199" s="39"/>
    </row>
    <row r="200" spans="1:30" x14ac:dyDescent="0.25">
      <c r="A200" s="37">
        <v>191</v>
      </c>
      <c r="B200" t="s">
        <v>791</v>
      </c>
      <c r="C200" t="s">
        <v>792</v>
      </c>
      <c r="D200" t="s">
        <v>793</v>
      </c>
      <c r="E200" t="s">
        <v>406</v>
      </c>
      <c r="F200" s="38">
        <v>408.54139610389609</v>
      </c>
      <c r="G200" s="38">
        <v>548.91351373523003</v>
      </c>
      <c r="H200" s="39">
        <v>7606</v>
      </c>
      <c r="I200" s="37">
        <v>198</v>
      </c>
      <c r="J200" t="s">
        <v>791</v>
      </c>
      <c r="K200" t="s">
        <v>792</v>
      </c>
      <c r="L200" t="s">
        <v>793</v>
      </c>
      <c r="M200" t="s">
        <v>406</v>
      </c>
      <c r="N200" s="38">
        <v>500.14165792235048</v>
      </c>
      <c r="O200" s="38">
        <v>504.09646287882845</v>
      </c>
      <c r="P200" s="39">
        <v>7606</v>
      </c>
      <c r="Q200" s="39">
        <f t="shared" si="14"/>
        <v>1705.3635152653753</v>
      </c>
      <c r="R200" s="39">
        <f t="shared" si="15"/>
        <v>-621.00582383951678</v>
      </c>
      <c r="S200" s="42">
        <f t="shared" si="16"/>
        <v>0.22421292601438014</v>
      </c>
      <c r="T200" s="42">
        <f t="shared" si="18"/>
        <v>-8.1646834583160244E-2</v>
      </c>
      <c r="U200" s="42"/>
      <c r="V200" s="39"/>
      <c r="W200" s="39"/>
    </row>
    <row r="201" spans="1:30" x14ac:dyDescent="0.25">
      <c r="A201" s="37">
        <v>192</v>
      </c>
      <c r="B201" t="s">
        <v>794</v>
      </c>
      <c r="C201" t="s">
        <v>795</v>
      </c>
      <c r="D201" t="s">
        <v>796</v>
      </c>
      <c r="E201" t="s">
        <v>797</v>
      </c>
      <c r="F201" s="38">
        <v>476.07692307692309</v>
      </c>
      <c r="G201" s="38">
        <v>639.65380043875189</v>
      </c>
      <c r="H201" s="39">
        <v>7290</v>
      </c>
      <c r="I201" s="37">
        <v>199</v>
      </c>
      <c r="J201" t="s">
        <v>794</v>
      </c>
      <c r="K201" t="s">
        <v>795</v>
      </c>
      <c r="L201" t="s">
        <v>796</v>
      </c>
      <c r="M201" t="s">
        <v>797</v>
      </c>
      <c r="N201" s="38">
        <v>652.96011196641007</v>
      </c>
      <c r="O201" s="38">
        <v>658.12330892527666</v>
      </c>
      <c r="P201" s="39">
        <v>7290</v>
      </c>
      <c r="Q201" s="39">
        <f t="shared" si="14"/>
        <v>2708.5506238579223</v>
      </c>
      <c r="R201" s="39">
        <f t="shared" si="15"/>
        <v>210.49310857593815</v>
      </c>
      <c r="S201" s="42">
        <f t="shared" si="16"/>
        <v>0.37154329545376164</v>
      </c>
      <c r="T201" s="42">
        <f t="shared" si="18"/>
        <v>2.8874226142103998E-2</v>
      </c>
      <c r="U201" s="42"/>
      <c r="V201" s="39"/>
      <c r="W201" s="39"/>
    </row>
    <row r="202" spans="1:30" x14ac:dyDescent="0.25">
      <c r="A202" s="37">
        <v>193</v>
      </c>
      <c r="B202" t="s">
        <v>798</v>
      </c>
      <c r="C202" t="s">
        <v>799</v>
      </c>
      <c r="D202" t="s">
        <v>800</v>
      </c>
      <c r="E202" t="s">
        <v>230</v>
      </c>
      <c r="F202" s="38">
        <v>434.83333333333331</v>
      </c>
      <c r="G202" s="38">
        <v>584.2391864458757</v>
      </c>
      <c r="H202" s="39">
        <v>6990</v>
      </c>
      <c r="I202" s="37">
        <v>200</v>
      </c>
      <c r="J202" t="s">
        <v>798</v>
      </c>
      <c r="K202" t="s">
        <v>799</v>
      </c>
      <c r="L202" t="s">
        <v>800</v>
      </c>
      <c r="M202" t="s">
        <v>230</v>
      </c>
      <c r="N202" s="38">
        <v>549.89634451677512</v>
      </c>
      <c r="O202" s="38">
        <v>554.24457817097266</v>
      </c>
      <c r="P202" s="39">
        <v>6990</v>
      </c>
      <c r="Q202" s="39">
        <f t="shared" si="14"/>
        <v>1849.6522380350898</v>
      </c>
      <c r="R202" s="39">
        <f t="shared" si="15"/>
        <v>-358.86382958496694</v>
      </c>
      <c r="S202" s="42">
        <f t="shared" si="16"/>
        <v>0.26461405408227323</v>
      </c>
      <c r="T202" s="42">
        <f t="shared" si="18"/>
        <v>-5.1339603660224165E-2</v>
      </c>
      <c r="U202" s="42"/>
      <c r="V202" s="39"/>
      <c r="W202" s="39"/>
    </row>
    <row r="203" spans="1:30" x14ac:dyDescent="0.25">
      <c r="A203" s="37">
        <v>194</v>
      </c>
      <c r="B203" t="s">
        <v>801</v>
      </c>
      <c r="C203" t="s">
        <v>802</v>
      </c>
      <c r="D203" t="s">
        <v>803</v>
      </c>
      <c r="E203" t="s">
        <v>242</v>
      </c>
      <c r="F203" s="38">
        <v>378.53728560775539</v>
      </c>
      <c r="G203" s="38">
        <v>508.60018961189377</v>
      </c>
      <c r="H203" s="39">
        <v>6677</v>
      </c>
      <c r="I203" s="37">
        <v>202</v>
      </c>
      <c r="J203" t="s">
        <v>801</v>
      </c>
      <c r="K203" t="s">
        <v>802</v>
      </c>
      <c r="L203" t="s">
        <v>803</v>
      </c>
      <c r="M203" t="s">
        <v>242</v>
      </c>
      <c r="N203" s="38">
        <v>497.77955082742318</v>
      </c>
      <c r="O203" s="38">
        <v>501.71567772999634</v>
      </c>
      <c r="P203" s="39">
        <v>6677</v>
      </c>
      <c r="Q203" s="39">
        <f t="shared" ref="Q203:Q266" si="19">+P203*S203</f>
        <v>2103.3082740935938</v>
      </c>
      <c r="R203" s="39">
        <f t="shared" ref="R203:R266" si="20">+P203*T203</f>
        <v>-90.38118108156138</v>
      </c>
      <c r="S203" s="42">
        <f t="shared" ref="S203:S266" si="21">+N203/F203-1</f>
        <v>0.31500797874698128</v>
      </c>
      <c r="T203" s="42">
        <f t="shared" si="18"/>
        <v>-1.3536196058343775E-2</v>
      </c>
      <c r="U203" s="42"/>
      <c r="V203" s="39"/>
      <c r="W203" s="37">
        <v>201</v>
      </c>
      <c r="X203" t="s">
        <v>1745</v>
      </c>
      <c r="Y203" t="s">
        <v>1746</v>
      </c>
      <c r="Z203" t="s">
        <v>336</v>
      </c>
      <c r="AA203" t="s">
        <v>326</v>
      </c>
      <c r="AB203" s="38">
        <v>98.897001303780968</v>
      </c>
      <c r="AC203" s="38">
        <v>99.679016448373716</v>
      </c>
      <c r="AD203" s="39">
        <v>6930</v>
      </c>
    </row>
    <row r="204" spans="1:30" x14ac:dyDescent="0.25">
      <c r="A204" s="37">
        <v>195</v>
      </c>
      <c r="B204" t="s">
        <v>804</v>
      </c>
      <c r="C204" t="s">
        <v>805</v>
      </c>
      <c r="D204" t="s">
        <v>806</v>
      </c>
      <c r="E204" t="s">
        <v>724</v>
      </c>
      <c r="F204" s="38">
        <v>384.03308823529414</v>
      </c>
      <c r="G204" s="38">
        <v>515.9843136195143</v>
      </c>
      <c r="H204" s="39">
        <v>6517</v>
      </c>
      <c r="I204" s="37">
        <v>203</v>
      </c>
      <c r="J204" t="s">
        <v>804</v>
      </c>
      <c r="K204" t="s">
        <v>805</v>
      </c>
      <c r="L204" t="s">
        <v>806</v>
      </c>
      <c r="M204" t="s">
        <v>724</v>
      </c>
      <c r="N204" s="38">
        <v>210.50324675324674</v>
      </c>
      <c r="O204" s="38">
        <v>212.16777373360821</v>
      </c>
      <c r="P204" s="39">
        <v>6517</v>
      </c>
      <c r="Q204" s="39">
        <f t="shared" si="19"/>
        <v>-2944.7826543675656</v>
      </c>
      <c r="R204" s="39">
        <f t="shared" si="20"/>
        <v>-3837.2724483567868</v>
      </c>
      <c r="S204" s="42">
        <f t="shared" si="21"/>
        <v>-0.45186169316672786</v>
      </c>
      <c r="T204" s="42">
        <f t="shared" si="18"/>
        <v>-0.58880964375583655</v>
      </c>
      <c r="U204" s="42"/>
      <c r="V204" s="39"/>
      <c r="W204" s="39"/>
    </row>
    <row r="205" spans="1:30" x14ac:dyDescent="0.25">
      <c r="A205" s="37">
        <v>196</v>
      </c>
      <c r="B205" t="s">
        <v>807</v>
      </c>
      <c r="C205" t="s">
        <v>808</v>
      </c>
      <c r="D205" t="s">
        <v>809</v>
      </c>
      <c r="E205" t="s">
        <v>354</v>
      </c>
      <c r="F205" s="38">
        <v>530.57142857142856</v>
      </c>
      <c r="G205" s="38">
        <v>712.87225706400341</v>
      </c>
      <c r="H205" s="39">
        <v>6468</v>
      </c>
      <c r="I205" s="37">
        <v>204</v>
      </c>
      <c r="J205" t="s">
        <v>807</v>
      </c>
      <c r="K205" t="s">
        <v>808</v>
      </c>
      <c r="L205" t="s">
        <v>809</v>
      </c>
      <c r="M205" t="s">
        <v>354</v>
      </c>
      <c r="N205" s="38">
        <v>231.07649357900615</v>
      </c>
      <c r="O205" s="38">
        <v>232.903700826505</v>
      </c>
      <c r="P205" s="39">
        <v>6468</v>
      </c>
      <c r="Q205" s="39">
        <f t="shared" si="19"/>
        <v>-3651.0319538817766</v>
      </c>
      <c r="R205" s="39">
        <f t="shared" si="20"/>
        <v>-4354.8287803061694</v>
      </c>
      <c r="S205" s="42">
        <f t="shared" si="21"/>
        <v>-0.5644761833459766</v>
      </c>
      <c r="T205" s="42">
        <f t="shared" si="18"/>
        <v>-0.67328830864350175</v>
      </c>
      <c r="U205" s="42"/>
      <c r="V205" s="39"/>
      <c r="W205" s="39"/>
    </row>
    <row r="206" spans="1:30" x14ac:dyDescent="0.25">
      <c r="A206" s="37">
        <v>197</v>
      </c>
      <c r="B206" t="s">
        <v>810</v>
      </c>
      <c r="C206" t="s">
        <v>811</v>
      </c>
      <c r="D206" t="s">
        <v>812</v>
      </c>
      <c r="E206" t="s">
        <v>234</v>
      </c>
      <c r="F206" s="38">
        <v>466.19887780548629</v>
      </c>
      <c r="G206" s="38">
        <v>626.38172424160416</v>
      </c>
      <c r="H206" s="39">
        <v>6439</v>
      </c>
      <c r="I206" s="37">
        <v>206</v>
      </c>
      <c r="J206" t="s">
        <v>810</v>
      </c>
      <c r="K206" t="s">
        <v>811</v>
      </c>
      <c r="L206" t="s">
        <v>812</v>
      </c>
      <c r="M206" t="s">
        <v>234</v>
      </c>
      <c r="N206" s="38">
        <v>523.09490445859876</v>
      </c>
      <c r="O206" s="38">
        <v>527.23120921964392</v>
      </c>
      <c r="P206" s="39">
        <v>6439</v>
      </c>
      <c r="Q206" s="39">
        <f t="shared" si="19"/>
        <v>785.83096841396912</v>
      </c>
      <c r="R206" s="39">
        <f t="shared" si="20"/>
        <v>-1019.2349832674088</v>
      </c>
      <c r="S206" s="42">
        <f t="shared" si="21"/>
        <v>0.1220423929824459</v>
      </c>
      <c r="T206" s="42">
        <f t="shared" si="18"/>
        <v>-0.15829088107895772</v>
      </c>
      <c r="U206" s="42"/>
      <c r="V206" s="39"/>
      <c r="W206" s="37">
        <v>205</v>
      </c>
      <c r="X206" t="s">
        <v>1747</v>
      </c>
      <c r="Y206" t="s">
        <v>1748</v>
      </c>
      <c r="Z206" t="s">
        <v>1749</v>
      </c>
      <c r="AA206" t="s">
        <v>180</v>
      </c>
      <c r="AB206" s="38">
        <v>93.258815701929478</v>
      </c>
      <c r="AC206" s="38">
        <v>93.996247628926682</v>
      </c>
      <c r="AD206" s="39">
        <v>6464</v>
      </c>
    </row>
    <row r="207" spans="1:30" x14ac:dyDescent="0.25">
      <c r="A207" s="37">
        <v>198</v>
      </c>
      <c r="B207" t="s">
        <v>813</v>
      </c>
      <c r="C207" t="s">
        <v>814</v>
      </c>
      <c r="D207" t="s">
        <v>815</v>
      </c>
      <c r="E207" t="s">
        <v>272</v>
      </c>
      <c r="F207" s="38">
        <v>390.653452685422</v>
      </c>
      <c r="G207" s="38">
        <v>524.87939144316601</v>
      </c>
      <c r="H207" s="39">
        <v>6315</v>
      </c>
      <c r="I207" s="37">
        <v>207</v>
      </c>
      <c r="J207" t="s">
        <v>813</v>
      </c>
      <c r="K207" t="s">
        <v>814</v>
      </c>
      <c r="L207" t="s">
        <v>815</v>
      </c>
      <c r="M207" t="s">
        <v>272</v>
      </c>
      <c r="N207" s="38">
        <v>443.44930176077719</v>
      </c>
      <c r="O207" s="38">
        <v>446.95581930189854</v>
      </c>
      <c r="P207" s="39">
        <v>6315</v>
      </c>
      <c r="Q207" s="39">
        <f t="shared" si="19"/>
        <v>853.45664966987215</v>
      </c>
      <c r="R207" s="39">
        <f t="shared" si="20"/>
        <v>-937.52463155221312</v>
      </c>
      <c r="S207" s="42">
        <f t="shared" si="21"/>
        <v>0.13514752963893462</v>
      </c>
      <c r="T207" s="42">
        <f t="shared" si="18"/>
        <v>-0.14845995749045338</v>
      </c>
      <c r="U207" s="42"/>
      <c r="V207" s="39"/>
      <c r="W207" s="39"/>
    </row>
    <row r="208" spans="1:30" x14ac:dyDescent="0.25">
      <c r="A208" s="37">
        <v>199</v>
      </c>
      <c r="B208" t="s">
        <v>816</v>
      </c>
      <c r="C208" t="s">
        <v>817</v>
      </c>
      <c r="D208" t="s">
        <v>818</v>
      </c>
      <c r="E208" t="s">
        <v>326</v>
      </c>
      <c r="F208" s="38">
        <v>305.40740740740739</v>
      </c>
      <c r="G208" s="38">
        <v>410.34336965484363</v>
      </c>
      <c r="H208" s="39">
        <v>6306</v>
      </c>
      <c r="I208" s="37">
        <v>208</v>
      </c>
      <c r="J208" t="s">
        <v>816</v>
      </c>
      <c r="K208" t="s">
        <v>817</v>
      </c>
      <c r="L208" t="s">
        <v>818</v>
      </c>
      <c r="M208" t="s">
        <v>326</v>
      </c>
      <c r="N208" s="38">
        <v>194.18308157099699</v>
      </c>
      <c r="O208" s="38">
        <v>195.71855897284217</v>
      </c>
      <c r="P208" s="39">
        <v>6306</v>
      </c>
      <c r="Q208" s="39">
        <f t="shared" si="19"/>
        <v>-2296.5408883772625</v>
      </c>
      <c r="R208" s="39">
        <f t="shared" si="20"/>
        <v>-3298.2720234985659</v>
      </c>
      <c r="S208" s="42">
        <f t="shared" si="21"/>
        <v>-0.36418345835351451</v>
      </c>
      <c r="T208" s="42">
        <f t="shared" si="18"/>
        <v>-0.52303711124303298</v>
      </c>
      <c r="U208" s="42"/>
      <c r="V208" s="39"/>
      <c r="W208" s="39"/>
    </row>
    <row r="209" spans="1:23" x14ac:dyDescent="0.25">
      <c r="A209" s="37">
        <v>200</v>
      </c>
      <c r="B209" t="s">
        <v>819</v>
      </c>
      <c r="C209" t="s">
        <v>820</v>
      </c>
      <c r="D209" t="s">
        <v>821</v>
      </c>
      <c r="E209" t="s">
        <v>340</v>
      </c>
      <c r="F209" s="38">
        <v>369.52029136316338</v>
      </c>
      <c r="G209" s="38">
        <v>496.48501587104073</v>
      </c>
      <c r="H209" s="39">
        <v>6185</v>
      </c>
      <c r="I209" s="37">
        <v>209</v>
      </c>
      <c r="J209" t="s">
        <v>819</v>
      </c>
      <c r="K209" t="s">
        <v>820</v>
      </c>
      <c r="L209" t="s">
        <v>821</v>
      </c>
      <c r="M209" t="s">
        <v>340</v>
      </c>
      <c r="N209" s="38">
        <v>536.18640776699033</v>
      </c>
      <c r="O209" s="38">
        <v>540.42623188370533</v>
      </c>
      <c r="P209" s="39">
        <v>6185</v>
      </c>
      <c r="Q209" s="39">
        <f t="shared" si="19"/>
        <v>2789.6436381204662</v>
      </c>
      <c r="R209" s="39">
        <f t="shared" si="20"/>
        <v>547.4010541114161</v>
      </c>
      <c r="S209" s="42">
        <f t="shared" si="21"/>
        <v>0.45103373292165982</v>
      </c>
      <c r="T209" s="42">
        <f t="shared" si="18"/>
        <v>8.8504616671207126E-2</v>
      </c>
      <c r="U209" s="42"/>
      <c r="V209" s="39"/>
      <c r="W209" s="39"/>
    </row>
    <row r="210" spans="1:23" x14ac:dyDescent="0.25">
      <c r="A210" s="37">
        <v>201</v>
      </c>
      <c r="B210" t="s">
        <v>822</v>
      </c>
      <c r="C210" t="s">
        <v>823</v>
      </c>
      <c r="D210" t="s">
        <v>824</v>
      </c>
      <c r="E210" t="s">
        <v>643</v>
      </c>
      <c r="F210" s="38">
        <v>347.39657980456025</v>
      </c>
      <c r="G210" s="38">
        <v>466.75974356250526</v>
      </c>
      <c r="H210" s="39">
        <v>6124</v>
      </c>
      <c r="I210" s="37">
        <v>210</v>
      </c>
      <c r="J210" t="s">
        <v>822</v>
      </c>
      <c r="K210" t="s">
        <v>823</v>
      </c>
      <c r="L210" t="s">
        <v>824</v>
      </c>
      <c r="M210" t="s">
        <v>643</v>
      </c>
      <c r="N210" s="38">
        <v>395.4454609429979</v>
      </c>
      <c r="O210" s="38">
        <v>398.57239437112054</v>
      </c>
      <c r="P210" s="39">
        <v>6124</v>
      </c>
      <c r="Q210" s="39">
        <f t="shared" si="19"/>
        <v>847.01855227628744</v>
      </c>
      <c r="R210" s="39">
        <f t="shared" si="20"/>
        <v>-894.63440711681847</v>
      </c>
      <c r="S210" s="42">
        <f t="shared" si="21"/>
        <v>0.13831132466954399</v>
      </c>
      <c r="T210" s="42">
        <f t="shared" si="18"/>
        <v>-0.14608661122090438</v>
      </c>
      <c r="U210" s="42"/>
      <c r="V210" s="39"/>
      <c r="W210" s="39"/>
    </row>
    <row r="211" spans="1:23" x14ac:dyDescent="0.25">
      <c r="A211" s="37">
        <v>202</v>
      </c>
      <c r="B211" t="s">
        <v>825</v>
      </c>
      <c r="C211" t="s">
        <v>826</v>
      </c>
      <c r="D211" t="s">
        <v>827</v>
      </c>
      <c r="E211" t="s">
        <v>176</v>
      </c>
      <c r="F211" s="38">
        <v>418.40188517566412</v>
      </c>
      <c r="G211" s="38">
        <v>562.16200153879038</v>
      </c>
      <c r="H211" s="39">
        <v>6053</v>
      </c>
      <c r="I211" s="37">
        <v>211</v>
      </c>
      <c r="J211" t="s">
        <v>825</v>
      </c>
      <c r="K211" t="s">
        <v>826</v>
      </c>
      <c r="L211" t="s">
        <v>827</v>
      </c>
      <c r="M211" t="s">
        <v>176</v>
      </c>
      <c r="N211" s="38">
        <v>539.50575408843122</v>
      </c>
      <c r="O211" s="38">
        <v>543.77182550343946</v>
      </c>
      <c r="P211" s="39">
        <v>6053</v>
      </c>
      <c r="Q211" s="39">
        <f t="shared" si="19"/>
        <v>1752.003861601185</v>
      </c>
      <c r="R211" s="39">
        <f t="shared" si="20"/>
        <v>-198.01362460870288</v>
      </c>
      <c r="S211" s="42">
        <f t="shared" si="21"/>
        <v>0.28944388924519826</v>
      </c>
      <c r="T211" s="42">
        <f t="shared" si="18"/>
        <v>-3.2713303256022286E-2</v>
      </c>
      <c r="U211" s="42"/>
      <c r="V211" s="39"/>
      <c r="W211" s="39"/>
    </row>
    <row r="212" spans="1:23" x14ac:dyDescent="0.25">
      <c r="A212" s="37">
        <v>203</v>
      </c>
      <c r="B212" t="s">
        <v>828</v>
      </c>
      <c r="C212" t="s">
        <v>829</v>
      </c>
      <c r="D212" t="s">
        <v>830</v>
      </c>
      <c r="E212" t="s">
        <v>203</v>
      </c>
      <c r="F212" s="38">
        <v>399.13878080415043</v>
      </c>
      <c r="G212" s="38">
        <v>536.28022209892424</v>
      </c>
      <c r="H212" s="39">
        <v>6044</v>
      </c>
      <c r="I212" s="37">
        <v>212</v>
      </c>
      <c r="J212" t="s">
        <v>828</v>
      </c>
      <c r="K212" t="s">
        <v>829</v>
      </c>
      <c r="L212" t="s">
        <v>830</v>
      </c>
      <c r="M212" t="s">
        <v>203</v>
      </c>
      <c r="N212" s="38">
        <v>401.81767955801104</v>
      </c>
      <c r="O212" s="38">
        <v>404.9950004740848</v>
      </c>
      <c r="P212" s="39">
        <v>6044</v>
      </c>
      <c r="Q212" s="39">
        <f t="shared" si="19"/>
        <v>40.565499638278553</v>
      </c>
      <c r="R212" s="39">
        <f t="shared" si="20"/>
        <v>-1479.6142889531361</v>
      </c>
      <c r="S212" s="42">
        <f t="shared" si="21"/>
        <v>6.7116974914425143E-3</v>
      </c>
      <c r="T212" s="42">
        <f t="shared" si="18"/>
        <v>-0.24480712921130643</v>
      </c>
      <c r="U212" s="42"/>
      <c r="V212" s="39"/>
      <c r="W212" s="39"/>
    </row>
    <row r="213" spans="1:23" x14ac:dyDescent="0.25">
      <c r="A213" s="37">
        <v>204</v>
      </c>
      <c r="B213" t="s">
        <v>831</v>
      </c>
      <c r="C213" t="s">
        <v>832</v>
      </c>
      <c r="D213" t="s">
        <v>565</v>
      </c>
      <c r="E213" t="s">
        <v>180</v>
      </c>
      <c r="F213" s="38">
        <v>300.42224953902888</v>
      </c>
      <c r="G213" s="38">
        <v>403.64534456325509</v>
      </c>
      <c r="H213" s="39">
        <v>6013</v>
      </c>
      <c r="I213" s="37">
        <v>213</v>
      </c>
      <c r="J213" t="s">
        <v>831</v>
      </c>
      <c r="K213" t="s">
        <v>832</v>
      </c>
      <c r="L213" t="s">
        <v>565</v>
      </c>
      <c r="M213" t="s">
        <v>180</v>
      </c>
      <c r="N213" s="38">
        <v>335.43612637362639</v>
      </c>
      <c r="O213" s="38">
        <v>338.08854381206771</v>
      </c>
      <c r="P213" s="39">
        <v>6013</v>
      </c>
      <c r="Q213" s="39">
        <f t="shared" si="19"/>
        <v>700.80841791673959</v>
      </c>
      <c r="R213" s="39">
        <f t="shared" si="20"/>
        <v>-976.58265659772962</v>
      </c>
      <c r="S213" s="42">
        <f t="shared" si="21"/>
        <v>0.11654888041189748</v>
      </c>
      <c r="T213" s="42">
        <f t="shared" si="18"/>
        <v>-0.16241188368497084</v>
      </c>
      <c r="U213" s="42"/>
      <c r="V213" s="39"/>
      <c r="W213" s="39"/>
    </row>
    <row r="214" spans="1:23" x14ac:dyDescent="0.25">
      <c r="A214" s="37">
        <v>205</v>
      </c>
      <c r="B214" t="s">
        <v>833</v>
      </c>
      <c r="C214" t="s">
        <v>834</v>
      </c>
      <c r="D214" t="s">
        <v>835</v>
      </c>
      <c r="E214" t="s">
        <v>191</v>
      </c>
      <c r="F214" s="38">
        <v>491.83486238532112</v>
      </c>
      <c r="G214" s="38">
        <v>660.82606331710065</v>
      </c>
      <c r="H214" s="39">
        <v>5999</v>
      </c>
      <c r="I214" s="37">
        <v>214</v>
      </c>
      <c r="J214" t="s">
        <v>833</v>
      </c>
      <c r="K214" t="s">
        <v>834</v>
      </c>
      <c r="L214" t="s">
        <v>835</v>
      </c>
      <c r="M214" t="s">
        <v>191</v>
      </c>
      <c r="N214" s="38">
        <v>672.58454935622319</v>
      </c>
      <c r="O214" s="38">
        <v>677.90292399530892</v>
      </c>
      <c r="P214" s="39">
        <v>5999</v>
      </c>
      <c r="Q214" s="39">
        <f t="shared" si="19"/>
        <v>2204.6370744840533</v>
      </c>
      <c r="R214" s="39">
        <f t="shared" si="20"/>
        <v>155.02428384004759</v>
      </c>
      <c r="S214" s="42">
        <f t="shared" si="21"/>
        <v>0.36750076254109909</v>
      </c>
      <c r="T214" s="42">
        <f t="shared" si="18"/>
        <v>2.5841687587939255E-2</v>
      </c>
      <c r="U214" s="42"/>
      <c r="V214" s="39"/>
      <c r="W214" s="39"/>
    </row>
    <row r="215" spans="1:23" x14ac:dyDescent="0.25">
      <c r="A215" s="37">
        <v>206</v>
      </c>
      <c r="B215" t="s">
        <v>836</v>
      </c>
      <c r="C215" t="s">
        <v>837</v>
      </c>
      <c r="D215" t="s">
        <v>838</v>
      </c>
      <c r="E215" t="s">
        <v>330</v>
      </c>
      <c r="F215" s="38">
        <v>398.45163934426228</v>
      </c>
      <c r="G215" s="38">
        <v>535.35698338486156</v>
      </c>
      <c r="H215" s="39">
        <v>5854</v>
      </c>
      <c r="I215" s="37">
        <v>215</v>
      </c>
      <c r="J215" t="s">
        <v>836</v>
      </c>
      <c r="K215" t="s">
        <v>837</v>
      </c>
      <c r="L215" t="s">
        <v>838</v>
      </c>
      <c r="M215" t="s">
        <v>330</v>
      </c>
      <c r="N215" s="38">
        <v>506.79325988334415</v>
      </c>
      <c r="O215" s="38">
        <v>510.80066151515837</v>
      </c>
      <c r="P215" s="39">
        <v>5854</v>
      </c>
      <c r="Q215" s="39">
        <f t="shared" si="19"/>
        <v>1591.7410897833167</v>
      </c>
      <c r="R215" s="39">
        <f t="shared" si="20"/>
        <v>-268.51748027334554</v>
      </c>
      <c r="S215" s="42">
        <f t="shared" si="21"/>
        <v>0.27190657495444426</v>
      </c>
      <c r="T215" s="42">
        <f t="shared" si="18"/>
        <v>-4.5869060518166305E-2</v>
      </c>
      <c r="U215" s="42"/>
      <c r="V215" s="39"/>
      <c r="W215" s="39"/>
    </row>
    <row r="216" spans="1:23" x14ac:dyDescent="0.25">
      <c r="A216" s="37">
        <v>207</v>
      </c>
      <c r="B216" t="s">
        <v>839</v>
      </c>
      <c r="C216" t="s">
        <v>840</v>
      </c>
      <c r="D216" t="s">
        <v>841</v>
      </c>
      <c r="E216" t="s">
        <v>600</v>
      </c>
      <c r="F216" s="38">
        <v>421.26109936575051</v>
      </c>
      <c r="G216" s="38">
        <v>566.00362278591331</v>
      </c>
      <c r="H216" s="39">
        <v>5550</v>
      </c>
      <c r="I216" s="37">
        <v>216</v>
      </c>
      <c r="J216" t="s">
        <v>839</v>
      </c>
      <c r="K216" t="s">
        <v>840</v>
      </c>
      <c r="L216" t="s">
        <v>841</v>
      </c>
      <c r="M216" t="s">
        <v>600</v>
      </c>
      <c r="N216" s="38">
        <v>517.40870185449353</v>
      </c>
      <c r="O216" s="38">
        <v>521.50004370975785</v>
      </c>
      <c r="P216" s="39">
        <v>5550</v>
      </c>
      <c r="Q216" s="39">
        <f t="shared" si="19"/>
        <v>1266.7184190895844</v>
      </c>
      <c r="R216" s="39">
        <f t="shared" si="20"/>
        <v>-436.38389213294289</v>
      </c>
      <c r="S216" s="42">
        <f t="shared" si="21"/>
        <v>0.2282375529891143</v>
      </c>
      <c r="T216" s="42">
        <f t="shared" si="18"/>
        <v>-7.8627728312241962E-2</v>
      </c>
      <c r="U216" s="42"/>
      <c r="V216" s="39"/>
      <c r="W216" s="39"/>
    </row>
    <row r="217" spans="1:23" x14ac:dyDescent="0.25">
      <c r="A217" s="37">
        <v>208</v>
      </c>
      <c r="B217" t="s">
        <v>842</v>
      </c>
      <c r="C217" t="s">
        <v>843</v>
      </c>
      <c r="D217" t="s">
        <v>452</v>
      </c>
      <c r="E217" t="s">
        <v>234</v>
      </c>
      <c r="F217" s="38">
        <v>422.72957746478875</v>
      </c>
      <c r="G217" s="38">
        <v>567.9766602329712</v>
      </c>
      <c r="H217" s="39">
        <v>5414</v>
      </c>
      <c r="I217" s="37">
        <v>217</v>
      </c>
      <c r="J217" t="s">
        <v>842</v>
      </c>
      <c r="K217" t="s">
        <v>843</v>
      </c>
      <c r="L217" t="s">
        <v>452</v>
      </c>
      <c r="M217" t="s">
        <v>234</v>
      </c>
      <c r="N217" s="38">
        <v>448.66217228464421</v>
      </c>
      <c r="O217" s="38">
        <v>452.2099099198303</v>
      </c>
      <c r="P217" s="39">
        <v>5414</v>
      </c>
      <c r="Q217" s="39">
        <f t="shared" si="19"/>
        <v>332.12501759802262</v>
      </c>
      <c r="R217" s="39">
        <f t="shared" si="20"/>
        <v>-1103.4981365929045</v>
      </c>
      <c r="S217" s="42">
        <f t="shared" si="21"/>
        <v>6.13455887694907E-2</v>
      </c>
      <c r="T217" s="42">
        <f t="shared" si="18"/>
        <v>-0.20382307657792842</v>
      </c>
      <c r="U217" s="42"/>
      <c r="V217" s="39"/>
      <c r="W217" s="39"/>
    </row>
    <row r="218" spans="1:23" x14ac:dyDescent="0.25">
      <c r="A218" s="37">
        <v>209</v>
      </c>
      <c r="B218" t="s">
        <v>844</v>
      </c>
      <c r="C218" t="s">
        <v>845</v>
      </c>
      <c r="D218" t="s">
        <v>846</v>
      </c>
      <c r="E218" t="s">
        <v>230</v>
      </c>
      <c r="F218" s="38">
        <v>345.7754971135343</v>
      </c>
      <c r="G218" s="38">
        <v>464.58166759646502</v>
      </c>
      <c r="H218" s="39">
        <v>5306</v>
      </c>
      <c r="I218" s="37">
        <v>218</v>
      </c>
      <c r="J218" t="s">
        <v>844</v>
      </c>
      <c r="K218" t="s">
        <v>845</v>
      </c>
      <c r="L218" t="s">
        <v>846</v>
      </c>
      <c r="M218" t="s">
        <v>230</v>
      </c>
      <c r="N218" s="38">
        <v>422.55368098159511</v>
      </c>
      <c r="O218" s="38">
        <v>425.8949691255703</v>
      </c>
      <c r="P218" s="39">
        <v>5306</v>
      </c>
      <c r="Q218" s="39">
        <f t="shared" si="19"/>
        <v>1178.1778842188082</v>
      </c>
      <c r="R218" s="39">
        <f t="shared" si="20"/>
        <v>-441.84184698580498</v>
      </c>
      <c r="S218" s="42">
        <f t="shared" si="21"/>
        <v>0.2220463407875628</v>
      </c>
      <c r="T218" s="42">
        <f t="shared" si="18"/>
        <v>-8.3272115903845645E-2</v>
      </c>
      <c r="U218" s="42"/>
      <c r="V218" s="39"/>
      <c r="W218" s="39"/>
    </row>
    <row r="219" spans="1:23" x14ac:dyDescent="0.25">
      <c r="A219" s="37">
        <v>210</v>
      </c>
      <c r="B219" t="s">
        <v>847</v>
      </c>
      <c r="C219" t="s">
        <v>848</v>
      </c>
      <c r="D219" t="s">
        <v>849</v>
      </c>
      <c r="E219" t="s">
        <v>330</v>
      </c>
      <c r="F219" s="38">
        <v>392.45657186779403</v>
      </c>
      <c r="G219" s="38">
        <v>527.30205043321735</v>
      </c>
      <c r="H219" s="39">
        <v>5287</v>
      </c>
      <c r="I219" s="37">
        <v>219</v>
      </c>
      <c r="J219" t="s">
        <v>847</v>
      </c>
      <c r="K219" t="s">
        <v>848</v>
      </c>
      <c r="L219" t="s">
        <v>849</v>
      </c>
      <c r="M219" t="s">
        <v>330</v>
      </c>
      <c r="N219" s="38">
        <v>518.33938547486036</v>
      </c>
      <c r="O219" s="38">
        <v>522.43808658951934</v>
      </c>
      <c r="P219" s="39">
        <v>5287</v>
      </c>
      <c r="Q219" s="39">
        <f t="shared" si="19"/>
        <v>1695.8371530717025</v>
      </c>
      <c r="R219" s="39">
        <f t="shared" si="20"/>
        <v>-48.768588744352229</v>
      </c>
      <c r="S219" s="42">
        <f t="shared" si="21"/>
        <v>0.32075603424847787</v>
      </c>
      <c r="T219" s="42">
        <f t="shared" si="18"/>
        <v>-9.2242460269249538E-3</v>
      </c>
      <c r="U219" s="42"/>
      <c r="V219" s="39"/>
      <c r="W219" s="39"/>
    </row>
    <row r="220" spans="1:23" x14ac:dyDescent="0.25">
      <c r="A220" s="37">
        <v>211</v>
      </c>
      <c r="B220" t="s">
        <v>850</v>
      </c>
      <c r="C220" t="s">
        <v>851</v>
      </c>
      <c r="D220" t="s">
        <v>852</v>
      </c>
      <c r="E220" t="s">
        <v>180</v>
      </c>
      <c r="F220" s="38">
        <v>399.31654186521445</v>
      </c>
      <c r="G220" s="38">
        <v>536.51906068312769</v>
      </c>
      <c r="H220" s="39">
        <v>5230</v>
      </c>
      <c r="I220" s="37">
        <v>220</v>
      </c>
      <c r="J220" t="s">
        <v>850</v>
      </c>
      <c r="K220" t="s">
        <v>851</v>
      </c>
      <c r="L220" t="s">
        <v>852</v>
      </c>
      <c r="M220" t="s">
        <v>180</v>
      </c>
      <c r="N220" s="38">
        <v>501.83024251069901</v>
      </c>
      <c r="O220" s="38">
        <v>505.79839972966829</v>
      </c>
      <c r="P220" s="39">
        <v>5230</v>
      </c>
      <c r="Q220" s="39">
        <f t="shared" si="19"/>
        <v>1342.6607669983671</v>
      </c>
      <c r="R220" s="39">
        <f t="shared" si="20"/>
        <v>-299.46570133411336</v>
      </c>
      <c r="S220" s="42">
        <f t="shared" si="21"/>
        <v>0.25672289999968778</v>
      </c>
      <c r="T220" s="42">
        <f t="shared" si="18"/>
        <v>-5.7259216316274064E-2</v>
      </c>
      <c r="U220" s="42"/>
      <c r="V220" s="39"/>
      <c r="W220" s="39"/>
    </row>
    <row r="221" spans="1:23" x14ac:dyDescent="0.25">
      <c r="A221" s="37">
        <v>212</v>
      </c>
      <c r="B221" t="s">
        <v>853</v>
      </c>
      <c r="C221" t="s">
        <v>854</v>
      </c>
      <c r="D221" t="s">
        <v>855</v>
      </c>
      <c r="E221" t="s">
        <v>376</v>
      </c>
      <c r="F221" s="38">
        <v>659.4</v>
      </c>
      <c r="G221" s="38">
        <v>885.96547230910789</v>
      </c>
      <c r="H221" s="39">
        <v>5182</v>
      </c>
      <c r="I221" s="37">
        <v>221</v>
      </c>
      <c r="J221" t="s">
        <v>853</v>
      </c>
      <c r="K221" t="s">
        <v>854</v>
      </c>
      <c r="L221" t="s">
        <v>855</v>
      </c>
      <c r="M221" t="s">
        <v>376</v>
      </c>
      <c r="N221" s="38">
        <v>230.72105672105673</v>
      </c>
      <c r="O221" s="38">
        <v>232.5454533979397</v>
      </c>
      <c r="P221" s="39">
        <v>5182</v>
      </c>
      <c r="Q221" s="39">
        <f t="shared" si="19"/>
        <v>-3368.84180174626</v>
      </c>
      <c r="R221" s="39">
        <f t="shared" si="20"/>
        <v>-3821.8448052751105</v>
      </c>
      <c r="S221" s="42">
        <f t="shared" si="21"/>
        <v>-0.65010455456315319</v>
      </c>
      <c r="T221" s="42">
        <f t="shared" si="18"/>
        <v>-0.73752311950503868</v>
      </c>
      <c r="U221" s="42"/>
      <c r="V221" s="39"/>
      <c r="W221" s="39"/>
    </row>
    <row r="222" spans="1:23" x14ac:dyDescent="0.25">
      <c r="A222" s="37">
        <v>213</v>
      </c>
      <c r="B222" t="s">
        <v>856</v>
      </c>
      <c r="C222" t="s">
        <v>857</v>
      </c>
      <c r="D222" t="s">
        <v>858</v>
      </c>
      <c r="E222" t="s">
        <v>340</v>
      </c>
      <c r="F222" s="38">
        <v>353.68922305764409</v>
      </c>
      <c r="G222" s="38">
        <v>475.21449735654699</v>
      </c>
      <c r="H222" s="39">
        <v>5172</v>
      </c>
      <c r="I222" s="37">
        <v>222</v>
      </c>
      <c r="J222" t="s">
        <v>856</v>
      </c>
      <c r="K222" t="s">
        <v>857</v>
      </c>
      <c r="L222" t="s">
        <v>858</v>
      </c>
      <c r="M222" t="s">
        <v>340</v>
      </c>
      <c r="N222" s="38">
        <v>474.43680884676144</v>
      </c>
      <c r="O222" s="38">
        <v>478.18835606031922</v>
      </c>
      <c r="P222" s="39">
        <v>5172</v>
      </c>
      <c r="Q222" s="39">
        <f t="shared" si="19"/>
        <v>1765.692797486038</v>
      </c>
      <c r="R222" s="39">
        <f t="shared" si="20"/>
        <v>32.366010089060808</v>
      </c>
      <c r="S222" s="42">
        <f t="shared" si="21"/>
        <v>0.34139458574749382</v>
      </c>
      <c r="T222" s="42">
        <f t="shared" si="18"/>
        <v>6.2579292515585472E-3</v>
      </c>
      <c r="U222" s="42"/>
      <c r="V222" s="39"/>
      <c r="W222" s="39"/>
    </row>
    <row r="223" spans="1:23" x14ac:dyDescent="0.25">
      <c r="A223" s="37">
        <v>214</v>
      </c>
      <c r="B223" t="s">
        <v>859</v>
      </c>
      <c r="C223" t="s">
        <v>860</v>
      </c>
      <c r="D223" t="s">
        <v>861</v>
      </c>
      <c r="E223" t="s">
        <v>399</v>
      </c>
      <c r="F223" s="38">
        <v>386.37417943107221</v>
      </c>
      <c r="G223" s="38">
        <v>519.12978824339393</v>
      </c>
      <c r="H223" s="39">
        <v>5151</v>
      </c>
      <c r="I223" s="37">
        <v>223</v>
      </c>
      <c r="J223" t="s">
        <v>859</v>
      </c>
      <c r="K223" t="s">
        <v>860</v>
      </c>
      <c r="L223" t="s">
        <v>861</v>
      </c>
      <c r="M223" t="s">
        <v>399</v>
      </c>
      <c r="N223" s="38">
        <v>447.14024896265562</v>
      </c>
      <c r="O223" s="38">
        <v>450.67595218758646</v>
      </c>
      <c r="P223" s="39">
        <v>5151</v>
      </c>
      <c r="Q223" s="39">
        <f t="shared" si="19"/>
        <v>810.11113273169815</v>
      </c>
      <c r="R223" s="39">
        <f t="shared" si="20"/>
        <v>-679.22457448761361</v>
      </c>
      <c r="S223" s="42">
        <f t="shared" si="21"/>
        <v>0.15727259420145567</v>
      </c>
      <c r="T223" s="42">
        <f t="shared" si="18"/>
        <v>-0.1318626624903152</v>
      </c>
      <c r="U223" s="42"/>
      <c r="V223" s="39"/>
      <c r="W223" s="39"/>
    </row>
    <row r="224" spans="1:23" x14ac:dyDescent="0.25">
      <c r="A224" s="37">
        <v>215</v>
      </c>
      <c r="B224" t="s">
        <v>862</v>
      </c>
      <c r="C224" t="s">
        <v>863</v>
      </c>
      <c r="D224" t="s">
        <v>864</v>
      </c>
      <c r="E224" t="s">
        <v>797</v>
      </c>
      <c r="F224" s="38">
        <v>470.14779270633397</v>
      </c>
      <c r="G224" s="38">
        <v>631.687460145817</v>
      </c>
      <c r="H224" s="39">
        <v>5016</v>
      </c>
      <c r="I224" s="37">
        <v>224</v>
      </c>
      <c r="J224" t="s">
        <v>862</v>
      </c>
      <c r="K224" t="s">
        <v>863</v>
      </c>
      <c r="L224" t="s">
        <v>864</v>
      </c>
      <c r="M224" t="s">
        <v>797</v>
      </c>
      <c r="N224" s="38">
        <v>447.77719821162447</v>
      </c>
      <c r="O224" s="38">
        <v>451.3179380297023</v>
      </c>
      <c r="P224" s="39">
        <v>5016</v>
      </c>
      <c r="Q224" s="39">
        <f t="shared" si="19"/>
        <v>-238.67154908786884</v>
      </c>
      <c r="R224" s="39">
        <f t="shared" si="20"/>
        <v>-1432.2486672849025</v>
      </c>
      <c r="S224" s="42">
        <f t="shared" si="21"/>
        <v>-4.7582047266321537E-2</v>
      </c>
      <c r="T224" s="42">
        <f t="shared" ref="T224:T236" si="22">+O224/G224-1</f>
        <v>-0.28553601819874452</v>
      </c>
      <c r="U224" s="42"/>
      <c r="V224" s="39"/>
      <c r="W224" s="39"/>
    </row>
    <row r="225" spans="1:30" x14ac:dyDescent="0.25">
      <c r="A225" s="37">
        <v>216</v>
      </c>
      <c r="B225" t="s">
        <v>865</v>
      </c>
      <c r="C225" t="s">
        <v>866</v>
      </c>
      <c r="D225" t="s">
        <v>867</v>
      </c>
      <c r="E225" t="s">
        <v>176</v>
      </c>
      <c r="F225" s="38">
        <v>354.94932432432432</v>
      </c>
      <c r="G225" s="38">
        <v>476.90756107188167</v>
      </c>
      <c r="H225" s="39">
        <v>4986</v>
      </c>
      <c r="I225" s="37">
        <v>225</v>
      </c>
      <c r="J225" t="s">
        <v>865</v>
      </c>
      <c r="K225" t="s">
        <v>866</v>
      </c>
      <c r="L225" t="s">
        <v>867</v>
      </c>
      <c r="M225" t="s">
        <v>176</v>
      </c>
      <c r="N225" s="38">
        <v>82.878329733621314</v>
      </c>
      <c r="O225" s="38">
        <v>83.53367932112964</v>
      </c>
      <c r="P225" s="39">
        <v>4986</v>
      </c>
      <c r="Q225" s="39">
        <f t="shared" si="19"/>
        <v>-3821.8018349845956</v>
      </c>
      <c r="R225" s="39">
        <f t="shared" si="20"/>
        <v>-4112.6673898836007</v>
      </c>
      <c r="S225" s="42">
        <f t="shared" si="21"/>
        <v>-0.76650658543614036</v>
      </c>
      <c r="T225" s="42">
        <f t="shared" si="22"/>
        <v>-0.82484303848447671</v>
      </c>
      <c r="U225" s="42"/>
      <c r="V225" s="39"/>
      <c r="W225" s="39"/>
    </row>
    <row r="226" spans="1:30" x14ac:dyDescent="0.25">
      <c r="A226" s="37">
        <v>217</v>
      </c>
      <c r="B226" t="s">
        <v>868</v>
      </c>
      <c r="C226" t="s">
        <v>869</v>
      </c>
      <c r="D226" t="s">
        <v>870</v>
      </c>
      <c r="E226" t="s">
        <v>203</v>
      </c>
      <c r="F226" s="38">
        <v>364.53333333333336</v>
      </c>
      <c r="G226" s="38">
        <v>489.78457209444974</v>
      </c>
      <c r="H226" s="39">
        <v>4961</v>
      </c>
      <c r="I226" s="37">
        <v>226</v>
      </c>
      <c r="J226" t="s">
        <v>868</v>
      </c>
      <c r="K226" t="s">
        <v>869</v>
      </c>
      <c r="L226" t="s">
        <v>870</v>
      </c>
      <c r="M226" t="s">
        <v>203</v>
      </c>
      <c r="N226" s="38">
        <v>443.46597277822258</v>
      </c>
      <c r="O226" s="38">
        <v>446.97262214324098</v>
      </c>
      <c r="P226" s="39">
        <v>4961</v>
      </c>
      <c r="Q226" s="39">
        <f t="shared" si="19"/>
        <v>1074.2085523576134</v>
      </c>
      <c r="R226" s="39">
        <f t="shared" si="20"/>
        <v>-433.63979963621529</v>
      </c>
      <c r="S226" s="42">
        <f t="shared" si="21"/>
        <v>0.21653064953791845</v>
      </c>
      <c r="T226" s="42">
        <f t="shared" si="22"/>
        <v>-8.7409756024232066E-2</v>
      </c>
      <c r="U226" s="42"/>
      <c r="V226" s="39"/>
      <c r="W226" s="39"/>
    </row>
    <row r="227" spans="1:30" x14ac:dyDescent="0.25">
      <c r="A227" s="37">
        <v>218</v>
      </c>
      <c r="B227" t="s">
        <v>871</v>
      </c>
      <c r="C227" t="s">
        <v>872</v>
      </c>
      <c r="D227" t="s">
        <v>873</v>
      </c>
      <c r="E227" t="s">
        <v>207</v>
      </c>
      <c r="F227" s="38">
        <v>429.07242693773827</v>
      </c>
      <c r="G227" s="38">
        <v>576.49887077147184</v>
      </c>
      <c r="H227" s="39">
        <v>4818</v>
      </c>
      <c r="I227" s="37">
        <v>227</v>
      </c>
      <c r="J227" t="s">
        <v>871</v>
      </c>
      <c r="K227" t="s">
        <v>872</v>
      </c>
      <c r="L227" t="s">
        <v>873</v>
      </c>
      <c r="M227" t="s">
        <v>207</v>
      </c>
      <c r="N227" s="38">
        <v>510.98628347485305</v>
      </c>
      <c r="O227" s="38">
        <v>515.02684089407194</v>
      </c>
      <c r="P227" s="39">
        <v>4818</v>
      </c>
      <c r="Q227" s="39">
        <f t="shared" si="19"/>
        <v>919.80033210823694</v>
      </c>
      <c r="R227" s="39">
        <f t="shared" si="20"/>
        <v>-513.74296631834591</v>
      </c>
      <c r="S227" s="42">
        <f t="shared" si="21"/>
        <v>0.19090915983981671</v>
      </c>
      <c r="T227" s="42">
        <f t="shared" si="22"/>
        <v>-0.10662992244050351</v>
      </c>
      <c r="U227" s="42"/>
      <c r="V227" s="39"/>
      <c r="W227" s="39"/>
    </row>
    <row r="228" spans="1:30" x14ac:dyDescent="0.25">
      <c r="A228" s="37">
        <v>219</v>
      </c>
      <c r="B228" t="s">
        <v>874</v>
      </c>
      <c r="C228" t="s">
        <v>875</v>
      </c>
      <c r="D228" t="s">
        <v>876</v>
      </c>
      <c r="E228" t="s">
        <v>391</v>
      </c>
      <c r="F228" s="38">
        <v>484.82364729458919</v>
      </c>
      <c r="G228" s="38">
        <v>651.40584116162438</v>
      </c>
      <c r="H228" s="39">
        <v>4759</v>
      </c>
      <c r="I228" s="37">
        <v>228</v>
      </c>
      <c r="J228" t="s">
        <v>874</v>
      </c>
      <c r="K228" t="s">
        <v>875</v>
      </c>
      <c r="L228" t="s">
        <v>876</v>
      </c>
      <c r="M228" t="s">
        <v>391</v>
      </c>
      <c r="N228" s="38">
        <v>511.34406779661015</v>
      </c>
      <c r="O228" s="38">
        <v>515.38745434870896</v>
      </c>
      <c r="P228" s="39">
        <v>4759</v>
      </c>
      <c r="Q228" s="39">
        <f t="shared" si="19"/>
        <v>260.32286558916394</v>
      </c>
      <c r="R228" s="39">
        <f t="shared" si="20"/>
        <v>-993.71461221216794</v>
      </c>
      <c r="S228" s="42">
        <f t="shared" si="21"/>
        <v>5.4701169487111567E-2</v>
      </c>
      <c r="T228" s="42">
        <f t="shared" si="22"/>
        <v>-0.20880744110362848</v>
      </c>
      <c r="U228" s="42"/>
      <c r="V228" s="39"/>
      <c r="W228" s="39"/>
    </row>
    <row r="229" spans="1:30" x14ac:dyDescent="0.25">
      <c r="A229" s="37">
        <v>220</v>
      </c>
      <c r="B229" t="s">
        <v>877</v>
      </c>
      <c r="C229" t="s">
        <v>878</v>
      </c>
      <c r="D229" t="s">
        <v>879</v>
      </c>
      <c r="E229" t="s">
        <v>203</v>
      </c>
      <c r="F229" s="38">
        <v>456.71794871794873</v>
      </c>
      <c r="G229" s="38">
        <v>613.64321071875099</v>
      </c>
      <c r="H229" s="39">
        <v>4591</v>
      </c>
      <c r="I229" s="37">
        <v>229</v>
      </c>
      <c r="J229" t="s">
        <v>877</v>
      </c>
      <c r="K229" t="s">
        <v>878</v>
      </c>
      <c r="L229" t="s">
        <v>879</v>
      </c>
      <c r="M229" t="s">
        <v>203</v>
      </c>
      <c r="N229" s="38">
        <v>482.9421553090333</v>
      </c>
      <c r="O229" s="38">
        <v>486.76095744089815</v>
      </c>
      <c r="P229" s="39">
        <v>4591</v>
      </c>
      <c r="Q229" s="39">
        <f t="shared" si="19"/>
        <v>263.60981169588501</v>
      </c>
      <c r="R229" s="39">
        <f t="shared" si="20"/>
        <v>-949.27543338470207</v>
      </c>
      <c r="S229" s="42">
        <f t="shared" si="21"/>
        <v>5.7418821976886303E-2</v>
      </c>
      <c r="T229" s="42">
        <f t="shared" si="22"/>
        <v>-0.2067687722467223</v>
      </c>
      <c r="U229" s="42"/>
      <c r="V229" s="39"/>
      <c r="W229" s="39"/>
    </row>
    <row r="230" spans="1:30" x14ac:dyDescent="0.25">
      <c r="A230" s="37">
        <v>221</v>
      </c>
      <c r="B230" t="s">
        <v>880</v>
      </c>
      <c r="C230" t="s">
        <v>881</v>
      </c>
      <c r="D230" t="s">
        <v>882</v>
      </c>
      <c r="E230" t="s">
        <v>475</v>
      </c>
      <c r="F230" s="38">
        <v>388.88790035587186</v>
      </c>
      <c r="G230" s="38">
        <v>522.50720702773333</v>
      </c>
      <c r="H230" s="39">
        <v>4567</v>
      </c>
      <c r="I230" s="37">
        <v>230</v>
      </c>
      <c r="J230" t="s">
        <v>880</v>
      </c>
      <c r="K230" t="s">
        <v>881</v>
      </c>
      <c r="L230" t="s">
        <v>882</v>
      </c>
      <c r="M230" t="s">
        <v>475</v>
      </c>
      <c r="N230" s="38">
        <v>521.58297506448844</v>
      </c>
      <c r="O230" s="38">
        <v>525.70732444096006</v>
      </c>
      <c r="P230" s="39">
        <v>4567</v>
      </c>
      <c r="Q230" s="39">
        <f t="shared" si="19"/>
        <v>1558.3370057018583</v>
      </c>
      <c r="R230" s="39">
        <f t="shared" si="20"/>
        <v>27.970783999982043</v>
      </c>
      <c r="S230" s="42">
        <f t="shared" si="21"/>
        <v>0.34121677374684878</v>
      </c>
      <c r="T230" s="42">
        <f t="shared" si="22"/>
        <v>6.124542150204082E-3</v>
      </c>
      <c r="U230" s="42"/>
      <c r="V230" s="39"/>
      <c r="W230" s="39"/>
    </row>
    <row r="231" spans="1:30" x14ac:dyDescent="0.25">
      <c r="A231" s="37">
        <v>222</v>
      </c>
      <c r="B231" t="s">
        <v>883</v>
      </c>
      <c r="C231" t="s">
        <v>884</v>
      </c>
      <c r="D231" t="s">
        <v>885</v>
      </c>
      <c r="E231" t="s">
        <v>406</v>
      </c>
      <c r="F231" s="38">
        <v>305.72738238841976</v>
      </c>
      <c r="G231" s="38">
        <v>410.77328591990232</v>
      </c>
      <c r="H231" s="39">
        <v>4470</v>
      </c>
      <c r="I231" s="37">
        <v>231</v>
      </c>
      <c r="J231" t="s">
        <v>883</v>
      </c>
      <c r="K231" t="s">
        <v>884</v>
      </c>
      <c r="L231" t="s">
        <v>885</v>
      </c>
      <c r="M231" t="s">
        <v>406</v>
      </c>
      <c r="N231" s="38">
        <v>426.73186634066832</v>
      </c>
      <c r="O231" s="38">
        <v>430.10619294065964</v>
      </c>
      <c r="P231" s="39">
        <v>4470</v>
      </c>
      <c r="Q231" s="39">
        <f t="shared" si="19"/>
        <v>1769.1907052648705</v>
      </c>
      <c r="R231" s="39">
        <f t="shared" si="20"/>
        <v>210.37905176637008</v>
      </c>
      <c r="S231" s="42">
        <f t="shared" si="21"/>
        <v>0.39579210408610077</v>
      </c>
      <c r="T231" s="42">
        <f t="shared" si="22"/>
        <v>4.7064664824691294E-2</v>
      </c>
      <c r="U231" s="42"/>
      <c r="V231" s="39"/>
      <c r="W231" s="39"/>
    </row>
    <row r="232" spans="1:30" x14ac:dyDescent="0.25">
      <c r="A232" s="37">
        <v>223</v>
      </c>
      <c r="B232" t="s">
        <v>886</v>
      </c>
      <c r="C232" t="s">
        <v>887</v>
      </c>
      <c r="D232" t="s">
        <v>888</v>
      </c>
      <c r="E232" t="s">
        <v>195</v>
      </c>
      <c r="F232" s="38">
        <v>296.18095238095236</v>
      </c>
      <c r="G232" s="38">
        <v>397.9467657948922</v>
      </c>
      <c r="H232" s="39">
        <v>4314</v>
      </c>
      <c r="I232" s="37">
        <v>232</v>
      </c>
      <c r="J232" t="s">
        <v>886</v>
      </c>
      <c r="K232" t="s">
        <v>887</v>
      </c>
      <c r="L232" t="s">
        <v>888</v>
      </c>
      <c r="M232" t="s">
        <v>195</v>
      </c>
      <c r="N232" s="38">
        <v>292.78937007874015</v>
      </c>
      <c r="O232" s="38">
        <v>295.10456385164372</v>
      </c>
      <c r="P232" s="39">
        <v>4314</v>
      </c>
      <c r="Q232" s="39">
        <f t="shared" si="19"/>
        <v>-49.399821069265037</v>
      </c>
      <c r="R232" s="39">
        <f t="shared" si="20"/>
        <v>-1114.8759012954101</v>
      </c>
      <c r="S232" s="42">
        <f t="shared" si="21"/>
        <v>-1.1451047999366026E-2</v>
      </c>
      <c r="T232" s="42">
        <f t="shared" si="22"/>
        <v>-0.25843205871474506</v>
      </c>
      <c r="U232" s="42"/>
      <c r="V232" s="39"/>
      <c r="W232" s="39"/>
    </row>
    <row r="233" spans="1:30" x14ac:dyDescent="0.25">
      <c r="A233" s="37">
        <v>224</v>
      </c>
      <c r="B233" t="s">
        <v>889</v>
      </c>
      <c r="C233" t="s">
        <v>890</v>
      </c>
      <c r="D233" t="s">
        <v>891</v>
      </c>
      <c r="E233" t="s">
        <v>279</v>
      </c>
      <c r="F233" s="38">
        <v>367.2511415525114</v>
      </c>
      <c r="G233" s="38">
        <v>493.43620121569586</v>
      </c>
      <c r="H233" s="39">
        <v>4234</v>
      </c>
      <c r="I233" s="37">
        <v>233</v>
      </c>
      <c r="J233" t="s">
        <v>889</v>
      </c>
      <c r="K233" t="s">
        <v>890</v>
      </c>
      <c r="L233" t="s">
        <v>891</v>
      </c>
      <c r="M233" t="s">
        <v>279</v>
      </c>
      <c r="N233" s="38">
        <v>433.39417309340189</v>
      </c>
      <c r="O233" s="38">
        <v>436.82118101547456</v>
      </c>
      <c r="P233" s="39">
        <v>4234</v>
      </c>
      <c r="Q233" s="39">
        <f t="shared" si="19"/>
        <v>762.5560927060792</v>
      </c>
      <c r="R233" s="39">
        <f t="shared" si="20"/>
        <v>-485.79328986636989</v>
      </c>
      <c r="S233" s="42">
        <f t="shared" si="21"/>
        <v>0.18010299780493133</v>
      </c>
      <c r="T233" s="42">
        <f t="shared" si="22"/>
        <v>-0.11473625173981339</v>
      </c>
      <c r="U233" s="42"/>
      <c r="V233" s="39"/>
      <c r="W233" s="39"/>
    </row>
    <row r="234" spans="1:30" x14ac:dyDescent="0.25">
      <c r="A234" s="37">
        <v>225</v>
      </c>
      <c r="B234" t="s">
        <v>892</v>
      </c>
      <c r="C234" t="s">
        <v>893</v>
      </c>
      <c r="D234" t="s">
        <v>894</v>
      </c>
      <c r="E234" t="s">
        <v>203</v>
      </c>
      <c r="F234" s="38">
        <v>412.14947965941343</v>
      </c>
      <c r="G234" s="38">
        <v>553.7613109014336</v>
      </c>
      <c r="H234" s="39">
        <v>4178</v>
      </c>
      <c r="I234" s="37">
        <v>234</v>
      </c>
      <c r="J234" t="s">
        <v>892</v>
      </c>
      <c r="K234" t="s">
        <v>893</v>
      </c>
      <c r="L234" t="s">
        <v>894</v>
      </c>
      <c r="M234" t="s">
        <v>203</v>
      </c>
      <c r="N234" s="38">
        <v>500.25623387790199</v>
      </c>
      <c r="O234" s="38">
        <v>504.21194482881123</v>
      </c>
      <c r="P234" s="39">
        <v>4178</v>
      </c>
      <c r="Q234" s="39">
        <f t="shared" si="19"/>
        <v>893.14687338447959</v>
      </c>
      <c r="R234" s="39">
        <f t="shared" si="20"/>
        <v>-373.83841625632118</v>
      </c>
      <c r="S234" s="42">
        <f t="shared" si="21"/>
        <v>0.21377378491730004</v>
      </c>
      <c r="T234" s="42">
        <f t="shared" si="22"/>
        <v>-8.9477840176237722E-2</v>
      </c>
      <c r="U234" s="42"/>
      <c r="V234" s="39"/>
      <c r="W234" s="39"/>
    </row>
    <row r="235" spans="1:30" x14ac:dyDescent="0.25">
      <c r="A235" s="37">
        <v>226</v>
      </c>
      <c r="B235" t="s">
        <v>895</v>
      </c>
      <c r="C235" t="s">
        <v>896</v>
      </c>
      <c r="D235" t="s">
        <v>897</v>
      </c>
      <c r="E235" t="s">
        <v>207</v>
      </c>
      <c r="F235" s="38">
        <v>430.78891605541975</v>
      </c>
      <c r="G235" s="38">
        <v>578.80513418041949</v>
      </c>
      <c r="H235" s="39">
        <v>4061</v>
      </c>
      <c r="I235" s="37">
        <v>235</v>
      </c>
      <c r="J235" t="s">
        <v>895</v>
      </c>
      <c r="K235" t="s">
        <v>896</v>
      </c>
      <c r="L235" t="s">
        <v>897</v>
      </c>
      <c r="M235" t="s">
        <v>207</v>
      </c>
      <c r="N235" s="38">
        <v>459.30935251798559</v>
      </c>
      <c r="O235" s="38">
        <v>462.94128134279237</v>
      </c>
      <c r="P235" s="39">
        <v>4061</v>
      </c>
      <c r="Q235" s="39">
        <f t="shared" si="19"/>
        <v>268.85903549937149</v>
      </c>
      <c r="R235" s="39">
        <f t="shared" si="20"/>
        <v>-812.92144555673008</v>
      </c>
      <c r="S235" s="42">
        <f t="shared" si="21"/>
        <v>6.6205130632694287E-2</v>
      </c>
      <c r="T235" s="42">
        <f t="shared" si="22"/>
        <v>-0.20017765219323569</v>
      </c>
      <c r="U235" s="42"/>
      <c r="V235" s="39"/>
      <c r="W235" s="39"/>
    </row>
    <row r="236" spans="1:30" x14ac:dyDescent="0.25">
      <c r="A236" s="37">
        <v>227</v>
      </c>
      <c r="B236" t="s">
        <v>898</v>
      </c>
      <c r="C236" t="s">
        <v>899</v>
      </c>
      <c r="D236" t="s">
        <v>900</v>
      </c>
      <c r="E236" t="s">
        <v>199</v>
      </c>
      <c r="F236" s="38">
        <v>291.9541899441341</v>
      </c>
      <c r="G236" s="38">
        <v>392.26771578173759</v>
      </c>
      <c r="H236" s="39">
        <v>4040</v>
      </c>
      <c r="I236" s="37">
        <v>236</v>
      </c>
      <c r="J236" t="s">
        <v>898</v>
      </c>
      <c r="K236" t="s">
        <v>899</v>
      </c>
      <c r="L236" t="s">
        <v>900</v>
      </c>
      <c r="M236" t="s">
        <v>199</v>
      </c>
      <c r="N236" s="38">
        <v>398.47420814479636</v>
      </c>
      <c r="O236" s="38">
        <v>401.62509099655904</v>
      </c>
      <c r="P236" s="39">
        <v>4040</v>
      </c>
      <c r="Q236" s="39">
        <f t="shared" si="19"/>
        <v>1474.00136169658</v>
      </c>
      <c r="R236" s="39">
        <f t="shared" si="20"/>
        <v>96.372437360899937</v>
      </c>
      <c r="S236" s="42">
        <f t="shared" si="21"/>
        <v>0.36485182220212375</v>
      </c>
      <c r="T236" s="42">
        <f t="shared" si="22"/>
        <v>2.3854563703193055E-2</v>
      </c>
      <c r="U236" s="42"/>
      <c r="V236" s="39"/>
      <c r="W236" s="39"/>
    </row>
    <row r="237" spans="1:30" x14ac:dyDescent="0.25">
      <c r="A237" s="37">
        <v>228</v>
      </c>
      <c r="B237" t="s">
        <v>901</v>
      </c>
      <c r="C237" t="s">
        <v>902</v>
      </c>
      <c r="D237" t="s">
        <v>903</v>
      </c>
      <c r="E237" t="s">
        <v>218</v>
      </c>
      <c r="F237" s="38">
        <v>177.31958762886597</v>
      </c>
      <c r="G237" s="38">
        <v>238.24542342017671</v>
      </c>
      <c r="H237" s="39"/>
      <c r="Q237" s="39"/>
      <c r="R237" s="39"/>
      <c r="S237" s="12"/>
      <c r="T237" s="42"/>
      <c r="U237" s="42"/>
      <c r="W237" s="39"/>
    </row>
    <row r="238" spans="1:30" x14ac:dyDescent="0.25">
      <c r="A238" s="37">
        <v>229</v>
      </c>
      <c r="B238" t="s">
        <v>904</v>
      </c>
      <c r="C238" t="s">
        <v>905</v>
      </c>
      <c r="D238" t="s">
        <v>544</v>
      </c>
      <c r="E238" t="s">
        <v>289</v>
      </c>
      <c r="F238" s="38">
        <v>410.91549295774649</v>
      </c>
      <c r="G238" s="38">
        <v>552.10333454267482</v>
      </c>
      <c r="H238" s="39">
        <v>3887</v>
      </c>
      <c r="I238" s="37">
        <v>237</v>
      </c>
      <c r="J238" t="s">
        <v>904</v>
      </c>
      <c r="K238" t="s">
        <v>905</v>
      </c>
      <c r="L238" t="s">
        <v>544</v>
      </c>
      <c r="M238" t="s">
        <v>289</v>
      </c>
      <c r="N238" s="38">
        <v>472.91930835734871</v>
      </c>
      <c r="O238" s="38">
        <v>476.65885613362326</v>
      </c>
      <c r="P238" s="39">
        <v>3887</v>
      </c>
      <c r="Q238" s="39">
        <f t="shared" si="19"/>
        <v>586.51677677929843</v>
      </c>
      <c r="R238" s="39">
        <f t="shared" si="20"/>
        <v>-531.15543636209713</v>
      </c>
      <c r="S238" s="42">
        <f t="shared" si="21"/>
        <v>0.15089189008986326</v>
      </c>
      <c r="T238" s="42">
        <f t="shared" ref="T238:T269" si="23">+O238/G238-1</f>
        <v>-0.13664919896117755</v>
      </c>
      <c r="U238" s="42"/>
      <c r="V238" s="39"/>
      <c r="W238" s="39"/>
    </row>
    <row r="239" spans="1:30" x14ac:dyDescent="0.25">
      <c r="A239" s="37">
        <v>230</v>
      </c>
      <c r="B239" t="s">
        <v>906</v>
      </c>
      <c r="C239" t="s">
        <v>907</v>
      </c>
      <c r="D239" t="s">
        <v>908</v>
      </c>
      <c r="E239" t="s">
        <v>587</v>
      </c>
      <c r="F239" s="38">
        <v>644.90909090909088</v>
      </c>
      <c r="G239" s="38">
        <v>866.49558283850502</v>
      </c>
      <c r="H239" s="39">
        <v>3854</v>
      </c>
      <c r="I239" s="37">
        <v>238</v>
      </c>
      <c r="J239" t="s">
        <v>906</v>
      </c>
      <c r="K239" t="s">
        <v>907</v>
      </c>
      <c r="L239" t="s">
        <v>908</v>
      </c>
      <c r="M239" t="s">
        <v>587</v>
      </c>
      <c r="N239" s="38">
        <v>634.71080508474574</v>
      </c>
      <c r="O239" s="38">
        <v>639.72969802861053</v>
      </c>
      <c r="P239" s="39">
        <v>3854</v>
      </c>
      <c r="Q239" s="39">
        <f t="shared" si="19"/>
        <v>-60.945324110133519</v>
      </c>
      <c r="R239" s="39">
        <f t="shared" si="20"/>
        <v>-1008.6095502003487</v>
      </c>
      <c r="S239" s="42">
        <f t="shared" si="21"/>
        <v>-1.5813524678291002E-2</v>
      </c>
      <c r="T239" s="42">
        <f t="shared" si="23"/>
        <v>-0.26170460565655129</v>
      </c>
      <c r="U239" s="42"/>
      <c r="V239" s="39"/>
      <c r="W239" s="37">
        <v>239</v>
      </c>
      <c r="X239" t="s">
        <v>1750</v>
      </c>
      <c r="Y239" t="s">
        <v>1751</v>
      </c>
      <c r="Z239" t="s">
        <v>1752</v>
      </c>
      <c r="AA239" t="s">
        <v>279</v>
      </c>
      <c r="AB239" s="38">
        <v>82.096348884381342</v>
      </c>
      <c r="AC239" s="38">
        <v>82.745515060271259</v>
      </c>
      <c r="AD239" s="39">
        <v>3822</v>
      </c>
    </row>
    <row r="240" spans="1:30" x14ac:dyDescent="0.25">
      <c r="A240" s="37">
        <v>231</v>
      </c>
      <c r="B240" t="s">
        <v>909</v>
      </c>
      <c r="C240" t="s">
        <v>910</v>
      </c>
      <c r="D240" t="s">
        <v>911</v>
      </c>
      <c r="E240" t="s">
        <v>246</v>
      </c>
      <c r="F240" s="38">
        <v>344.88539741219961</v>
      </c>
      <c r="G240" s="38">
        <v>463.38573553353632</v>
      </c>
      <c r="H240" s="39">
        <v>3750</v>
      </c>
      <c r="I240" s="37">
        <v>240</v>
      </c>
      <c r="J240" t="s">
        <v>909</v>
      </c>
      <c r="K240" t="s">
        <v>910</v>
      </c>
      <c r="L240" t="s">
        <v>911</v>
      </c>
      <c r="M240" t="s">
        <v>246</v>
      </c>
      <c r="N240" s="38">
        <v>419.45525727069349</v>
      </c>
      <c r="O240" s="38">
        <v>422.77204503311668</v>
      </c>
      <c r="P240" s="39">
        <v>3750</v>
      </c>
      <c r="Q240" s="39">
        <f t="shared" si="19"/>
        <v>810.81129142483189</v>
      </c>
      <c r="R240" s="39">
        <f t="shared" si="20"/>
        <v>-328.67075461702728</v>
      </c>
      <c r="S240" s="42">
        <f t="shared" si="21"/>
        <v>0.21621634437995518</v>
      </c>
      <c r="T240" s="42">
        <f t="shared" si="23"/>
        <v>-8.7645534564540606E-2</v>
      </c>
      <c r="U240" s="42"/>
      <c r="V240" s="39"/>
      <c r="W240" s="39"/>
    </row>
    <row r="241" spans="1:30" x14ac:dyDescent="0.25">
      <c r="A241" s="37">
        <v>232</v>
      </c>
      <c r="B241" t="s">
        <v>912</v>
      </c>
      <c r="C241" t="s">
        <v>913</v>
      </c>
      <c r="D241" t="s">
        <v>914</v>
      </c>
      <c r="E241" t="s">
        <v>218</v>
      </c>
      <c r="F241" s="38">
        <v>391.20945945945948</v>
      </c>
      <c r="G241" s="38">
        <v>525.62643846192123</v>
      </c>
      <c r="H241" s="39">
        <v>3700</v>
      </c>
      <c r="I241" s="37">
        <v>241</v>
      </c>
      <c r="J241" t="s">
        <v>912</v>
      </c>
      <c r="K241" t="s">
        <v>913</v>
      </c>
      <c r="L241" t="s">
        <v>914</v>
      </c>
      <c r="M241" t="s">
        <v>218</v>
      </c>
      <c r="N241" s="38">
        <v>467.16851664984864</v>
      </c>
      <c r="O241" s="38">
        <v>470.8625907904277</v>
      </c>
      <c r="P241" s="39">
        <v>3700</v>
      </c>
      <c r="Q241" s="39">
        <f t="shared" si="19"/>
        <v>718.40929407169585</v>
      </c>
      <c r="R241" s="39">
        <f t="shared" si="20"/>
        <v>-385.49475741259766</v>
      </c>
      <c r="S241" s="42">
        <f t="shared" si="21"/>
        <v>0.1941646740734313</v>
      </c>
      <c r="T241" s="42">
        <f t="shared" si="23"/>
        <v>-0.10418777227367504</v>
      </c>
      <c r="U241" s="42"/>
      <c r="V241" s="39"/>
      <c r="W241" s="39"/>
    </row>
    <row r="242" spans="1:30" x14ac:dyDescent="0.25">
      <c r="A242" s="37">
        <v>233</v>
      </c>
      <c r="B242" t="s">
        <v>915</v>
      </c>
      <c r="C242" t="s">
        <v>916</v>
      </c>
      <c r="D242" t="s">
        <v>917</v>
      </c>
      <c r="E242" t="s">
        <v>203</v>
      </c>
      <c r="F242" s="38">
        <v>402.08746355685133</v>
      </c>
      <c r="G242" s="38">
        <v>540.24205271415985</v>
      </c>
      <c r="H242" s="39">
        <v>3602</v>
      </c>
      <c r="I242" s="37">
        <v>242</v>
      </c>
      <c r="J242" t="s">
        <v>915</v>
      </c>
      <c r="K242" t="s">
        <v>916</v>
      </c>
      <c r="L242" t="s">
        <v>917</v>
      </c>
      <c r="M242" t="s">
        <v>203</v>
      </c>
      <c r="N242" s="38">
        <v>472.71023965141615</v>
      </c>
      <c r="O242" s="38">
        <v>476.4481342441548</v>
      </c>
      <c r="P242" s="39">
        <v>3602</v>
      </c>
      <c r="Q242" s="39">
        <f t="shared" si="19"/>
        <v>632.65648036463824</v>
      </c>
      <c r="R242" s="39">
        <f t="shared" si="20"/>
        <v>-425.33840743148687</v>
      </c>
      <c r="S242" s="42">
        <f t="shared" si="21"/>
        <v>0.17564033324948314</v>
      </c>
      <c r="T242" s="42">
        <f t="shared" si="23"/>
        <v>-0.11808395542240058</v>
      </c>
      <c r="U242" s="42"/>
      <c r="V242" s="39"/>
      <c r="W242" s="39"/>
    </row>
    <row r="243" spans="1:30" x14ac:dyDescent="0.25">
      <c r="A243" s="37">
        <v>234</v>
      </c>
      <c r="B243" t="s">
        <v>918</v>
      </c>
      <c r="C243" t="s">
        <v>919</v>
      </c>
      <c r="D243" t="s">
        <v>920</v>
      </c>
      <c r="E243" t="s">
        <v>399</v>
      </c>
      <c r="F243" s="38">
        <v>335.81637168141594</v>
      </c>
      <c r="G243" s="38">
        <v>451.20065263247892</v>
      </c>
      <c r="H243" s="39">
        <v>3569</v>
      </c>
      <c r="I243" s="37">
        <v>243</v>
      </c>
      <c r="J243" t="s">
        <v>918</v>
      </c>
      <c r="K243" t="s">
        <v>919</v>
      </c>
      <c r="L243" t="s">
        <v>920</v>
      </c>
      <c r="M243" t="s">
        <v>399</v>
      </c>
      <c r="N243" s="38">
        <v>375.0979797979798</v>
      </c>
      <c r="O243" s="38">
        <v>378.06401817165244</v>
      </c>
      <c r="P243" s="39">
        <v>3569</v>
      </c>
      <c r="Q243" s="39">
        <f t="shared" si="19"/>
        <v>417.47833396585628</v>
      </c>
      <c r="R243" s="39">
        <f t="shared" si="20"/>
        <v>-578.51123855378114</v>
      </c>
      <c r="S243" s="42">
        <f t="shared" si="21"/>
        <v>0.11697347547376191</v>
      </c>
      <c r="T243" s="42">
        <f t="shared" si="23"/>
        <v>-0.16209337028685378</v>
      </c>
      <c r="U243" s="42"/>
      <c r="V243" s="39"/>
      <c r="W243" s="39"/>
    </row>
    <row r="244" spans="1:30" x14ac:dyDescent="0.25">
      <c r="A244" s="37">
        <v>235</v>
      </c>
      <c r="B244" t="s">
        <v>921</v>
      </c>
      <c r="C244" t="s">
        <v>922</v>
      </c>
      <c r="D244" t="s">
        <v>923</v>
      </c>
      <c r="E244" t="s">
        <v>494</v>
      </c>
      <c r="F244" s="38">
        <v>396.04761904761904</v>
      </c>
      <c r="G244" s="38">
        <v>532.1269576378852</v>
      </c>
      <c r="H244" s="39">
        <v>3555</v>
      </c>
      <c r="I244" s="37">
        <v>244</v>
      </c>
      <c r="J244" t="s">
        <v>921</v>
      </c>
      <c r="K244" t="s">
        <v>922</v>
      </c>
      <c r="L244" t="s">
        <v>923</v>
      </c>
      <c r="M244" t="s">
        <v>494</v>
      </c>
      <c r="N244" s="38">
        <v>504.17698154180238</v>
      </c>
      <c r="O244" s="38">
        <v>508.16369529371548</v>
      </c>
      <c r="P244" s="39">
        <v>3555</v>
      </c>
      <c r="Q244" s="39">
        <f t="shared" si="19"/>
        <v>970.59006336458549</v>
      </c>
      <c r="R244" s="39">
        <f t="shared" si="20"/>
        <v>-160.09224191850689</v>
      </c>
      <c r="S244" s="42">
        <f t="shared" si="21"/>
        <v>0.27302111487048819</v>
      </c>
      <c r="T244" s="42">
        <f t="shared" si="23"/>
        <v>-4.5032979442617971E-2</v>
      </c>
      <c r="U244" s="42"/>
      <c r="V244" s="39"/>
      <c r="W244" s="39"/>
    </row>
    <row r="245" spans="1:30" x14ac:dyDescent="0.25">
      <c r="A245" s="37">
        <v>236</v>
      </c>
      <c r="B245" t="s">
        <v>924</v>
      </c>
      <c r="C245" t="s">
        <v>925</v>
      </c>
      <c r="D245" t="s">
        <v>926</v>
      </c>
      <c r="E245" t="s">
        <v>199</v>
      </c>
      <c r="F245" s="38">
        <v>278.92711864406778</v>
      </c>
      <c r="G245" s="38">
        <v>374.76462907083732</v>
      </c>
      <c r="H245" s="39">
        <v>3448</v>
      </c>
      <c r="I245" s="37">
        <v>245</v>
      </c>
      <c r="J245" t="s">
        <v>924</v>
      </c>
      <c r="K245" t="s">
        <v>925</v>
      </c>
      <c r="L245" t="s">
        <v>926</v>
      </c>
      <c r="M245" t="s">
        <v>199</v>
      </c>
      <c r="N245" s="38">
        <v>379.52597402597405</v>
      </c>
      <c r="O245" s="38">
        <v>382.52702618672623</v>
      </c>
      <c r="P245" s="39">
        <v>3448</v>
      </c>
      <c r="Q245" s="39">
        <f t="shared" si="19"/>
        <v>1243.5680511920348</v>
      </c>
      <c r="R245" s="39">
        <f t="shared" si="20"/>
        <v>71.417479610985424</v>
      </c>
      <c r="S245" s="42">
        <f t="shared" si="21"/>
        <v>0.36066358793272468</v>
      </c>
      <c r="T245" s="42">
        <f t="shared" si="23"/>
        <v>2.0712726105274193E-2</v>
      </c>
      <c r="U245" s="42"/>
      <c r="V245" s="39"/>
      <c r="W245" s="39"/>
    </row>
    <row r="246" spans="1:30" x14ac:dyDescent="0.25">
      <c r="A246" s="37">
        <v>237</v>
      </c>
      <c r="B246" t="s">
        <v>927</v>
      </c>
      <c r="C246" t="s">
        <v>928</v>
      </c>
      <c r="D246" t="s">
        <v>929</v>
      </c>
      <c r="E246" t="s">
        <v>203</v>
      </c>
      <c r="F246" s="38">
        <v>392.81709741550696</v>
      </c>
      <c r="G246" s="38">
        <v>527.78645017109875</v>
      </c>
      <c r="H246" s="39">
        <v>3349</v>
      </c>
      <c r="I246" s="37">
        <v>246</v>
      </c>
      <c r="J246" t="s">
        <v>927</v>
      </c>
      <c r="K246" t="s">
        <v>928</v>
      </c>
      <c r="L246" t="s">
        <v>929</v>
      </c>
      <c r="M246" t="s">
        <v>203</v>
      </c>
      <c r="N246" s="38">
        <v>465.52745995423339</v>
      </c>
      <c r="O246" s="38">
        <v>469.20855765293675</v>
      </c>
      <c r="P246" s="39">
        <v>3349</v>
      </c>
      <c r="Q246" s="39">
        <f t="shared" si="19"/>
        <v>619.89919925665151</v>
      </c>
      <c r="R246" s="39">
        <f t="shared" si="20"/>
        <v>-371.69836773893593</v>
      </c>
      <c r="S246" s="42">
        <f t="shared" si="21"/>
        <v>0.18509979076042149</v>
      </c>
      <c r="T246" s="42">
        <f t="shared" si="23"/>
        <v>-0.11098786734515853</v>
      </c>
      <c r="U246" s="42"/>
      <c r="V246" s="39"/>
      <c r="W246" s="39"/>
    </row>
    <row r="247" spans="1:30" x14ac:dyDescent="0.25">
      <c r="A247" s="37">
        <v>238</v>
      </c>
      <c r="B247" t="s">
        <v>930</v>
      </c>
      <c r="C247" t="s">
        <v>931</v>
      </c>
      <c r="D247" t="s">
        <v>932</v>
      </c>
      <c r="E247" t="s">
        <v>176</v>
      </c>
      <c r="F247" s="38">
        <v>356.74633699633699</v>
      </c>
      <c r="G247" s="38">
        <v>479.32201539506201</v>
      </c>
      <c r="H247" s="39">
        <v>3279</v>
      </c>
      <c r="I247" s="37">
        <v>248</v>
      </c>
      <c r="J247" t="s">
        <v>930</v>
      </c>
      <c r="K247" t="s">
        <v>931</v>
      </c>
      <c r="L247" t="s">
        <v>932</v>
      </c>
      <c r="M247" t="s">
        <v>176</v>
      </c>
      <c r="N247" s="38">
        <v>638.82816229116941</v>
      </c>
      <c r="O247" s="38">
        <v>643.87961270036351</v>
      </c>
      <c r="P247" s="39">
        <v>3279</v>
      </c>
      <c r="Q247" s="39">
        <f t="shared" si="19"/>
        <v>2592.728247553815</v>
      </c>
      <c r="R247" s="39">
        <f t="shared" si="20"/>
        <v>1125.7241358282963</v>
      </c>
      <c r="S247" s="42">
        <f t="shared" si="21"/>
        <v>0.79070699833907132</v>
      </c>
      <c r="T247" s="42">
        <f t="shared" si="23"/>
        <v>0.34331324666919683</v>
      </c>
      <c r="U247" s="42"/>
      <c r="V247" s="39"/>
      <c r="W247" s="37">
        <v>247</v>
      </c>
      <c r="X247" t="s">
        <v>1753</v>
      </c>
      <c r="Y247" t="s">
        <v>1754</v>
      </c>
      <c r="Z247" t="s">
        <v>1755</v>
      </c>
      <c r="AA247" t="s">
        <v>326</v>
      </c>
      <c r="AB247" s="38">
        <v>93.540983606557376</v>
      </c>
      <c r="AC247" s="38">
        <v>94.280646739474165</v>
      </c>
      <c r="AD247" s="39">
        <v>3291</v>
      </c>
    </row>
    <row r="248" spans="1:30" x14ac:dyDescent="0.25">
      <c r="A248" s="37">
        <v>239</v>
      </c>
      <c r="B248" t="s">
        <v>933</v>
      </c>
      <c r="C248" t="s">
        <v>934</v>
      </c>
      <c r="D248" t="s">
        <v>935</v>
      </c>
      <c r="E248" t="s">
        <v>203</v>
      </c>
      <c r="F248" s="38">
        <v>450.84078212290501</v>
      </c>
      <c r="G248" s="38">
        <v>605.74668861044461</v>
      </c>
      <c r="H248" s="39">
        <v>3240</v>
      </c>
      <c r="I248" s="37">
        <v>249</v>
      </c>
      <c r="J248" t="s">
        <v>933</v>
      </c>
      <c r="K248" t="s">
        <v>934</v>
      </c>
      <c r="L248" t="s">
        <v>935</v>
      </c>
      <c r="M248" t="s">
        <v>203</v>
      </c>
      <c r="N248" s="38">
        <v>502.99429386590583</v>
      </c>
      <c r="O248" s="38">
        <v>506.97165566920893</v>
      </c>
      <c r="P248" s="39">
        <v>3240</v>
      </c>
      <c r="Q248" s="39">
        <f t="shared" si="19"/>
        <v>374.8049971248106</v>
      </c>
      <c r="R248" s="39">
        <f t="shared" si="20"/>
        <v>-528.32497931394471</v>
      </c>
      <c r="S248" s="42">
        <f t="shared" si="21"/>
        <v>0.11568055466815141</v>
      </c>
      <c r="T248" s="42">
        <f t="shared" si="23"/>
        <v>-0.1630632652203533</v>
      </c>
      <c r="U248" s="42"/>
      <c r="V248" s="39"/>
      <c r="W248" s="39"/>
    </row>
    <row r="249" spans="1:30" x14ac:dyDescent="0.25">
      <c r="A249" s="37">
        <v>240</v>
      </c>
      <c r="B249" t="s">
        <v>936</v>
      </c>
      <c r="C249" t="s">
        <v>937</v>
      </c>
      <c r="D249" t="s">
        <v>938</v>
      </c>
      <c r="E249" t="s">
        <v>199</v>
      </c>
      <c r="F249" s="38">
        <v>306.45642201834863</v>
      </c>
      <c r="G249" s="38">
        <v>411.75281873770939</v>
      </c>
      <c r="H249" s="39">
        <v>3188</v>
      </c>
      <c r="I249" s="37">
        <v>250</v>
      </c>
      <c r="J249" t="s">
        <v>936</v>
      </c>
      <c r="K249" t="s">
        <v>937</v>
      </c>
      <c r="L249" t="s">
        <v>938</v>
      </c>
      <c r="M249" t="s">
        <v>199</v>
      </c>
      <c r="N249" s="38">
        <v>387.81789473684211</v>
      </c>
      <c r="O249" s="38">
        <v>390.88451417959652</v>
      </c>
      <c r="P249" s="39">
        <v>3188</v>
      </c>
      <c r="Q249" s="39">
        <f t="shared" si="19"/>
        <v>846.38583625774754</v>
      </c>
      <c r="R249" s="39">
        <f t="shared" si="20"/>
        <v>-161.57304067818157</v>
      </c>
      <c r="S249" s="42">
        <f t="shared" si="21"/>
        <v>0.26549116570192832</v>
      </c>
      <c r="T249" s="42">
        <f t="shared" si="23"/>
        <v>-5.0681631329417054E-2</v>
      </c>
      <c r="U249" s="42"/>
      <c r="V249" s="39"/>
      <c r="W249" s="39"/>
    </row>
    <row r="250" spans="1:30" x14ac:dyDescent="0.25">
      <c r="A250" s="37">
        <v>241</v>
      </c>
      <c r="B250" t="s">
        <v>939</v>
      </c>
      <c r="C250" t="s">
        <v>940</v>
      </c>
      <c r="D250" t="s">
        <v>941</v>
      </c>
      <c r="E250" t="s">
        <v>406</v>
      </c>
      <c r="F250" s="38">
        <v>432.84633027522938</v>
      </c>
      <c r="G250" s="38">
        <v>581.569462298389</v>
      </c>
      <c r="H250" s="39">
        <v>3164</v>
      </c>
      <c r="I250" s="37">
        <v>251</v>
      </c>
      <c r="J250" t="s">
        <v>939</v>
      </c>
      <c r="K250" t="s">
        <v>940</v>
      </c>
      <c r="L250" t="s">
        <v>941</v>
      </c>
      <c r="M250" t="s">
        <v>406</v>
      </c>
      <c r="N250" s="38">
        <v>518.85413290113456</v>
      </c>
      <c r="O250" s="38">
        <v>522.95690431395906</v>
      </c>
      <c r="P250" s="39">
        <v>3164</v>
      </c>
      <c r="Q250" s="39">
        <f t="shared" si="19"/>
        <v>628.69584070477947</v>
      </c>
      <c r="R250" s="39">
        <f t="shared" si="20"/>
        <v>-318.87873329839033</v>
      </c>
      <c r="S250" s="42">
        <f t="shared" si="21"/>
        <v>0.19870285736560667</v>
      </c>
      <c r="T250" s="42">
        <f t="shared" si="23"/>
        <v>-0.10078341760378962</v>
      </c>
      <c r="U250" s="42"/>
      <c r="V250" s="39"/>
      <c r="W250" s="39"/>
    </row>
    <row r="251" spans="1:30" x14ac:dyDescent="0.25">
      <c r="A251" s="37">
        <v>242</v>
      </c>
      <c r="B251" t="s">
        <v>942</v>
      </c>
      <c r="C251" t="s">
        <v>943</v>
      </c>
      <c r="D251" t="s">
        <v>944</v>
      </c>
      <c r="E251" t="s">
        <v>191</v>
      </c>
      <c r="F251" s="38">
        <v>429.8931818181818</v>
      </c>
      <c r="G251" s="38">
        <v>577.60163159237288</v>
      </c>
      <c r="H251" s="39">
        <v>3163</v>
      </c>
      <c r="I251" s="37">
        <v>252</v>
      </c>
      <c r="J251" t="s">
        <v>942</v>
      </c>
      <c r="K251" t="s">
        <v>943</v>
      </c>
      <c r="L251" t="s">
        <v>944</v>
      </c>
      <c r="M251" t="s">
        <v>191</v>
      </c>
      <c r="N251" s="38">
        <v>561.01176470588234</v>
      </c>
      <c r="O251" s="38">
        <v>565.44789209610622</v>
      </c>
      <c r="P251" s="39">
        <v>3163</v>
      </c>
      <c r="Q251" s="39">
        <f t="shared" si="19"/>
        <v>964.72355276665212</v>
      </c>
      <c r="R251" s="39">
        <f t="shared" si="20"/>
        <v>-66.555002486248384</v>
      </c>
      <c r="S251" s="42">
        <f t="shared" si="21"/>
        <v>0.30500270400463236</v>
      </c>
      <c r="T251" s="42">
        <f t="shared" si="23"/>
        <v>-2.1041733318447164E-2</v>
      </c>
      <c r="U251" s="42"/>
      <c r="V251" s="39"/>
      <c r="W251" s="39"/>
    </row>
    <row r="252" spans="1:30" x14ac:dyDescent="0.25">
      <c r="A252" s="37">
        <v>243</v>
      </c>
      <c r="B252" t="s">
        <v>945</v>
      </c>
      <c r="C252" t="s">
        <v>946</v>
      </c>
      <c r="D252" t="s">
        <v>947</v>
      </c>
      <c r="E252" t="s">
        <v>399</v>
      </c>
      <c r="F252" s="38">
        <v>298.48979591836735</v>
      </c>
      <c r="G252" s="38">
        <v>401.04891267859512</v>
      </c>
      <c r="H252" s="39">
        <v>3144</v>
      </c>
      <c r="I252" s="37">
        <v>253</v>
      </c>
      <c r="J252" t="s">
        <v>945</v>
      </c>
      <c r="K252" t="s">
        <v>946</v>
      </c>
      <c r="L252" t="s">
        <v>947</v>
      </c>
      <c r="M252" t="s">
        <v>399</v>
      </c>
      <c r="N252" s="38">
        <v>419.42896174863387</v>
      </c>
      <c r="O252" s="38">
        <v>422.74554158264453</v>
      </c>
      <c r="P252" s="39">
        <v>3144</v>
      </c>
      <c r="Q252" s="39">
        <f t="shared" si="19"/>
        <v>1273.8550616127131</v>
      </c>
      <c r="R252" s="39">
        <f t="shared" si="20"/>
        <v>170.08948065394478</v>
      </c>
      <c r="S252" s="42">
        <f t="shared" si="21"/>
        <v>0.40517018499132096</v>
      </c>
      <c r="T252" s="42">
        <f t="shared" si="23"/>
        <v>5.4099707587132562E-2</v>
      </c>
      <c r="U252" s="42"/>
      <c r="V252" s="39"/>
      <c r="W252" s="39"/>
    </row>
    <row r="253" spans="1:30" x14ac:dyDescent="0.25">
      <c r="A253" s="37">
        <v>244</v>
      </c>
      <c r="B253" t="s">
        <v>948</v>
      </c>
      <c r="C253" t="s">
        <v>949</v>
      </c>
      <c r="D253" t="s">
        <v>950</v>
      </c>
      <c r="E253" t="s">
        <v>218</v>
      </c>
      <c r="F253" s="38">
        <v>380.40707964601768</v>
      </c>
      <c r="G253" s="38">
        <v>511.11243249668263</v>
      </c>
      <c r="H253" s="39">
        <v>3136</v>
      </c>
      <c r="I253" s="37">
        <v>254</v>
      </c>
      <c r="J253" t="s">
        <v>948</v>
      </c>
      <c r="K253" t="s">
        <v>949</v>
      </c>
      <c r="L253" t="s">
        <v>950</v>
      </c>
      <c r="M253" t="s">
        <v>218</v>
      </c>
      <c r="N253" s="38">
        <v>444.99516324062876</v>
      </c>
      <c r="O253" s="38">
        <v>448.51390447986785</v>
      </c>
      <c r="P253" s="39">
        <v>3136</v>
      </c>
      <c r="Q253" s="39">
        <f t="shared" si="19"/>
        <v>532.45126337075158</v>
      </c>
      <c r="R253" s="39">
        <f t="shared" si="20"/>
        <v>-384.08180153591803</v>
      </c>
      <c r="S253" s="42">
        <f t="shared" si="21"/>
        <v>0.16978675490138762</v>
      </c>
      <c r="T253" s="42">
        <f t="shared" si="23"/>
        <v>-0.12247506426527999</v>
      </c>
      <c r="U253" s="42"/>
      <c r="V253" s="39"/>
      <c r="W253" s="39"/>
    </row>
    <row r="254" spans="1:30" x14ac:dyDescent="0.25">
      <c r="A254" s="37">
        <v>245</v>
      </c>
      <c r="B254" t="s">
        <v>951</v>
      </c>
      <c r="C254" t="s">
        <v>952</v>
      </c>
      <c r="D254" t="s">
        <v>953</v>
      </c>
      <c r="E254" t="s">
        <v>330</v>
      </c>
      <c r="F254" s="38">
        <v>396.33169129720852</v>
      </c>
      <c r="G254" s="38">
        <v>532.50863523081432</v>
      </c>
      <c r="H254" s="39">
        <v>3036</v>
      </c>
      <c r="I254" s="37">
        <v>255</v>
      </c>
      <c r="J254" t="s">
        <v>951</v>
      </c>
      <c r="K254" t="s">
        <v>952</v>
      </c>
      <c r="L254" t="s">
        <v>953</v>
      </c>
      <c r="M254" t="s">
        <v>330</v>
      </c>
      <c r="N254" s="38">
        <v>554.9910141206675</v>
      </c>
      <c r="O254" s="38">
        <v>559.37953321056489</v>
      </c>
      <c r="P254" s="39">
        <v>3036</v>
      </c>
      <c r="Q254" s="39">
        <f t="shared" si="19"/>
        <v>1215.3701424063086</v>
      </c>
      <c r="R254" s="39">
        <f t="shared" si="20"/>
        <v>153.19948047633471</v>
      </c>
      <c r="S254" s="42">
        <f t="shared" si="21"/>
        <v>0.40031954624713717</v>
      </c>
      <c r="T254" s="42">
        <f t="shared" si="23"/>
        <v>5.0460961948726846E-2</v>
      </c>
      <c r="U254" s="42"/>
      <c r="V254" s="39"/>
      <c r="W254" s="39"/>
    </row>
    <row r="255" spans="1:30" x14ac:dyDescent="0.25">
      <c r="A255" s="37">
        <v>246</v>
      </c>
      <c r="B255" t="s">
        <v>954</v>
      </c>
      <c r="C255" t="s">
        <v>955</v>
      </c>
      <c r="D255" t="s">
        <v>956</v>
      </c>
      <c r="E255" t="s">
        <v>426</v>
      </c>
      <c r="F255" s="38">
        <v>455.17083333333335</v>
      </c>
      <c r="G255" s="38">
        <v>611.56451673566414</v>
      </c>
      <c r="H255" s="39">
        <v>2973</v>
      </c>
      <c r="I255" s="37">
        <v>256</v>
      </c>
      <c r="J255" t="s">
        <v>954</v>
      </c>
      <c r="K255" t="s">
        <v>955</v>
      </c>
      <c r="L255" t="s">
        <v>956</v>
      </c>
      <c r="M255" t="s">
        <v>426</v>
      </c>
      <c r="N255" s="38">
        <v>410.94721407624633</v>
      </c>
      <c r="O255" s="38">
        <v>414.19672559630425</v>
      </c>
      <c r="P255" s="39">
        <v>2973</v>
      </c>
      <c r="Q255" s="39">
        <f t="shared" si="19"/>
        <v>-288.85159246360553</v>
      </c>
      <c r="R255" s="39">
        <f t="shared" si="20"/>
        <v>-959.46449965627733</v>
      </c>
      <c r="S255" s="42">
        <f t="shared" si="21"/>
        <v>-9.7158288753315003E-2</v>
      </c>
      <c r="T255" s="42">
        <f t="shared" si="23"/>
        <v>-0.32272603419316426</v>
      </c>
      <c r="U255" s="42"/>
      <c r="V255" s="39"/>
      <c r="W255" s="39"/>
    </row>
    <row r="256" spans="1:30" x14ac:dyDescent="0.25">
      <c r="A256" s="37">
        <v>247</v>
      </c>
      <c r="B256" t="s">
        <v>957</v>
      </c>
      <c r="C256" t="s">
        <v>958</v>
      </c>
      <c r="D256" t="s">
        <v>959</v>
      </c>
      <c r="E256" t="s">
        <v>191</v>
      </c>
      <c r="F256" s="38">
        <v>408.98866855524079</v>
      </c>
      <c r="G256" s="38">
        <v>549.51446603824263</v>
      </c>
      <c r="H256" s="39">
        <v>2910</v>
      </c>
      <c r="I256" s="37">
        <v>257</v>
      </c>
      <c r="J256" t="s">
        <v>957</v>
      </c>
      <c r="K256" t="s">
        <v>958</v>
      </c>
      <c r="L256" t="s">
        <v>959</v>
      </c>
      <c r="M256" t="s">
        <v>191</v>
      </c>
      <c r="N256" s="38">
        <v>613.12252252252256</v>
      </c>
      <c r="O256" s="38">
        <v>617.97070893649413</v>
      </c>
      <c r="P256" s="39">
        <v>2910</v>
      </c>
      <c r="Q256" s="39">
        <f t="shared" si="19"/>
        <v>1452.4351423798828</v>
      </c>
      <c r="R256" s="39">
        <f t="shared" si="20"/>
        <v>362.51578283300086</v>
      </c>
      <c r="S256" s="42">
        <f t="shared" si="21"/>
        <v>0.49911860562882571</v>
      </c>
      <c r="T256" s="42">
        <f t="shared" si="23"/>
        <v>0.12457587038934737</v>
      </c>
      <c r="U256" s="42"/>
      <c r="V256" s="39"/>
      <c r="W256" s="39"/>
    </row>
    <row r="257" spans="1:23" x14ac:dyDescent="0.25">
      <c r="A257" s="37">
        <v>248</v>
      </c>
      <c r="B257" t="s">
        <v>960</v>
      </c>
      <c r="C257" t="s">
        <v>961</v>
      </c>
      <c r="D257" t="s">
        <v>962</v>
      </c>
      <c r="E257" t="s">
        <v>272</v>
      </c>
      <c r="F257" s="38">
        <v>363.89333333333332</v>
      </c>
      <c r="G257" s="38">
        <v>488.92467233364016</v>
      </c>
      <c r="H257" s="39">
        <v>2883</v>
      </c>
      <c r="I257" s="37">
        <v>258</v>
      </c>
      <c r="J257" t="s">
        <v>960</v>
      </c>
      <c r="K257" t="s">
        <v>961</v>
      </c>
      <c r="L257" t="s">
        <v>962</v>
      </c>
      <c r="M257" t="s">
        <v>272</v>
      </c>
      <c r="N257" s="38">
        <v>434.48584202682565</v>
      </c>
      <c r="O257" s="38">
        <v>437.92148217866838</v>
      </c>
      <c r="P257" s="39">
        <v>2883</v>
      </c>
      <c r="Q257" s="39">
        <f t="shared" si="19"/>
        <v>559.27983263411909</v>
      </c>
      <c r="R257" s="39">
        <f t="shared" si="20"/>
        <v>-300.74611803685497</v>
      </c>
      <c r="S257" s="42">
        <f t="shared" si="21"/>
        <v>0.19399231100732539</v>
      </c>
      <c r="T257" s="42">
        <f t="shared" si="23"/>
        <v>-0.10431707181299166</v>
      </c>
      <c r="U257" s="42"/>
      <c r="V257" s="39"/>
      <c r="W257" s="39"/>
    </row>
    <row r="258" spans="1:23" x14ac:dyDescent="0.25">
      <c r="A258" s="37">
        <v>249</v>
      </c>
      <c r="B258" t="s">
        <v>963</v>
      </c>
      <c r="C258" t="s">
        <v>964</v>
      </c>
      <c r="D258" t="s">
        <v>965</v>
      </c>
      <c r="E258" t="s">
        <v>395</v>
      </c>
      <c r="F258" s="38">
        <v>407.59740259740261</v>
      </c>
      <c r="G258" s="38">
        <v>547.64517031266826</v>
      </c>
      <c r="H258" s="39">
        <v>2791</v>
      </c>
      <c r="I258" s="37">
        <v>259</v>
      </c>
      <c r="J258" t="s">
        <v>963</v>
      </c>
      <c r="K258" t="s">
        <v>964</v>
      </c>
      <c r="L258" t="s">
        <v>965</v>
      </c>
      <c r="M258" t="s">
        <v>395</v>
      </c>
      <c r="N258" s="38">
        <v>491.87215909090907</v>
      </c>
      <c r="O258" s="38">
        <v>495.76157406347323</v>
      </c>
      <c r="P258" s="39">
        <v>2791</v>
      </c>
      <c r="Q258" s="39">
        <f t="shared" si="19"/>
        <v>577.06659530826812</v>
      </c>
      <c r="R258" s="39">
        <f t="shared" si="20"/>
        <v>-264.41777446668306</v>
      </c>
      <c r="S258" s="42">
        <f t="shared" si="21"/>
        <v>0.20675979767404806</v>
      </c>
      <c r="T258" s="42">
        <f t="shared" si="23"/>
        <v>-9.4739439077994647E-2</v>
      </c>
      <c r="U258" s="42"/>
      <c r="V258" s="39"/>
      <c r="W258" s="39"/>
    </row>
    <row r="259" spans="1:23" x14ac:dyDescent="0.25">
      <c r="A259" s="37">
        <v>250</v>
      </c>
      <c r="B259" t="s">
        <v>966</v>
      </c>
      <c r="C259" t="s">
        <v>967</v>
      </c>
      <c r="D259" t="s">
        <v>968</v>
      </c>
      <c r="E259" t="s">
        <v>462</v>
      </c>
      <c r="F259" s="38">
        <v>120.31673306772909</v>
      </c>
      <c r="G259" s="38">
        <v>161.65676560363886</v>
      </c>
      <c r="H259" s="39">
        <v>2657</v>
      </c>
      <c r="I259" s="37">
        <v>260</v>
      </c>
      <c r="J259" t="s">
        <v>966</v>
      </c>
      <c r="K259" t="s">
        <v>967</v>
      </c>
      <c r="L259" t="s">
        <v>968</v>
      </c>
      <c r="M259" t="s">
        <v>462</v>
      </c>
      <c r="N259" s="38">
        <v>122.99309392265194</v>
      </c>
      <c r="O259" s="38">
        <v>123.96564577821721</v>
      </c>
      <c r="P259" s="39">
        <v>2657</v>
      </c>
      <c r="Q259" s="39">
        <f t="shared" si="19"/>
        <v>59.103090735741809</v>
      </c>
      <c r="R259" s="39">
        <f t="shared" si="20"/>
        <v>-619.49343723533616</v>
      </c>
      <c r="S259" s="42">
        <f t="shared" si="21"/>
        <v>2.2244294593805725E-2</v>
      </c>
      <c r="T259" s="42">
        <f t="shared" si="23"/>
        <v>-0.23315522665989319</v>
      </c>
      <c r="U259" s="42"/>
      <c r="V259" s="39"/>
      <c r="W259" s="39"/>
    </row>
    <row r="260" spans="1:23" x14ac:dyDescent="0.25">
      <c r="A260" s="37">
        <v>251</v>
      </c>
      <c r="B260" t="s">
        <v>969</v>
      </c>
      <c r="C260" t="s">
        <v>970</v>
      </c>
      <c r="D260" t="s">
        <v>971</v>
      </c>
      <c r="E260" t="s">
        <v>199</v>
      </c>
      <c r="F260" s="38">
        <v>290.96266666666668</v>
      </c>
      <c r="G260" s="38">
        <v>390.93551167371987</v>
      </c>
      <c r="H260" s="39">
        <v>2633</v>
      </c>
      <c r="I260" s="37">
        <v>261</v>
      </c>
      <c r="J260" t="s">
        <v>969</v>
      </c>
      <c r="K260" t="s">
        <v>970</v>
      </c>
      <c r="L260" t="s">
        <v>971</v>
      </c>
      <c r="M260" t="s">
        <v>199</v>
      </c>
      <c r="N260" s="38">
        <v>344.47902571041948</v>
      </c>
      <c r="O260" s="38">
        <v>347.20294869644238</v>
      </c>
      <c r="P260" s="39">
        <v>2633</v>
      </c>
      <c r="Q260" s="39">
        <f t="shared" si="19"/>
        <v>484.28403195668085</v>
      </c>
      <c r="R260" s="39">
        <f t="shared" si="20"/>
        <v>-294.54432989775455</v>
      </c>
      <c r="S260" s="42">
        <f t="shared" si="21"/>
        <v>0.18392861069376409</v>
      </c>
      <c r="T260" s="42">
        <f t="shared" si="23"/>
        <v>-0.11186643748490488</v>
      </c>
      <c r="U260" s="42"/>
      <c r="V260" s="39"/>
      <c r="W260" s="39"/>
    </row>
    <row r="261" spans="1:23" x14ac:dyDescent="0.25">
      <c r="A261" s="37">
        <v>252</v>
      </c>
      <c r="B261" t="s">
        <v>972</v>
      </c>
      <c r="C261" t="s">
        <v>973</v>
      </c>
      <c r="D261" t="s">
        <v>974</v>
      </c>
      <c r="E261" t="s">
        <v>195</v>
      </c>
      <c r="F261" s="38">
        <v>408.32558139534882</v>
      </c>
      <c r="G261" s="38">
        <v>548.62354652232534</v>
      </c>
      <c r="H261" s="39">
        <v>2561</v>
      </c>
      <c r="I261" s="37">
        <v>262</v>
      </c>
      <c r="J261" t="s">
        <v>972</v>
      </c>
      <c r="K261" t="s">
        <v>973</v>
      </c>
      <c r="L261" t="s">
        <v>974</v>
      </c>
      <c r="M261" t="s">
        <v>195</v>
      </c>
      <c r="N261" s="38">
        <v>356.3491124260355</v>
      </c>
      <c r="O261" s="38">
        <v>359.16689657525711</v>
      </c>
      <c r="P261" s="39">
        <v>2561</v>
      </c>
      <c r="Q261" s="39">
        <f t="shared" si="19"/>
        <v>-325.99411620387815</v>
      </c>
      <c r="R261" s="39">
        <f t="shared" si="20"/>
        <v>-884.39237358671664</v>
      </c>
      <c r="S261" s="42">
        <f t="shared" si="21"/>
        <v>-0.12729172831076851</v>
      </c>
      <c r="T261" s="42">
        <f t="shared" si="23"/>
        <v>-0.34533087605885071</v>
      </c>
      <c r="U261" s="42"/>
      <c r="V261" s="39"/>
      <c r="W261" s="39"/>
    </row>
    <row r="262" spans="1:23" x14ac:dyDescent="0.25">
      <c r="A262" s="37">
        <v>253</v>
      </c>
      <c r="B262" t="s">
        <v>975</v>
      </c>
      <c r="C262" t="s">
        <v>976</v>
      </c>
      <c r="D262" t="s">
        <v>977</v>
      </c>
      <c r="E262" t="s">
        <v>399</v>
      </c>
      <c r="F262" s="38">
        <v>375.43124999999998</v>
      </c>
      <c r="G262" s="38">
        <v>504.42694074287044</v>
      </c>
      <c r="H262" s="39">
        <v>2544</v>
      </c>
      <c r="I262" s="37">
        <v>263</v>
      </c>
      <c r="J262" t="s">
        <v>975</v>
      </c>
      <c r="K262" t="s">
        <v>976</v>
      </c>
      <c r="L262" t="s">
        <v>977</v>
      </c>
      <c r="M262" t="s">
        <v>399</v>
      </c>
      <c r="N262" s="38">
        <v>433.37369519832987</v>
      </c>
      <c r="O262" s="38">
        <v>436.80054119411699</v>
      </c>
      <c r="P262" s="39">
        <v>2544</v>
      </c>
      <c r="Q262" s="39">
        <f t="shared" si="19"/>
        <v>392.63002369821726</v>
      </c>
      <c r="R262" s="39">
        <f t="shared" si="20"/>
        <v>-341.0633861043641</v>
      </c>
      <c r="S262" s="42">
        <f t="shared" si="21"/>
        <v>0.15433570113923634</v>
      </c>
      <c r="T262" s="42">
        <f t="shared" si="23"/>
        <v>-0.13406579642467142</v>
      </c>
      <c r="U262" s="42"/>
      <c r="V262" s="39"/>
      <c r="W262" s="39"/>
    </row>
    <row r="263" spans="1:23" x14ac:dyDescent="0.25">
      <c r="A263" s="37">
        <v>254</v>
      </c>
      <c r="B263" t="s">
        <v>978</v>
      </c>
      <c r="C263" t="s">
        <v>979</v>
      </c>
      <c r="D263" t="s">
        <v>980</v>
      </c>
      <c r="E263" t="s">
        <v>981</v>
      </c>
      <c r="F263" s="38">
        <v>895.95104895104896</v>
      </c>
      <c r="G263" s="38">
        <v>1203.7938948282633</v>
      </c>
      <c r="H263" s="39">
        <v>2543</v>
      </c>
      <c r="I263" s="37">
        <v>264</v>
      </c>
      <c r="J263" t="s">
        <v>978</v>
      </c>
      <c r="K263" t="s">
        <v>979</v>
      </c>
      <c r="L263" t="s">
        <v>980</v>
      </c>
      <c r="M263" t="s">
        <v>981</v>
      </c>
      <c r="N263" s="38">
        <v>1640.795719844358</v>
      </c>
      <c r="O263" s="38">
        <v>1653.770098088243</v>
      </c>
      <c r="P263" s="39">
        <v>2543</v>
      </c>
      <c r="Q263" s="39">
        <f t="shared" si="19"/>
        <v>2114.1110335205076</v>
      </c>
      <c r="R263" s="39">
        <f t="shared" si="20"/>
        <v>950.56927087454278</v>
      </c>
      <c r="S263" s="42">
        <f t="shared" si="21"/>
        <v>0.83134527468364428</v>
      </c>
      <c r="T263" s="42">
        <f t="shared" si="23"/>
        <v>0.3737983762778383</v>
      </c>
      <c r="U263" s="42"/>
      <c r="V263" s="39"/>
      <c r="W263" s="39"/>
    </row>
    <row r="264" spans="1:23" x14ac:dyDescent="0.25">
      <c r="A264" s="37">
        <v>255</v>
      </c>
      <c r="B264" t="s">
        <v>982</v>
      </c>
      <c r="C264" t="s">
        <v>983</v>
      </c>
      <c r="D264" t="s">
        <v>984</v>
      </c>
      <c r="E264" t="s">
        <v>203</v>
      </c>
      <c r="F264" s="38">
        <v>418.7348484848485</v>
      </c>
      <c r="G264" s="38">
        <v>562.60936883554984</v>
      </c>
      <c r="H264" s="39">
        <v>2517</v>
      </c>
      <c r="I264" s="37">
        <v>265</v>
      </c>
      <c r="J264" t="s">
        <v>982</v>
      </c>
      <c r="K264" t="s">
        <v>983</v>
      </c>
      <c r="L264" t="s">
        <v>984</v>
      </c>
      <c r="M264" t="s">
        <v>203</v>
      </c>
      <c r="N264" s="38">
        <v>423.72519083969468</v>
      </c>
      <c r="O264" s="38">
        <v>427.07574254514282</v>
      </c>
      <c r="P264" s="39">
        <v>2517</v>
      </c>
      <c r="Q264" s="39">
        <f t="shared" si="19"/>
        <v>29.996767053416797</v>
      </c>
      <c r="R264" s="39">
        <f t="shared" si="20"/>
        <v>-606.34990504871746</v>
      </c>
      <c r="S264" s="42">
        <f t="shared" si="21"/>
        <v>1.1917666687889072E-2</v>
      </c>
      <c r="T264" s="42">
        <f t="shared" si="23"/>
        <v>-0.24090182957835415</v>
      </c>
      <c r="U264" s="42"/>
      <c r="V264" s="39"/>
      <c r="W264" s="39"/>
    </row>
    <row r="265" spans="1:23" x14ac:dyDescent="0.25">
      <c r="A265" s="37">
        <v>256</v>
      </c>
      <c r="B265" t="s">
        <v>985</v>
      </c>
      <c r="C265" t="s">
        <v>986</v>
      </c>
      <c r="D265" t="s">
        <v>987</v>
      </c>
      <c r="E265" t="s">
        <v>380</v>
      </c>
      <c r="F265" s="38">
        <v>621.60714285714289</v>
      </c>
      <c r="G265" s="38">
        <v>835.18723978183766</v>
      </c>
      <c r="H265" s="39">
        <v>2478</v>
      </c>
      <c r="I265" s="37">
        <v>266</v>
      </c>
      <c r="J265" t="s">
        <v>985</v>
      </c>
      <c r="K265" t="s">
        <v>986</v>
      </c>
      <c r="L265" t="s">
        <v>987</v>
      </c>
      <c r="M265" t="s">
        <v>380</v>
      </c>
      <c r="N265" s="38">
        <v>443.03085553997192</v>
      </c>
      <c r="O265" s="38">
        <v>446.53406427215515</v>
      </c>
      <c r="P265" s="39">
        <v>2478</v>
      </c>
      <c r="Q265" s="39">
        <f t="shared" si="19"/>
        <v>-711.88377588133244</v>
      </c>
      <c r="R265" s="39">
        <f t="shared" si="20"/>
        <v>-1153.1337202476461</v>
      </c>
      <c r="S265" s="42">
        <f t="shared" si="21"/>
        <v>-0.28728158832983552</v>
      </c>
      <c r="T265" s="42">
        <f t="shared" si="23"/>
        <v>-0.46534855538645925</v>
      </c>
      <c r="U265" s="42"/>
      <c r="V265" s="39"/>
      <c r="W265" s="39"/>
    </row>
    <row r="266" spans="1:23" x14ac:dyDescent="0.25">
      <c r="A266" s="37">
        <v>257</v>
      </c>
      <c r="B266" t="s">
        <v>988</v>
      </c>
      <c r="C266" t="s">
        <v>989</v>
      </c>
      <c r="D266" t="s">
        <v>990</v>
      </c>
      <c r="E266" t="s">
        <v>242</v>
      </c>
      <c r="F266" s="38">
        <v>358.24181818181819</v>
      </c>
      <c r="G266" s="38">
        <v>481.33133401020342</v>
      </c>
      <c r="H266" s="39">
        <v>2469</v>
      </c>
      <c r="I266" s="37">
        <v>267</v>
      </c>
      <c r="J266" t="s">
        <v>988</v>
      </c>
      <c r="K266" t="s">
        <v>989</v>
      </c>
      <c r="L266" t="s">
        <v>990</v>
      </c>
      <c r="M266" t="s">
        <v>242</v>
      </c>
      <c r="N266" s="38">
        <v>532.59126365054601</v>
      </c>
      <c r="O266" s="38">
        <v>536.80265963385978</v>
      </c>
      <c r="P266" s="39">
        <v>2469</v>
      </c>
      <c r="Q266" s="39">
        <f t="shared" si="19"/>
        <v>1201.6151074909226</v>
      </c>
      <c r="R266" s="39">
        <f t="shared" si="20"/>
        <v>284.54142352158681</v>
      </c>
      <c r="S266" s="42">
        <f t="shared" si="21"/>
        <v>0.48668088598255266</v>
      </c>
      <c r="T266" s="42">
        <f t="shared" si="23"/>
        <v>0.11524561503506958</v>
      </c>
      <c r="U266" s="42"/>
      <c r="V266" s="39"/>
      <c r="W266" s="39"/>
    </row>
    <row r="267" spans="1:23" x14ac:dyDescent="0.25">
      <c r="A267" s="37">
        <v>258</v>
      </c>
      <c r="B267" t="s">
        <v>991</v>
      </c>
      <c r="C267" t="s">
        <v>992</v>
      </c>
      <c r="D267" t="s">
        <v>993</v>
      </c>
      <c r="E267" t="s">
        <v>184</v>
      </c>
      <c r="F267" s="38">
        <v>431.60747663551405</v>
      </c>
      <c r="G267" s="38">
        <v>579.90494675390573</v>
      </c>
      <c r="H267" s="39">
        <v>2402</v>
      </c>
      <c r="I267" s="37">
        <v>268</v>
      </c>
      <c r="J267" t="s">
        <v>991</v>
      </c>
      <c r="K267" t="s">
        <v>992</v>
      </c>
      <c r="L267" t="s">
        <v>993</v>
      </c>
      <c r="M267" t="s">
        <v>184</v>
      </c>
      <c r="N267" s="38">
        <v>560.26923076923072</v>
      </c>
      <c r="O267" s="38">
        <v>564.69948666915479</v>
      </c>
      <c r="P267" s="39">
        <v>2402</v>
      </c>
      <c r="Q267" s="39">
        <f t="shared" ref="Q267:Q330" si="24">+P267*S267</f>
        <v>716.03378106021921</v>
      </c>
      <c r="R267" s="39">
        <f t="shared" ref="R267:R330" si="25">+P267*T267</f>
        <v>-62.981899582021036</v>
      </c>
      <c r="S267" s="42">
        <f t="shared" ref="S267:S330" si="26">+N267/F267-1</f>
        <v>0.29809899294763498</v>
      </c>
      <c r="T267" s="42">
        <f t="shared" si="23"/>
        <v>-2.62206076527981E-2</v>
      </c>
      <c r="U267" s="42"/>
      <c r="V267" s="39"/>
      <c r="W267" s="39"/>
    </row>
    <row r="268" spans="1:23" x14ac:dyDescent="0.25">
      <c r="A268" s="37">
        <v>259</v>
      </c>
      <c r="B268" t="s">
        <v>994</v>
      </c>
      <c r="C268" t="s">
        <v>995</v>
      </c>
      <c r="D268" t="s">
        <v>996</v>
      </c>
      <c r="E268" t="s">
        <v>449</v>
      </c>
      <c r="F268" s="38">
        <v>456.01301775147931</v>
      </c>
      <c r="G268" s="38">
        <v>612.69607014147857</v>
      </c>
      <c r="H268" s="39">
        <v>2342</v>
      </c>
      <c r="I268" s="37">
        <v>269</v>
      </c>
      <c r="J268" t="s">
        <v>994</v>
      </c>
      <c r="K268" t="s">
        <v>995</v>
      </c>
      <c r="L268" t="s">
        <v>996</v>
      </c>
      <c r="M268" t="s">
        <v>449</v>
      </c>
      <c r="N268" s="38">
        <v>717.1797153024911</v>
      </c>
      <c r="O268" s="38">
        <v>722.85072040241846</v>
      </c>
      <c r="P268" s="39">
        <v>2342</v>
      </c>
      <c r="Q268" s="39">
        <f t="shared" si="24"/>
        <v>1341.3047037131109</v>
      </c>
      <c r="R268" s="39">
        <f t="shared" si="25"/>
        <v>421.06062611361324</v>
      </c>
      <c r="S268" s="42">
        <f t="shared" si="26"/>
        <v>0.57271763608587145</v>
      </c>
      <c r="T268" s="42">
        <f t="shared" si="23"/>
        <v>0.17978677460017645</v>
      </c>
      <c r="U268" s="42"/>
      <c r="V268" s="39"/>
      <c r="W268" s="39"/>
    </row>
    <row r="269" spans="1:23" x14ac:dyDescent="0.25">
      <c r="A269" s="37">
        <v>260</v>
      </c>
      <c r="B269" t="s">
        <v>997</v>
      </c>
      <c r="C269" t="s">
        <v>998</v>
      </c>
      <c r="D269" t="s">
        <v>999</v>
      </c>
      <c r="E269" t="s">
        <v>399</v>
      </c>
      <c r="F269" s="38">
        <v>473.92732558139534</v>
      </c>
      <c r="G269" s="38">
        <v>636.76561548212521</v>
      </c>
      <c r="H269" s="39">
        <v>2338</v>
      </c>
      <c r="I269" s="37">
        <v>270</v>
      </c>
      <c r="J269" t="s">
        <v>997</v>
      </c>
      <c r="K269" t="s">
        <v>998</v>
      </c>
      <c r="L269" t="s">
        <v>999</v>
      </c>
      <c r="M269" t="s">
        <v>399</v>
      </c>
      <c r="N269" s="38">
        <v>526.06623586429725</v>
      </c>
      <c r="O269" s="38">
        <v>530.22603604106007</v>
      </c>
      <c r="P269" s="39">
        <v>2338</v>
      </c>
      <c r="Q269" s="39">
        <f t="shared" si="24"/>
        <v>257.2140614426097</v>
      </c>
      <c r="R269" s="39">
        <f t="shared" si="25"/>
        <v>-391.17931414153526</v>
      </c>
      <c r="S269" s="42">
        <f t="shared" si="26"/>
        <v>0.11001456862387071</v>
      </c>
      <c r="T269" s="42">
        <f t="shared" si="23"/>
        <v>-0.16731365018885169</v>
      </c>
      <c r="U269" s="42"/>
      <c r="V269" s="39"/>
      <c r="W269" s="39"/>
    </row>
    <row r="270" spans="1:23" x14ac:dyDescent="0.25">
      <c r="A270" s="37">
        <v>261</v>
      </c>
      <c r="B270" t="s">
        <v>1000</v>
      </c>
      <c r="C270" t="s">
        <v>1001</v>
      </c>
      <c r="D270" t="s">
        <v>1002</v>
      </c>
      <c r="E270" t="s">
        <v>406</v>
      </c>
      <c r="F270" s="38">
        <v>352.92261904761904</v>
      </c>
      <c r="G270" s="38">
        <v>474.18449328645926</v>
      </c>
      <c r="H270" s="39">
        <v>2322</v>
      </c>
      <c r="I270" s="37">
        <v>271</v>
      </c>
      <c r="J270" t="s">
        <v>1000</v>
      </c>
      <c r="K270" t="s">
        <v>1001</v>
      </c>
      <c r="L270" t="s">
        <v>1002</v>
      </c>
      <c r="M270" t="s">
        <v>406</v>
      </c>
      <c r="N270" s="38">
        <v>576.73783359497645</v>
      </c>
      <c r="O270" s="38">
        <v>581.29831282473083</v>
      </c>
      <c r="P270" s="39">
        <v>2322</v>
      </c>
      <c r="Q270" s="39">
        <f t="shared" si="24"/>
        <v>1472.5577226571643</v>
      </c>
      <c r="R270" s="39">
        <f t="shared" si="25"/>
        <v>524.51797241208749</v>
      </c>
      <c r="S270" s="42">
        <f t="shared" si="26"/>
        <v>0.63417645247939891</v>
      </c>
      <c r="T270" s="42">
        <f t="shared" ref="T270:T301" si="27">+O270/G270-1</f>
        <v>0.22589059966067504</v>
      </c>
      <c r="U270" s="42"/>
      <c r="V270" s="39"/>
      <c r="W270" s="39"/>
    </row>
    <row r="271" spans="1:23" x14ac:dyDescent="0.25">
      <c r="A271" s="37">
        <v>262</v>
      </c>
      <c r="B271" t="s">
        <v>1003</v>
      </c>
      <c r="C271" t="s">
        <v>1004</v>
      </c>
      <c r="D271" t="s">
        <v>1005</v>
      </c>
      <c r="E271" t="s">
        <v>380</v>
      </c>
      <c r="F271" s="38">
        <v>544.10256410256409</v>
      </c>
      <c r="G271" s="38">
        <v>731.05260113698046</v>
      </c>
      <c r="H271" s="39">
        <v>2294</v>
      </c>
      <c r="I271" s="37">
        <v>272</v>
      </c>
      <c r="J271" t="s">
        <v>1003</v>
      </c>
      <c r="K271" t="s">
        <v>1004</v>
      </c>
      <c r="L271" t="s">
        <v>1005</v>
      </c>
      <c r="M271" t="s">
        <v>380</v>
      </c>
      <c r="N271" s="38">
        <v>467.6329479768786</v>
      </c>
      <c r="O271" s="38">
        <v>471.33069454762818</v>
      </c>
      <c r="P271" s="39">
        <v>2294</v>
      </c>
      <c r="Q271" s="39">
        <f t="shared" si="24"/>
        <v>-322.40483865695478</v>
      </c>
      <c r="R271" s="39">
        <f t="shared" si="25"/>
        <v>-814.99204405995431</v>
      </c>
      <c r="S271" s="42">
        <f t="shared" si="26"/>
        <v>-0.14054264980686781</v>
      </c>
      <c r="T271" s="42">
        <f t="shared" si="27"/>
        <v>-0.35527116131645786</v>
      </c>
      <c r="U271" s="42"/>
      <c r="V271" s="39"/>
      <c r="W271" s="39"/>
    </row>
    <row r="272" spans="1:23" x14ac:dyDescent="0.25">
      <c r="A272" s="37">
        <v>263</v>
      </c>
      <c r="B272" t="s">
        <v>1006</v>
      </c>
      <c r="C272" t="s">
        <v>1007</v>
      </c>
      <c r="D272" t="s">
        <v>1008</v>
      </c>
      <c r="E272" t="s">
        <v>176</v>
      </c>
      <c r="F272" s="38">
        <v>362.34829721362229</v>
      </c>
      <c r="G272" s="38">
        <v>486.84877203710636</v>
      </c>
      <c r="H272" s="39">
        <v>2275</v>
      </c>
      <c r="I272" s="37">
        <v>273</v>
      </c>
      <c r="J272" t="s">
        <v>1006</v>
      </c>
      <c r="K272" t="s">
        <v>1007</v>
      </c>
      <c r="L272" t="s">
        <v>1008</v>
      </c>
      <c r="M272" t="s">
        <v>176</v>
      </c>
      <c r="N272" s="38">
        <v>441.51090342679129</v>
      </c>
      <c r="O272" s="38">
        <v>445.00209333579591</v>
      </c>
      <c r="P272" s="39">
        <v>2275</v>
      </c>
      <c r="Q272" s="39">
        <f t="shared" si="24"/>
        <v>497.02159640282389</v>
      </c>
      <c r="R272" s="39">
        <f t="shared" si="25"/>
        <v>-195.54572079361299</v>
      </c>
      <c r="S272" s="42">
        <f t="shared" si="26"/>
        <v>0.21847103138585666</v>
      </c>
      <c r="T272" s="42">
        <f t="shared" si="27"/>
        <v>-8.5954162986203508E-2</v>
      </c>
      <c r="U272" s="42"/>
      <c r="V272" s="39"/>
      <c r="W272" s="39"/>
    </row>
    <row r="273" spans="1:23" x14ac:dyDescent="0.25">
      <c r="A273" s="37">
        <v>264</v>
      </c>
      <c r="B273" t="s">
        <v>1009</v>
      </c>
      <c r="C273" t="s">
        <v>1010</v>
      </c>
      <c r="D273" t="s">
        <v>1011</v>
      </c>
      <c r="E273" t="s">
        <v>445</v>
      </c>
      <c r="F273" s="38">
        <v>343.32770745428974</v>
      </c>
      <c r="G273" s="38">
        <v>461.2928336238142</v>
      </c>
      <c r="H273" s="39">
        <v>2182</v>
      </c>
      <c r="I273" s="37">
        <v>274</v>
      </c>
      <c r="J273" t="s">
        <v>1009</v>
      </c>
      <c r="K273" t="s">
        <v>1010</v>
      </c>
      <c r="L273" t="s">
        <v>1011</v>
      </c>
      <c r="M273" t="s">
        <v>445</v>
      </c>
      <c r="N273" s="38">
        <v>460.56489945155391</v>
      </c>
      <c r="O273" s="38">
        <v>464.20675635005205</v>
      </c>
      <c r="P273" s="39">
        <v>2182</v>
      </c>
      <c r="Q273" s="39">
        <f t="shared" si="24"/>
        <v>745.09440218159159</v>
      </c>
      <c r="R273" s="39">
        <f t="shared" si="25"/>
        <v>13.783390777399443</v>
      </c>
      <c r="S273" s="42">
        <f t="shared" si="26"/>
        <v>0.34147314490448744</v>
      </c>
      <c r="T273" s="42">
        <f t="shared" si="27"/>
        <v>6.316861034555199E-3</v>
      </c>
      <c r="U273" s="42"/>
      <c r="V273" s="39"/>
      <c r="W273" s="39"/>
    </row>
    <row r="274" spans="1:23" x14ac:dyDescent="0.25">
      <c r="A274" s="37">
        <v>265</v>
      </c>
      <c r="B274" t="s">
        <v>1012</v>
      </c>
      <c r="C274" t="s">
        <v>1013</v>
      </c>
      <c r="D274" t="s">
        <v>1014</v>
      </c>
      <c r="E274" t="s">
        <v>406</v>
      </c>
      <c r="F274" s="38">
        <v>386.94318181818181</v>
      </c>
      <c r="G274" s="38">
        <v>519.8942960817933</v>
      </c>
      <c r="H274" s="39">
        <v>2131</v>
      </c>
      <c r="I274" s="37">
        <v>275</v>
      </c>
      <c r="J274" t="s">
        <v>1012</v>
      </c>
      <c r="K274" t="s">
        <v>1013</v>
      </c>
      <c r="L274" t="s">
        <v>1014</v>
      </c>
      <c r="M274" t="s">
        <v>406</v>
      </c>
      <c r="N274" s="38">
        <v>541.93425605536333</v>
      </c>
      <c r="O274" s="38">
        <v>546.21953053307084</v>
      </c>
      <c r="P274" s="39">
        <v>2131</v>
      </c>
      <c r="Q274" s="39">
        <f t="shared" si="24"/>
        <v>853.57746232269778</v>
      </c>
      <c r="R274" s="39">
        <f t="shared" si="25"/>
        <v>107.90477033209582</v>
      </c>
      <c r="S274" s="42">
        <f t="shared" si="26"/>
        <v>0.40055253980417538</v>
      </c>
      <c r="T274" s="42">
        <f t="shared" si="27"/>
        <v>5.0635743938102218E-2</v>
      </c>
      <c r="U274" s="42"/>
      <c r="V274" s="39"/>
      <c r="W274" s="39"/>
    </row>
    <row r="275" spans="1:23" x14ac:dyDescent="0.25">
      <c r="A275" s="37">
        <v>266</v>
      </c>
      <c r="B275" t="s">
        <v>1015</v>
      </c>
      <c r="C275" t="s">
        <v>1016</v>
      </c>
      <c r="D275" t="s">
        <v>1017</v>
      </c>
      <c r="E275" t="s">
        <v>475</v>
      </c>
      <c r="F275" s="38">
        <v>442.28882833787463</v>
      </c>
      <c r="G275" s="38">
        <v>594.25634015075389</v>
      </c>
      <c r="H275" s="39">
        <v>2044</v>
      </c>
      <c r="I275" s="37">
        <v>276</v>
      </c>
      <c r="J275" t="s">
        <v>1015</v>
      </c>
      <c r="K275" t="s">
        <v>1016</v>
      </c>
      <c r="L275" t="s">
        <v>1017</v>
      </c>
      <c r="M275" t="s">
        <v>475</v>
      </c>
      <c r="N275" s="38">
        <v>468.7429718875502</v>
      </c>
      <c r="O275" s="38">
        <v>472.4494958276594</v>
      </c>
      <c r="P275" s="39">
        <v>2044</v>
      </c>
      <c r="Q275" s="39">
        <f t="shared" si="24"/>
        <v>122.25556231827288</v>
      </c>
      <c r="R275" s="39">
        <f t="shared" si="25"/>
        <v>-418.96597978785439</v>
      </c>
      <c r="S275" s="42">
        <f t="shared" si="26"/>
        <v>5.9811918942403564E-2</v>
      </c>
      <c r="T275" s="42">
        <f t="shared" si="27"/>
        <v>-0.204973571324782</v>
      </c>
      <c r="U275" s="42"/>
      <c r="V275" s="39"/>
      <c r="W275" s="39"/>
    </row>
    <row r="276" spans="1:23" x14ac:dyDescent="0.25">
      <c r="A276" s="37">
        <v>267</v>
      </c>
      <c r="B276" t="s">
        <v>1018</v>
      </c>
      <c r="C276" t="s">
        <v>1019</v>
      </c>
      <c r="D276" t="s">
        <v>1020</v>
      </c>
      <c r="E276" t="s">
        <v>445</v>
      </c>
      <c r="F276" s="38">
        <v>391.10732538330495</v>
      </c>
      <c r="G276" s="38">
        <v>525.48921179370905</v>
      </c>
      <c r="H276" s="39">
        <v>2003</v>
      </c>
      <c r="I276" s="37">
        <v>277</v>
      </c>
      <c r="J276" t="s">
        <v>1018</v>
      </c>
      <c r="K276" t="s">
        <v>1019</v>
      </c>
      <c r="L276" t="s">
        <v>1020</v>
      </c>
      <c r="M276" t="s">
        <v>445</v>
      </c>
      <c r="N276" s="38">
        <v>431.96534653465346</v>
      </c>
      <c r="O276" s="38">
        <v>435.38105619698916</v>
      </c>
      <c r="P276" s="39">
        <v>2003</v>
      </c>
      <c r="Q276" s="39">
        <f t="shared" si="24"/>
        <v>209.2484877033306</v>
      </c>
      <c r="R276" s="39">
        <f t="shared" si="25"/>
        <v>-343.46401716631902</v>
      </c>
      <c r="S276" s="42">
        <f t="shared" si="26"/>
        <v>0.1044675425378585</v>
      </c>
      <c r="T276" s="42">
        <f t="shared" si="27"/>
        <v>-0.17147479638857666</v>
      </c>
      <c r="U276" s="42"/>
      <c r="V276" s="39"/>
      <c r="W276" s="39"/>
    </row>
    <row r="277" spans="1:23" x14ac:dyDescent="0.25">
      <c r="A277" s="37">
        <v>268</v>
      </c>
      <c r="B277" t="s">
        <v>1021</v>
      </c>
      <c r="C277" t="s">
        <v>1022</v>
      </c>
      <c r="D277" t="s">
        <v>1023</v>
      </c>
      <c r="E277" t="s">
        <v>797</v>
      </c>
      <c r="F277" s="38">
        <v>445.09444444444443</v>
      </c>
      <c r="G277" s="38">
        <v>598.0259473678833</v>
      </c>
      <c r="H277" s="39">
        <v>1955</v>
      </c>
      <c r="I277" s="37">
        <v>278</v>
      </c>
      <c r="J277" t="s">
        <v>1021</v>
      </c>
      <c r="K277" t="s">
        <v>1022</v>
      </c>
      <c r="L277" t="s">
        <v>1023</v>
      </c>
      <c r="M277" t="s">
        <v>797</v>
      </c>
      <c r="N277" s="38">
        <v>496.94130434782608</v>
      </c>
      <c r="O277" s="38">
        <v>500.87080292564411</v>
      </c>
      <c r="P277" s="39">
        <v>1955</v>
      </c>
      <c r="Q277" s="39">
        <f t="shared" si="24"/>
        <v>227.7283223285946</v>
      </c>
      <c r="R277" s="39">
        <f t="shared" si="25"/>
        <v>-317.60880647497163</v>
      </c>
      <c r="S277" s="42">
        <f t="shared" si="26"/>
        <v>0.11648507535989494</v>
      </c>
      <c r="T277" s="42">
        <f t="shared" si="27"/>
        <v>-0.16245974755753023</v>
      </c>
      <c r="U277" s="42"/>
      <c r="V277" s="39"/>
      <c r="W277" s="39"/>
    </row>
    <row r="278" spans="1:23" x14ac:dyDescent="0.25">
      <c r="A278" s="37">
        <v>269</v>
      </c>
      <c r="B278" t="s">
        <v>1024</v>
      </c>
      <c r="C278" t="s">
        <v>1025</v>
      </c>
      <c r="D278" t="s">
        <v>336</v>
      </c>
      <c r="E278" t="s">
        <v>24</v>
      </c>
      <c r="F278" s="38">
        <v>407.21223709369025</v>
      </c>
      <c r="G278" s="38">
        <v>547.12766449311459</v>
      </c>
      <c r="H278" s="39">
        <v>1953</v>
      </c>
      <c r="I278" s="37">
        <v>279</v>
      </c>
      <c r="J278" t="s">
        <v>1024</v>
      </c>
      <c r="K278" t="s">
        <v>1025</v>
      </c>
      <c r="L278" t="s">
        <v>336</v>
      </c>
      <c r="M278" t="s">
        <v>24</v>
      </c>
      <c r="N278" s="38">
        <v>627.92843691148778</v>
      </c>
      <c r="O278" s="38">
        <v>632.89369916324085</v>
      </c>
      <c r="P278" s="39">
        <v>1953</v>
      </c>
      <c r="Q278" s="39">
        <f t="shared" si="24"/>
        <v>1058.5603746111929</v>
      </c>
      <c r="R278" s="39">
        <f t="shared" si="25"/>
        <v>306.1462188462682</v>
      </c>
      <c r="S278" s="42">
        <f t="shared" si="26"/>
        <v>0.54201760092739004</v>
      </c>
      <c r="T278" s="42">
        <f t="shared" si="27"/>
        <v>0.15675689649066471</v>
      </c>
      <c r="U278" s="42"/>
      <c r="V278" s="39"/>
      <c r="W278" s="39"/>
    </row>
    <row r="279" spans="1:23" x14ac:dyDescent="0.25">
      <c r="A279" s="37">
        <v>270</v>
      </c>
      <c r="B279" t="s">
        <v>1026</v>
      </c>
      <c r="C279" t="s">
        <v>1027</v>
      </c>
      <c r="D279" t="s">
        <v>1028</v>
      </c>
      <c r="E279" t="s">
        <v>176</v>
      </c>
      <c r="F279" s="38">
        <v>439.8671875</v>
      </c>
      <c r="G279" s="38">
        <v>591.00263956129277</v>
      </c>
      <c r="H279" s="39">
        <v>1907</v>
      </c>
      <c r="I279" s="37">
        <v>280</v>
      </c>
      <c r="J279" t="s">
        <v>1026</v>
      </c>
      <c r="K279" t="s">
        <v>1027</v>
      </c>
      <c r="L279" t="s">
        <v>1028</v>
      </c>
      <c r="M279" t="s">
        <v>176</v>
      </c>
      <c r="N279" s="38">
        <v>100.54179566563468</v>
      </c>
      <c r="O279" s="38">
        <v>101.33681680721169</v>
      </c>
      <c r="P279" s="39">
        <v>1907</v>
      </c>
      <c r="Q279" s="39">
        <f t="shared" si="24"/>
        <v>-1471.1111458572586</v>
      </c>
      <c r="R279" s="39">
        <f t="shared" si="25"/>
        <v>-1580.0144728375433</v>
      </c>
      <c r="S279" s="42">
        <f t="shared" si="26"/>
        <v>-0.77142692493825837</v>
      </c>
      <c r="T279" s="42">
        <f t="shared" si="27"/>
        <v>-0.82853407070662999</v>
      </c>
      <c r="U279" s="42"/>
      <c r="V279" s="39"/>
      <c r="W279" s="39"/>
    </row>
    <row r="280" spans="1:23" x14ac:dyDescent="0.25">
      <c r="A280" s="37">
        <v>271</v>
      </c>
      <c r="B280" t="s">
        <v>1029</v>
      </c>
      <c r="C280" t="s">
        <v>1030</v>
      </c>
      <c r="D280" t="s">
        <v>1031</v>
      </c>
      <c r="E280" t="s">
        <v>399</v>
      </c>
      <c r="F280" s="38">
        <v>430.30712530712532</v>
      </c>
      <c r="G280" s="38">
        <v>578.15780332226529</v>
      </c>
      <c r="H280" s="39">
        <v>1870</v>
      </c>
      <c r="I280" s="37">
        <v>281</v>
      </c>
      <c r="J280" t="s">
        <v>1029</v>
      </c>
      <c r="K280" t="s">
        <v>1030</v>
      </c>
      <c r="L280" t="s">
        <v>1031</v>
      </c>
      <c r="M280" t="s">
        <v>399</v>
      </c>
      <c r="N280" s="38">
        <v>459.22445255474452</v>
      </c>
      <c r="O280" s="38">
        <v>462.85571004416039</v>
      </c>
      <c r="P280" s="39">
        <v>1870</v>
      </c>
      <c r="Q280" s="39">
        <f t="shared" si="24"/>
        <v>125.66699172004719</v>
      </c>
      <c r="R280" s="39">
        <f t="shared" si="25"/>
        <v>-372.93436703797698</v>
      </c>
      <c r="S280" s="42">
        <f t="shared" si="26"/>
        <v>6.7201599850292615E-2</v>
      </c>
      <c r="T280" s="42">
        <f t="shared" si="27"/>
        <v>-0.1994301428010572</v>
      </c>
      <c r="U280" s="42"/>
      <c r="V280" s="39"/>
      <c r="W280" s="39"/>
    </row>
    <row r="281" spans="1:23" x14ac:dyDescent="0.25">
      <c r="A281" s="37">
        <v>272</v>
      </c>
      <c r="B281" t="s">
        <v>1032</v>
      </c>
      <c r="C281" t="s">
        <v>1033</v>
      </c>
      <c r="D281" t="s">
        <v>1034</v>
      </c>
      <c r="E281" t="s">
        <v>399</v>
      </c>
      <c r="F281" s="38">
        <v>470.75710594315245</v>
      </c>
      <c r="G281" s="38">
        <v>632.50612937487688</v>
      </c>
      <c r="H281" s="39">
        <v>1848</v>
      </c>
      <c r="I281" s="37">
        <v>282</v>
      </c>
      <c r="J281" t="s">
        <v>1032</v>
      </c>
      <c r="K281" t="s">
        <v>1033</v>
      </c>
      <c r="L281" t="s">
        <v>1034</v>
      </c>
      <c r="M281" t="s">
        <v>399</v>
      </c>
      <c r="N281" s="38">
        <v>445.01293900184845</v>
      </c>
      <c r="O281" s="38">
        <v>448.53182080060191</v>
      </c>
      <c r="P281" s="39">
        <v>1848</v>
      </c>
      <c r="Q281" s="39">
        <f t="shared" si="24"/>
        <v>-101.06107779767619</v>
      </c>
      <c r="R281" s="39">
        <f t="shared" si="25"/>
        <v>-537.51972740766348</v>
      </c>
      <c r="S281" s="42">
        <f t="shared" si="26"/>
        <v>-5.4686730409997941E-2</v>
      </c>
      <c r="T281" s="42">
        <f t="shared" si="27"/>
        <v>-0.29086565335912529</v>
      </c>
      <c r="U281" s="42"/>
      <c r="V281" s="39"/>
      <c r="W281" s="39"/>
    </row>
    <row r="282" spans="1:23" x14ac:dyDescent="0.25">
      <c r="A282" s="37">
        <v>273</v>
      </c>
      <c r="B282" t="s">
        <v>1035</v>
      </c>
      <c r="C282" t="s">
        <v>1036</v>
      </c>
      <c r="D282" t="s">
        <v>419</v>
      </c>
      <c r="E282" t="s">
        <v>184</v>
      </c>
      <c r="F282" s="38">
        <v>472.98704103671707</v>
      </c>
      <c r="G282" s="38">
        <v>635.50225539609107</v>
      </c>
      <c r="H282" s="39">
        <v>1831</v>
      </c>
      <c r="I282" s="37">
        <v>283</v>
      </c>
      <c r="J282" t="s">
        <v>1035</v>
      </c>
      <c r="K282" t="s">
        <v>1036</v>
      </c>
      <c r="L282" t="s">
        <v>419</v>
      </c>
      <c r="M282" t="s">
        <v>184</v>
      </c>
      <c r="N282" s="38">
        <v>529.35864978902953</v>
      </c>
      <c r="O282" s="38">
        <v>533.54448429966965</v>
      </c>
      <c r="P282" s="39">
        <v>1831</v>
      </c>
      <c r="Q282" s="39">
        <f t="shared" si="24"/>
        <v>218.22250224709995</v>
      </c>
      <c r="R282" s="39">
        <f t="shared" si="25"/>
        <v>-293.7592703918765</v>
      </c>
      <c r="S282" s="42">
        <f t="shared" si="26"/>
        <v>0.11918214213386125</v>
      </c>
      <c r="T282" s="42">
        <f t="shared" si="27"/>
        <v>-0.16043652124078456</v>
      </c>
      <c r="U282" s="42"/>
      <c r="V282" s="39"/>
      <c r="W282" s="39"/>
    </row>
    <row r="283" spans="1:23" x14ac:dyDescent="0.25">
      <c r="A283" s="37">
        <v>274</v>
      </c>
      <c r="B283" t="s">
        <v>1037</v>
      </c>
      <c r="C283" t="s">
        <v>1038</v>
      </c>
      <c r="D283" t="s">
        <v>336</v>
      </c>
      <c r="E283" t="s">
        <v>184</v>
      </c>
      <c r="F283" s="38">
        <v>392.42453987730062</v>
      </c>
      <c r="G283" s="38">
        <v>527.25901246296189</v>
      </c>
      <c r="H283" s="39">
        <v>1828</v>
      </c>
      <c r="I283" s="37">
        <v>284</v>
      </c>
      <c r="J283" t="s">
        <v>1037</v>
      </c>
      <c r="K283" t="s">
        <v>1038</v>
      </c>
      <c r="L283" t="s">
        <v>336</v>
      </c>
      <c r="M283" t="s">
        <v>184</v>
      </c>
      <c r="N283" s="38">
        <v>516.49118942731275</v>
      </c>
      <c r="O283" s="38">
        <v>520.57527617267544</v>
      </c>
      <c r="P283" s="39">
        <v>1828</v>
      </c>
      <c r="Q283" s="39">
        <f t="shared" si="24"/>
        <v>577.92979880497228</v>
      </c>
      <c r="R283" s="39">
        <f t="shared" si="25"/>
        <v>-23.172425031808956</v>
      </c>
      <c r="S283" s="42">
        <f t="shared" si="26"/>
        <v>0.31615415689549908</v>
      </c>
      <c r="T283" s="42">
        <f t="shared" si="27"/>
        <v>-1.2676381308429407E-2</v>
      </c>
      <c r="U283" s="42"/>
      <c r="V283" s="39"/>
      <c r="W283" s="39"/>
    </row>
    <row r="284" spans="1:23" x14ac:dyDescent="0.25">
      <c r="A284" s="37">
        <v>275</v>
      </c>
      <c r="B284" t="s">
        <v>1039</v>
      </c>
      <c r="C284" t="s">
        <v>1040</v>
      </c>
      <c r="D284" t="s">
        <v>1041</v>
      </c>
      <c r="E284" t="s">
        <v>191</v>
      </c>
      <c r="F284" s="38">
        <v>454.06687898089172</v>
      </c>
      <c r="G284" s="38">
        <v>610.08125098002472</v>
      </c>
      <c r="H284" s="39">
        <v>1813</v>
      </c>
      <c r="I284" s="37">
        <v>285</v>
      </c>
      <c r="J284" t="s">
        <v>1039</v>
      </c>
      <c r="K284" t="s">
        <v>1040</v>
      </c>
      <c r="L284" t="s">
        <v>1041</v>
      </c>
      <c r="M284" t="s">
        <v>191</v>
      </c>
      <c r="N284" s="38">
        <v>597.23529411764707</v>
      </c>
      <c r="O284" s="38">
        <v>601.95785434422748</v>
      </c>
      <c r="P284" s="39">
        <v>1813</v>
      </c>
      <c r="Q284" s="39">
        <f t="shared" si="24"/>
        <v>571.64340465771011</v>
      </c>
      <c r="R284" s="39">
        <f t="shared" si="25"/>
        <v>-24.140584679568594</v>
      </c>
      <c r="S284" s="42">
        <f t="shared" si="26"/>
        <v>0.31530248464297306</v>
      </c>
      <c r="T284" s="42">
        <f t="shared" si="27"/>
        <v>-1.3315270093529286E-2</v>
      </c>
      <c r="U284" s="42"/>
      <c r="V284" s="39"/>
      <c r="W284" s="39"/>
    </row>
    <row r="285" spans="1:23" x14ac:dyDescent="0.25">
      <c r="A285" s="37">
        <v>276</v>
      </c>
      <c r="B285" t="s">
        <v>1042</v>
      </c>
      <c r="C285" t="s">
        <v>1043</v>
      </c>
      <c r="D285" t="s">
        <v>1044</v>
      </c>
      <c r="E285" t="s">
        <v>399</v>
      </c>
      <c r="F285" s="38">
        <v>420.43421052631578</v>
      </c>
      <c r="G285" s="38">
        <v>564.89262041834138</v>
      </c>
      <c r="H285" s="39">
        <v>1767</v>
      </c>
      <c r="I285" s="37">
        <v>286</v>
      </c>
      <c r="J285" t="s">
        <v>1042</v>
      </c>
      <c r="K285" t="s">
        <v>1043</v>
      </c>
      <c r="L285" t="s">
        <v>1044</v>
      </c>
      <c r="M285" t="s">
        <v>399</v>
      </c>
      <c r="N285" s="38">
        <v>485.44444444444446</v>
      </c>
      <c r="O285" s="38">
        <v>489.28303310142383</v>
      </c>
      <c r="P285" s="39">
        <v>1767</v>
      </c>
      <c r="Q285" s="39">
        <f t="shared" si="24"/>
        <v>273.2248719473393</v>
      </c>
      <c r="R285" s="39">
        <f t="shared" si="25"/>
        <v>-236.50891507496038</v>
      </c>
      <c r="S285" s="42">
        <f t="shared" si="26"/>
        <v>0.15462641309979586</v>
      </c>
      <c r="T285" s="42">
        <f t="shared" si="27"/>
        <v>-0.13384771651101324</v>
      </c>
      <c r="U285" s="42"/>
      <c r="V285" s="39"/>
      <c r="W285" s="39"/>
    </row>
    <row r="286" spans="1:23" x14ac:dyDescent="0.25">
      <c r="A286" s="37">
        <v>277</v>
      </c>
      <c r="B286" t="s">
        <v>1045</v>
      </c>
      <c r="C286" t="s">
        <v>1046</v>
      </c>
      <c r="D286" t="s">
        <v>1047</v>
      </c>
      <c r="E286" t="s">
        <v>246</v>
      </c>
      <c r="F286" s="38">
        <v>397.92696629213481</v>
      </c>
      <c r="G286" s="38">
        <v>534.65203614731831</v>
      </c>
      <c r="H286" s="39">
        <v>1697</v>
      </c>
      <c r="I286" s="37">
        <v>287</v>
      </c>
      <c r="J286" t="s">
        <v>1045</v>
      </c>
      <c r="K286" t="s">
        <v>1046</v>
      </c>
      <c r="L286" t="s">
        <v>1047</v>
      </c>
      <c r="M286" t="s">
        <v>246</v>
      </c>
      <c r="N286" s="38">
        <v>91.033519553072622</v>
      </c>
      <c r="O286" s="38">
        <v>91.753355240884943</v>
      </c>
      <c r="P286" s="39">
        <v>1697</v>
      </c>
      <c r="Q286" s="39">
        <f t="shared" si="24"/>
        <v>-1308.77830162897</v>
      </c>
      <c r="R286" s="39">
        <f t="shared" si="25"/>
        <v>-1405.7723728393721</v>
      </c>
      <c r="S286" s="42">
        <f t="shared" si="26"/>
        <v>-0.77123058434235114</v>
      </c>
      <c r="T286" s="42">
        <f t="shared" si="27"/>
        <v>-0.82838678423062584</v>
      </c>
      <c r="U286" s="42"/>
      <c r="V286" s="39"/>
      <c r="W286" s="39"/>
    </row>
    <row r="287" spans="1:23" x14ac:dyDescent="0.25">
      <c r="A287" s="37">
        <v>278</v>
      </c>
      <c r="B287" t="s">
        <v>1048</v>
      </c>
      <c r="C287" t="s">
        <v>1049</v>
      </c>
      <c r="D287" t="s">
        <v>1050</v>
      </c>
      <c r="E287" t="s">
        <v>203</v>
      </c>
      <c r="F287" s="38">
        <v>385.15026595744683</v>
      </c>
      <c r="G287" s="38">
        <v>517.48534620710927</v>
      </c>
      <c r="H287" s="39">
        <v>1688</v>
      </c>
      <c r="I287" s="37">
        <v>288</v>
      </c>
      <c r="J287" t="s">
        <v>1048</v>
      </c>
      <c r="K287" t="s">
        <v>1049</v>
      </c>
      <c r="L287" t="s">
        <v>1050</v>
      </c>
      <c r="M287" t="s">
        <v>203</v>
      </c>
      <c r="N287" s="38">
        <v>422.13375796178343</v>
      </c>
      <c r="O287" s="38">
        <v>425.47172561922486</v>
      </c>
      <c r="P287" s="39">
        <v>1688</v>
      </c>
      <c r="Q287" s="39">
        <f t="shared" si="24"/>
        <v>162.08773567410068</v>
      </c>
      <c r="R287" s="39">
        <f t="shared" si="25"/>
        <v>-300.14181597750354</v>
      </c>
      <c r="S287" s="42">
        <f t="shared" si="26"/>
        <v>9.6023540091291881E-2</v>
      </c>
      <c r="T287" s="42">
        <f t="shared" si="27"/>
        <v>-0.17780913268809451</v>
      </c>
      <c r="U287" s="42"/>
      <c r="V287" s="39"/>
      <c r="W287" s="39"/>
    </row>
    <row r="288" spans="1:23" x14ac:dyDescent="0.25">
      <c r="A288" s="37">
        <v>279</v>
      </c>
      <c r="B288" t="s">
        <v>1051</v>
      </c>
      <c r="C288" t="s">
        <v>1052</v>
      </c>
      <c r="D288" t="s">
        <v>1053</v>
      </c>
      <c r="E288" t="s">
        <v>981</v>
      </c>
      <c r="F288" s="38">
        <v>750.13170731707316</v>
      </c>
      <c r="G288" s="38">
        <v>1007.8719932775375</v>
      </c>
      <c r="H288" s="39">
        <v>1677</v>
      </c>
      <c r="I288" s="37">
        <v>289</v>
      </c>
      <c r="J288" t="s">
        <v>1051</v>
      </c>
      <c r="K288" t="s">
        <v>1052</v>
      </c>
      <c r="L288" t="s">
        <v>1053</v>
      </c>
      <c r="M288" t="s">
        <v>981</v>
      </c>
      <c r="N288" s="38">
        <v>1172.4749262536873</v>
      </c>
      <c r="O288" s="38">
        <v>1181.7461188773063</v>
      </c>
      <c r="P288" s="39">
        <v>1677</v>
      </c>
      <c r="Q288" s="39">
        <f t="shared" si="24"/>
        <v>944.19362792955974</v>
      </c>
      <c r="R288" s="39">
        <f t="shared" si="25"/>
        <v>289.30946645574471</v>
      </c>
      <c r="S288" s="42">
        <f t="shared" si="26"/>
        <v>0.56302541915895032</v>
      </c>
      <c r="T288" s="42">
        <f t="shared" si="27"/>
        <v>0.17251608017635345</v>
      </c>
      <c r="U288" s="42"/>
      <c r="V288" s="39"/>
      <c r="W288" s="39"/>
    </row>
    <row r="289" spans="1:30" x14ac:dyDescent="0.25">
      <c r="A289" s="37">
        <v>280</v>
      </c>
      <c r="B289" t="s">
        <v>1054</v>
      </c>
      <c r="C289" t="s">
        <v>1055</v>
      </c>
      <c r="D289" t="s">
        <v>1056</v>
      </c>
      <c r="E289" t="s">
        <v>289</v>
      </c>
      <c r="F289" s="38">
        <v>397.23050847457625</v>
      </c>
      <c r="G289" s="38">
        <v>533.71628003679871</v>
      </c>
      <c r="H289" s="39">
        <v>1647</v>
      </c>
      <c r="I289" s="37">
        <v>290</v>
      </c>
      <c r="J289" t="s">
        <v>1054</v>
      </c>
      <c r="K289" t="s">
        <v>1055</v>
      </c>
      <c r="L289" t="s">
        <v>1056</v>
      </c>
      <c r="M289" t="s">
        <v>289</v>
      </c>
      <c r="N289" s="38">
        <v>474.06106870229007</v>
      </c>
      <c r="O289" s="38">
        <v>477.80964479964075</v>
      </c>
      <c r="P289" s="39">
        <v>1647</v>
      </c>
      <c r="Q289" s="39">
        <f t="shared" si="24"/>
        <v>318.55542309923931</v>
      </c>
      <c r="R289" s="39">
        <f t="shared" si="25"/>
        <v>-172.52280224476289</v>
      </c>
      <c r="S289" s="42">
        <f t="shared" si="26"/>
        <v>0.19341555743730376</v>
      </c>
      <c r="T289" s="42">
        <f t="shared" si="27"/>
        <v>-0.10474972813889671</v>
      </c>
      <c r="U289" s="42"/>
      <c r="V289" s="39"/>
      <c r="W289" s="39"/>
    </row>
    <row r="290" spans="1:30" x14ac:dyDescent="0.25">
      <c r="A290" s="37">
        <v>281</v>
      </c>
      <c r="B290" t="s">
        <v>1057</v>
      </c>
      <c r="C290" t="s">
        <v>1058</v>
      </c>
      <c r="D290" t="s">
        <v>1059</v>
      </c>
      <c r="E290" t="s">
        <v>494</v>
      </c>
      <c r="F290" s="38">
        <v>535.19354838709683</v>
      </c>
      <c r="G290" s="38">
        <v>719.08250663263823</v>
      </c>
      <c r="H290" s="39">
        <v>1623</v>
      </c>
      <c r="I290" s="37">
        <v>291</v>
      </c>
      <c r="J290" t="s">
        <v>1057</v>
      </c>
      <c r="K290" t="s">
        <v>1058</v>
      </c>
      <c r="L290" t="s">
        <v>1059</v>
      </c>
      <c r="M290" t="s">
        <v>494</v>
      </c>
      <c r="N290" s="38">
        <v>439.13333333333333</v>
      </c>
      <c r="O290" s="38">
        <v>442.60572291678812</v>
      </c>
      <c r="P290" s="39">
        <v>1623</v>
      </c>
      <c r="Q290" s="39">
        <f t="shared" si="24"/>
        <v>-291.30719064553085</v>
      </c>
      <c r="R290" s="39">
        <f t="shared" si="25"/>
        <v>-624.01993628259106</v>
      </c>
      <c r="S290" s="42">
        <f t="shared" si="26"/>
        <v>-0.17948687039157785</v>
      </c>
      <c r="T290" s="42">
        <f t="shared" si="27"/>
        <v>-0.38448548138175664</v>
      </c>
      <c r="U290" s="42"/>
      <c r="V290" s="39"/>
      <c r="W290" s="39"/>
    </row>
    <row r="291" spans="1:30" x14ac:dyDescent="0.25">
      <c r="A291" s="37">
        <v>282</v>
      </c>
      <c r="B291" t="s">
        <v>1060</v>
      </c>
      <c r="C291" t="s">
        <v>1061</v>
      </c>
      <c r="D291" t="s">
        <v>1062</v>
      </c>
      <c r="E291" t="s">
        <v>797</v>
      </c>
      <c r="F291" s="38">
        <v>682.55844155844159</v>
      </c>
      <c r="G291" s="38">
        <v>917.08100099164903</v>
      </c>
      <c r="H291" s="39">
        <v>1621</v>
      </c>
      <c r="I291" s="37">
        <v>292</v>
      </c>
      <c r="J291" t="s">
        <v>1060</v>
      </c>
      <c r="K291" t="s">
        <v>1061</v>
      </c>
      <c r="L291" t="s">
        <v>1062</v>
      </c>
      <c r="M291" t="s">
        <v>797</v>
      </c>
      <c r="N291" s="38">
        <v>545.98152424942259</v>
      </c>
      <c r="O291" s="38">
        <v>550.29880197273178</v>
      </c>
      <c r="P291" s="39">
        <v>1621</v>
      </c>
      <c r="Q291" s="39">
        <f t="shared" si="24"/>
        <v>-324.35491157714142</v>
      </c>
      <c r="R291" s="39">
        <f t="shared" si="25"/>
        <v>-648.31126581705178</v>
      </c>
      <c r="S291" s="42">
        <f t="shared" si="26"/>
        <v>-0.20009556543932228</v>
      </c>
      <c r="T291" s="42">
        <f t="shared" si="27"/>
        <v>-0.39994525960336325</v>
      </c>
      <c r="U291" s="42"/>
      <c r="V291" s="39"/>
      <c r="W291" s="39"/>
    </row>
    <row r="292" spans="1:30" x14ac:dyDescent="0.25">
      <c r="A292" s="37">
        <v>283</v>
      </c>
      <c r="B292" t="s">
        <v>1063</v>
      </c>
      <c r="C292" t="s">
        <v>1064</v>
      </c>
      <c r="D292" t="s">
        <v>1065</v>
      </c>
      <c r="E292" t="s">
        <v>445</v>
      </c>
      <c r="F292" s="38">
        <v>366.88461538461536</v>
      </c>
      <c r="G292" s="38">
        <v>492.94373908428292</v>
      </c>
      <c r="H292" s="39">
        <v>1580</v>
      </c>
      <c r="I292" s="37">
        <v>293</v>
      </c>
      <c r="J292" t="s">
        <v>1063</v>
      </c>
      <c r="K292" t="s">
        <v>1064</v>
      </c>
      <c r="L292" t="s">
        <v>1065</v>
      </c>
      <c r="M292" t="s">
        <v>445</v>
      </c>
      <c r="N292" s="38">
        <v>448.98997493734333</v>
      </c>
      <c r="O292" s="38">
        <v>452.54030462926994</v>
      </c>
      <c r="P292" s="39">
        <v>1580</v>
      </c>
      <c r="Q292" s="39">
        <f t="shared" si="24"/>
        <v>353.58928298837043</v>
      </c>
      <c r="R292" s="39">
        <f t="shared" si="25"/>
        <v>-129.50245915996044</v>
      </c>
      <c r="S292" s="42">
        <f t="shared" si="26"/>
        <v>0.22379068543567748</v>
      </c>
      <c r="T292" s="42">
        <f t="shared" si="27"/>
        <v>-8.1963581746810399E-2</v>
      </c>
      <c r="U292" s="42"/>
      <c r="V292" s="39"/>
      <c r="W292" s="39"/>
    </row>
    <row r="293" spans="1:30" x14ac:dyDescent="0.25">
      <c r="A293" s="37">
        <v>284</v>
      </c>
      <c r="B293" t="s">
        <v>1066</v>
      </c>
      <c r="C293" t="s">
        <v>1067</v>
      </c>
      <c r="D293" t="s">
        <v>1068</v>
      </c>
      <c r="E293" t="s">
        <v>541</v>
      </c>
      <c r="F293" s="38">
        <v>399.7097701149425</v>
      </c>
      <c r="G293" s="38">
        <v>537.04739955482262</v>
      </c>
      <c r="H293" s="39">
        <v>1562</v>
      </c>
      <c r="I293" s="37">
        <v>294</v>
      </c>
      <c r="J293" t="s">
        <v>1066</v>
      </c>
      <c r="K293" t="s">
        <v>1067</v>
      </c>
      <c r="L293" t="s">
        <v>1068</v>
      </c>
      <c r="M293" t="s">
        <v>541</v>
      </c>
      <c r="N293" s="38">
        <v>625.05729166666663</v>
      </c>
      <c r="O293" s="38">
        <v>629.99985071170795</v>
      </c>
      <c r="P293" s="39">
        <v>1562</v>
      </c>
      <c r="Q293" s="39">
        <f t="shared" si="24"/>
        <v>880.62102800882815</v>
      </c>
      <c r="R293" s="39">
        <f t="shared" si="25"/>
        <v>270.35179544190964</v>
      </c>
      <c r="S293" s="42">
        <f t="shared" si="26"/>
        <v>0.56377786684303977</v>
      </c>
      <c r="T293" s="42">
        <f t="shared" si="27"/>
        <v>0.17308053485397545</v>
      </c>
      <c r="U293" s="42"/>
      <c r="V293" s="39"/>
      <c r="W293" s="39"/>
    </row>
    <row r="294" spans="1:30" x14ac:dyDescent="0.25">
      <c r="A294" s="37">
        <v>285</v>
      </c>
      <c r="B294" t="s">
        <v>1069</v>
      </c>
      <c r="C294" t="s">
        <v>1070</v>
      </c>
      <c r="D294" t="s">
        <v>1071</v>
      </c>
      <c r="E294" t="s">
        <v>184</v>
      </c>
      <c r="F294" s="38">
        <v>381.15527950310559</v>
      </c>
      <c r="G294" s="38">
        <v>512.11770886878833</v>
      </c>
      <c r="H294" s="39">
        <v>1558</v>
      </c>
      <c r="I294" s="37">
        <v>295</v>
      </c>
      <c r="J294" t="s">
        <v>1069</v>
      </c>
      <c r="K294" t="s">
        <v>1070</v>
      </c>
      <c r="L294" t="s">
        <v>1071</v>
      </c>
      <c r="M294" t="s">
        <v>184</v>
      </c>
      <c r="N294" s="38">
        <v>497.27047146401986</v>
      </c>
      <c r="O294" s="38">
        <v>501.2025728878956</v>
      </c>
      <c r="P294" s="39">
        <v>1558</v>
      </c>
      <c r="Q294" s="39">
        <f t="shared" si="24"/>
        <v>474.62931462196997</v>
      </c>
      <c r="R294" s="39">
        <f t="shared" si="25"/>
        <v>-33.206783447881136</v>
      </c>
      <c r="S294" s="42">
        <f t="shared" si="26"/>
        <v>0.30464012491782411</v>
      </c>
      <c r="T294" s="42">
        <f t="shared" si="27"/>
        <v>-2.1313724934455158E-2</v>
      </c>
      <c r="U294" s="42"/>
      <c r="V294" s="39"/>
      <c r="W294" s="39"/>
    </row>
    <row r="295" spans="1:30" x14ac:dyDescent="0.25">
      <c r="A295" s="37">
        <v>286</v>
      </c>
      <c r="B295" t="s">
        <v>1072</v>
      </c>
      <c r="C295" t="s">
        <v>1073</v>
      </c>
      <c r="D295" t="s">
        <v>1074</v>
      </c>
      <c r="E295" t="s">
        <v>347</v>
      </c>
      <c r="F295" s="38">
        <v>403.00694444444446</v>
      </c>
      <c r="G295" s="38">
        <v>541.47746114433221</v>
      </c>
      <c r="H295" s="39">
        <v>1547</v>
      </c>
      <c r="I295" s="37">
        <v>296</v>
      </c>
      <c r="J295" t="s">
        <v>1072</v>
      </c>
      <c r="K295" t="s">
        <v>1073</v>
      </c>
      <c r="L295" t="s">
        <v>1074</v>
      </c>
      <c r="M295" t="s">
        <v>347</v>
      </c>
      <c r="N295" s="38">
        <v>413.24537037037038</v>
      </c>
      <c r="O295" s="38">
        <v>416.51305426171319</v>
      </c>
      <c r="P295" s="39">
        <v>1547</v>
      </c>
      <c r="Q295" s="39">
        <f t="shared" si="24"/>
        <v>39.301667442087663</v>
      </c>
      <c r="R295" s="39">
        <f t="shared" si="25"/>
        <v>-357.02305510345462</v>
      </c>
      <c r="S295" s="42">
        <f t="shared" si="26"/>
        <v>2.5405085612209222E-2</v>
      </c>
      <c r="T295" s="42">
        <f t="shared" si="27"/>
        <v>-0.23078413387424346</v>
      </c>
      <c r="U295" s="42"/>
      <c r="V295" s="39"/>
      <c r="W295" s="39"/>
    </row>
    <row r="296" spans="1:30" x14ac:dyDescent="0.25">
      <c r="A296" s="37">
        <v>287</v>
      </c>
      <c r="B296" t="s">
        <v>1075</v>
      </c>
      <c r="C296" t="s">
        <v>1076</v>
      </c>
      <c r="D296" t="s">
        <v>1077</v>
      </c>
      <c r="E296" t="s">
        <v>600</v>
      </c>
      <c r="F296" s="38">
        <v>398.87593052109179</v>
      </c>
      <c r="G296" s="38">
        <v>535.92705819965738</v>
      </c>
      <c r="H296" s="39">
        <v>1545</v>
      </c>
      <c r="I296" s="37">
        <v>297</v>
      </c>
      <c r="J296" t="s">
        <v>1075</v>
      </c>
      <c r="K296" t="s">
        <v>1076</v>
      </c>
      <c r="L296" t="s">
        <v>1077</v>
      </c>
      <c r="M296" t="s">
        <v>600</v>
      </c>
      <c r="N296" s="38">
        <v>516.07675438596493</v>
      </c>
      <c r="O296" s="38">
        <v>520.15756404026797</v>
      </c>
      <c r="P296" s="39">
        <v>1545</v>
      </c>
      <c r="Q296" s="39">
        <f t="shared" si="24"/>
        <v>453.96389958820555</v>
      </c>
      <c r="R296" s="39">
        <f t="shared" si="25"/>
        <v>-45.461165103516691</v>
      </c>
      <c r="S296" s="42">
        <f t="shared" si="26"/>
        <v>0.29382776672375766</v>
      </c>
      <c r="T296" s="42">
        <f t="shared" si="27"/>
        <v>-2.9424702332373265E-2</v>
      </c>
      <c r="U296" s="42"/>
      <c r="V296" s="39"/>
      <c r="W296" s="39"/>
    </row>
    <row r="297" spans="1:30" x14ac:dyDescent="0.25">
      <c r="A297" s="37">
        <v>288</v>
      </c>
      <c r="B297" t="s">
        <v>1078</v>
      </c>
      <c r="C297" t="s">
        <v>1079</v>
      </c>
      <c r="D297" t="s">
        <v>1080</v>
      </c>
      <c r="E297" t="s">
        <v>195</v>
      </c>
      <c r="F297" s="38">
        <v>474.6521739130435</v>
      </c>
      <c r="G297" s="38">
        <v>637.73951689932426</v>
      </c>
      <c r="H297" s="39">
        <v>1517</v>
      </c>
      <c r="I297" s="37">
        <v>298</v>
      </c>
      <c r="J297" t="s">
        <v>1078</v>
      </c>
      <c r="K297" t="s">
        <v>1079</v>
      </c>
      <c r="L297" t="s">
        <v>1080</v>
      </c>
      <c r="M297" t="s">
        <v>195</v>
      </c>
      <c r="N297" s="38">
        <v>395.17857142857144</v>
      </c>
      <c r="O297" s="38">
        <v>398.30339446265316</v>
      </c>
      <c r="P297" s="39">
        <v>1517</v>
      </c>
      <c r="Q297" s="39">
        <f t="shared" si="24"/>
        <v>-253.99958452740819</v>
      </c>
      <c r="R297" s="39">
        <f t="shared" si="25"/>
        <v>-569.55008763204796</v>
      </c>
      <c r="S297" s="42">
        <f t="shared" si="26"/>
        <v>-0.16743545453355846</v>
      </c>
      <c r="T297" s="42">
        <f t="shared" si="27"/>
        <v>-0.37544501491895055</v>
      </c>
      <c r="U297" s="42"/>
      <c r="V297" s="39"/>
      <c r="W297" s="39"/>
    </row>
    <row r="298" spans="1:30" x14ac:dyDescent="0.25">
      <c r="A298" s="37">
        <v>289</v>
      </c>
      <c r="B298" t="s">
        <v>1081</v>
      </c>
      <c r="C298" t="s">
        <v>1082</v>
      </c>
      <c r="D298" t="s">
        <v>1083</v>
      </c>
      <c r="E298" t="s">
        <v>234</v>
      </c>
      <c r="F298" s="38">
        <v>448.6413793103448</v>
      </c>
      <c r="G298" s="38">
        <v>602.79158555975027</v>
      </c>
      <c r="H298" s="39">
        <v>1475</v>
      </c>
      <c r="I298" s="37">
        <v>300</v>
      </c>
      <c r="J298" t="s">
        <v>1081</v>
      </c>
      <c r="K298" t="s">
        <v>1082</v>
      </c>
      <c r="L298" t="s">
        <v>1083</v>
      </c>
      <c r="M298" t="s">
        <v>234</v>
      </c>
      <c r="N298" s="38">
        <v>541.81432360742701</v>
      </c>
      <c r="O298" s="38">
        <v>546.09864973493814</v>
      </c>
      <c r="P298" s="39">
        <v>1475</v>
      </c>
      <c r="Q298" s="39">
        <f t="shared" si="24"/>
        <v>306.32504975233195</v>
      </c>
      <c r="R298" s="39">
        <f t="shared" si="25"/>
        <v>-138.72469746562027</v>
      </c>
      <c r="S298" s="42">
        <f t="shared" si="26"/>
        <v>0.20767799983208945</v>
      </c>
      <c r="T298" s="42">
        <f t="shared" si="27"/>
        <v>-9.4050642349573055E-2</v>
      </c>
      <c r="U298" s="42"/>
      <c r="V298" s="39"/>
      <c r="W298" s="37">
        <v>299</v>
      </c>
      <c r="X298" t="s">
        <v>1756</v>
      </c>
      <c r="Y298" t="s">
        <v>1757</v>
      </c>
      <c r="Z298" t="s">
        <v>1758</v>
      </c>
      <c r="AA298" t="s">
        <v>226</v>
      </c>
      <c r="AB298" s="38">
        <v>102.36082474226804</v>
      </c>
      <c r="AC298" s="38">
        <v>103.17022961912146</v>
      </c>
      <c r="AD298" s="39">
        <v>1513</v>
      </c>
    </row>
    <row r="299" spans="1:30" x14ac:dyDescent="0.25">
      <c r="A299" s="37">
        <v>290</v>
      </c>
      <c r="B299" t="s">
        <v>1084</v>
      </c>
      <c r="C299" t="s">
        <v>1085</v>
      </c>
      <c r="D299" t="s">
        <v>1086</v>
      </c>
      <c r="E299" t="s">
        <v>234</v>
      </c>
      <c r="F299" s="38">
        <v>471.48909657320871</v>
      </c>
      <c r="G299" s="38">
        <v>633.48962713690855</v>
      </c>
      <c r="H299" s="39">
        <v>1417</v>
      </c>
      <c r="I299" s="37">
        <v>301</v>
      </c>
      <c r="J299" t="s">
        <v>1084</v>
      </c>
      <c r="K299" t="s">
        <v>1085</v>
      </c>
      <c r="L299" t="s">
        <v>1086</v>
      </c>
      <c r="M299" t="s">
        <v>234</v>
      </c>
      <c r="N299" s="38">
        <v>116.6063829787234</v>
      </c>
      <c r="O299" s="38">
        <v>117.52843275013602</v>
      </c>
      <c r="P299" s="39">
        <v>1417</v>
      </c>
      <c r="Q299" s="39">
        <f t="shared" si="24"/>
        <v>-1066.5544735143301</v>
      </c>
      <c r="R299" s="39">
        <f t="shared" si="25"/>
        <v>-1154.1104717852768</v>
      </c>
      <c r="S299" s="42">
        <f t="shared" si="26"/>
        <v>-0.7526848789797671</v>
      </c>
      <c r="T299" s="42">
        <f t="shared" si="27"/>
        <v>-0.81447457430153625</v>
      </c>
      <c r="U299" s="42"/>
      <c r="V299" s="39"/>
      <c r="W299" s="39"/>
    </row>
    <row r="300" spans="1:30" x14ac:dyDescent="0.25">
      <c r="A300" s="37">
        <v>291</v>
      </c>
      <c r="B300" t="s">
        <v>1087</v>
      </c>
      <c r="C300" t="s">
        <v>1088</v>
      </c>
      <c r="D300" t="s">
        <v>1089</v>
      </c>
      <c r="E300" t="s">
        <v>242</v>
      </c>
      <c r="F300" s="38">
        <v>400.37428571428569</v>
      </c>
      <c r="G300" s="38">
        <v>537.9402383125248</v>
      </c>
      <c r="H300" s="39">
        <v>1409</v>
      </c>
      <c r="I300" s="37">
        <v>302</v>
      </c>
      <c r="J300" t="s">
        <v>1087</v>
      </c>
      <c r="K300" t="s">
        <v>1088</v>
      </c>
      <c r="L300" t="s">
        <v>1089</v>
      </c>
      <c r="M300" t="s">
        <v>242</v>
      </c>
      <c r="N300" s="38">
        <v>509.16526610644257</v>
      </c>
      <c r="O300" s="38">
        <v>513.19142406822721</v>
      </c>
      <c r="P300" s="39">
        <v>1409</v>
      </c>
      <c r="Q300" s="39">
        <f t="shared" si="24"/>
        <v>382.85798274751613</v>
      </c>
      <c r="R300" s="39">
        <f t="shared" si="25"/>
        <v>-64.823333126376781</v>
      </c>
      <c r="S300" s="42">
        <f t="shared" si="26"/>
        <v>0.27172319570441172</v>
      </c>
      <c r="T300" s="42">
        <f t="shared" si="27"/>
        <v>-4.6006623936392321E-2</v>
      </c>
      <c r="U300" s="42"/>
      <c r="V300" s="39"/>
      <c r="W300" s="39"/>
    </row>
    <row r="301" spans="1:30" x14ac:dyDescent="0.25">
      <c r="A301" s="37">
        <v>292</v>
      </c>
      <c r="B301" t="s">
        <v>1090</v>
      </c>
      <c r="C301" t="s">
        <v>1091</v>
      </c>
      <c r="D301" t="s">
        <v>1092</v>
      </c>
      <c r="E301" t="s">
        <v>203</v>
      </c>
      <c r="F301" s="38">
        <v>377.71293375394322</v>
      </c>
      <c r="G301" s="38">
        <v>507.49259592139992</v>
      </c>
      <c r="H301" s="39">
        <v>1369</v>
      </c>
      <c r="I301" s="37">
        <v>303</v>
      </c>
      <c r="J301" t="s">
        <v>1090</v>
      </c>
      <c r="K301" t="s">
        <v>1091</v>
      </c>
      <c r="L301" t="s">
        <v>1092</v>
      </c>
      <c r="M301" t="s">
        <v>203</v>
      </c>
      <c r="N301" s="38">
        <v>431.27055702917772</v>
      </c>
      <c r="O301" s="38">
        <v>434.68077273407874</v>
      </c>
      <c r="P301" s="39">
        <v>1369</v>
      </c>
      <c r="Q301" s="39">
        <f t="shared" si="24"/>
        <v>194.11669474776252</v>
      </c>
      <c r="R301" s="39">
        <f t="shared" si="25"/>
        <v>-196.41544870711959</v>
      </c>
      <c r="S301" s="42">
        <f t="shared" si="26"/>
        <v>0.14179451771202523</v>
      </c>
      <c r="T301" s="42">
        <f t="shared" si="27"/>
        <v>-0.14347366596575573</v>
      </c>
      <c r="U301" s="42"/>
      <c r="V301" s="39"/>
      <c r="W301" s="39"/>
    </row>
    <row r="302" spans="1:30" x14ac:dyDescent="0.25">
      <c r="A302" s="37">
        <v>293</v>
      </c>
      <c r="B302" t="s">
        <v>1093</v>
      </c>
      <c r="C302" t="s">
        <v>1094</v>
      </c>
      <c r="D302" t="s">
        <v>1095</v>
      </c>
      <c r="E302" t="s">
        <v>399</v>
      </c>
      <c r="F302" s="38">
        <v>697.29354838709673</v>
      </c>
      <c r="G302" s="38">
        <v>936.87899292518659</v>
      </c>
      <c r="H302" s="39">
        <v>1349</v>
      </c>
      <c r="I302" s="37">
        <v>304</v>
      </c>
      <c r="J302" t="s">
        <v>1093</v>
      </c>
      <c r="K302" t="s">
        <v>1094</v>
      </c>
      <c r="L302" t="s">
        <v>1095</v>
      </c>
      <c r="M302" t="s">
        <v>399</v>
      </c>
      <c r="N302" s="38">
        <v>965.31268436578171</v>
      </c>
      <c r="O302" s="38">
        <v>972.94576856944457</v>
      </c>
      <c r="P302" s="39">
        <v>1349</v>
      </c>
      <c r="Q302" s="39">
        <f t="shared" si="24"/>
        <v>518.51593245278423</v>
      </c>
      <c r="R302" s="39">
        <f t="shared" si="25"/>
        <v>51.932085905985659</v>
      </c>
      <c r="S302" s="42">
        <f t="shared" si="26"/>
        <v>0.3843705948500995</v>
      </c>
      <c r="T302" s="42">
        <f t="shared" ref="T302:T337" si="28">+O302/G302-1</f>
        <v>3.8496727876935255E-2</v>
      </c>
      <c r="U302" s="42"/>
      <c r="V302" s="39"/>
      <c r="W302" s="39"/>
    </row>
    <row r="303" spans="1:30" x14ac:dyDescent="0.25">
      <c r="A303" s="37">
        <v>294</v>
      </c>
      <c r="B303" t="s">
        <v>1096</v>
      </c>
      <c r="C303" t="s">
        <v>1097</v>
      </c>
      <c r="D303" t="s">
        <v>1098</v>
      </c>
      <c r="E303" t="s">
        <v>724</v>
      </c>
      <c r="F303" s="38">
        <v>437.13194444444446</v>
      </c>
      <c r="G303" s="38">
        <v>587.32758510937367</v>
      </c>
      <c r="H303" s="39">
        <v>1318</v>
      </c>
      <c r="I303" s="37">
        <v>305</v>
      </c>
      <c r="J303" t="s">
        <v>1096</v>
      </c>
      <c r="K303" t="s">
        <v>1097</v>
      </c>
      <c r="L303" t="s">
        <v>1098</v>
      </c>
      <c r="M303" t="s">
        <v>724</v>
      </c>
      <c r="N303" s="38">
        <v>85.273333333333326</v>
      </c>
      <c r="O303" s="38">
        <v>85.947621099569403</v>
      </c>
      <c r="P303" s="39">
        <v>1318</v>
      </c>
      <c r="Q303" s="39">
        <f t="shared" si="24"/>
        <v>-1060.8916949179468</v>
      </c>
      <c r="R303" s="39">
        <f t="shared" si="25"/>
        <v>-1125.1281385699986</v>
      </c>
      <c r="S303" s="42">
        <f t="shared" si="26"/>
        <v>-0.80492541344305524</v>
      </c>
      <c r="T303" s="42">
        <f t="shared" si="28"/>
        <v>-0.85366323108497622</v>
      </c>
      <c r="U303" s="42"/>
      <c r="V303" s="39"/>
      <c r="W303" s="39"/>
    </row>
    <row r="304" spans="1:30" x14ac:dyDescent="0.25">
      <c r="A304" s="37">
        <v>295</v>
      </c>
      <c r="B304" t="s">
        <v>1099</v>
      </c>
      <c r="C304" t="s">
        <v>1100</v>
      </c>
      <c r="D304" t="s">
        <v>1101</v>
      </c>
      <c r="E304" t="s">
        <v>242</v>
      </c>
      <c r="F304" s="38">
        <v>377.95073891625617</v>
      </c>
      <c r="G304" s="38">
        <v>507.8121093623252</v>
      </c>
      <c r="H304" s="39">
        <v>1226</v>
      </c>
      <c r="I304" s="37">
        <v>306</v>
      </c>
      <c r="J304" t="s">
        <v>1099</v>
      </c>
      <c r="K304" t="s">
        <v>1100</v>
      </c>
      <c r="L304" t="s">
        <v>1101</v>
      </c>
      <c r="M304" t="s">
        <v>242</v>
      </c>
      <c r="N304" s="38">
        <v>550.01869158878503</v>
      </c>
      <c r="O304" s="38">
        <v>554.36789268650398</v>
      </c>
      <c r="P304" s="39">
        <v>1226</v>
      </c>
      <c r="Q304" s="39">
        <f t="shared" si="24"/>
        <v>558.15556964227153</v>
      </c>
      <c r="R304" s="39">
        <f t="shared" si="25"/>
        <v>112.39863977863178</v>
      </c>
      <c r="S304" s="42">
        <f t="shared" si="26"/>
        <v>0.45526555435748084</v>
      </c>
      <c r="T304" s="42">
        <f t="shared" si="28"/>
        <v>9.1679151532326086E-2</v>
      </c>
      <c r="U304" s="42"/>
      <c r="V304" s="39"/>
      <c r="W304" s="39"/>
    </row>
    <row r="305" spans="1:23" x14ac:dyDescent="0.25">
      <c r="A305" s="37">
        <v>296</v>
      </c>
      <c r="B305" t="s">
        <v>1102</v>
      </c>
      <c r="C305" t="s">
        <v>1103</v>
      </c>
      <c r="D305" t="s">
        <v>1104</v>
      </c>
      <c r="E305" t="s">
        <v>340</v>
      </c>
      <c r="F305" s="38">
        <v>404.25892857142856</v>
      </c>
      <c r="G305" s="38">
        <v>543.15961872453693</v>
      </c>
      <c r="H305" s="39">
        <v>1219</v>
      </c>
      <c r="I305" s="37">
        <v>307</v>
      </c>
      <c r="J305" t="s">
        <v>1102</v>
      </c>
      <c r="K305" t="s">
        <v>1103</v>
      </c>
      <c r="L305" t="s">
        <v>1104</v>
      </c>
      <c r="M305" t="s">
        <v>340</v>
      </c>
      <c r="N305" s="38">
        <v>405.62258064516129</v>
      </c>
      <c r="O305" s="38">
        <v>408.82998832053624</v>
      </c>
      <c r="P305" s="39">
        <v>1219</v>
      </c>
      <c r="Q305" s="39">
        <f t="shared" si="24"/>
        <v>4.1119484577729208</v>
      </c>
      <c r="R305" s="39">
        <f t="shared" si="25"/>
        <v>-301.47274174577666</v>
      </c>
      <c r="S305" s="42">
        <f t="shared" si="26"/>
        <v>3.3732144854576873E-3</v>
      </c>
      <c r="T305" s="42">
        <f t="shared" si="28"/>
        <v>-0.24731151906954607</v>
      </c>
      <c r="U305" s="42"/>
      <c r="V305" s="39"/>
      <c r="W305" s="39"/>
    </row>
    <row r="306" spans="1:23" x14ac:dyDescent="0.25">
      <c r="A306" s="37">
        <v>297</v>
      </c>
      <c r="B306" t="s">
        <v>1105</v>
      </c>
      <c r="C306" t="s">
        <v>1106</v>
      </c>
      <c r="D306" t="s">
        <v>1107</v>
      </c>
      <c r="E306" t="s">
        <v>413</v>
      </c>
      <c r="F306" s="38">
        <v>345.5</v>
      </c>
      <c r="G306" s="38">
        <v>464.21151149954017</v>
      </c>
      <c r="H306" s="39">
        <v>1217</v>
      </c>
      <c r="I306" s="37">
        <v>308</v>
      </c>
      <c r="J306" t="s">
        <v>1105</v>
      </c>
      <c r="K306" t="s">
        <v>1106</v>
      </c>
      <c r="L306" t="s">
        <v>1107</v>
      </c>
      <c r="M306" t="s">
        <v>413</v>
      </c>
      <c r="N306" s="38">
        <v>423.06269592476491</v>
      </c>
      <c r="O306" s="38">
        <v>426.40800903804285</v>
      </c>
      <c r="P306" s="39">
        <v>1217</v>
      </c>
      <c r="Q306" s="39">
        <f t="shared" si="24"/>
        <v>273.20926466118345</v>
      </c>
      <c r="R306" s="39">
        <f t="shared" si="25"/>
        <v>-99.107543341668787</v>
      </c>
      <c r="S306" s="42">
        <f t="shared" si="26"/>
        <v>0.22449405477500695</v>
      </c>
      <c r="T306" s="42">
        <f t="shared" si="28"/>
        <v>-8.1435943583951342E-2</v>
      </c>
      <c r="U306" s="42"/>
      <c r="V306" s="39"/>
      <c r="W306" s="39"/>
    </row>
    <row r="307" spans="1:23" x14ac:dyDescent="0.25">
      <c r="A307" s="37">
        <v>298</v>
      </c>
      <c r="B307" t="s">
        <v>1108</v>
      </c>
      <c r="C307" t="s">
        <v>1109</v>
      </c>
      <c r="D307" t="s">
        <v>1110</v>
      </c>
      <c r="E307" t="s">
        <v>230</v>
      </c>
      <c r="F307" s="38">
        <v>367.86968838526911</v>
      </c>
      <c r="G307" s="38">
        <v>494.2672766430988</v>
      </c>
      <c r="H307" s="39">
        <v>1185</v>
      </c>
      <c r="I307" s="37">
        <v>309</v>
      </c>
      <c r="J307" t="s">
        <v>1108</v>
      </c>
      <c r="K307" t="s">
        <v>1109</v>
      </c>
      <c r="L307" t="s">
        <v>1110</v>
      </c>
      <c r="M307" t="s">
        <v>230</v>
      </c>
      <c r="N307" s="38">
        <v>459.92170818505338</v>
      </c>
      <c r="O307" s="38">
        <v>463.55847913246453</v>
      </c>
      <c r="P307" s="39">
        <v>1185</v>
      </c>
      <c r="Q307" s="39">
        <f t="shared" si="24"/>
        <v>296.52251029854716</v>
      </c>
      <c r="R307" s="39">
        <f t="shared" si="25"/>
        <v>-73.623981942017352</v>
      </c>
      <c r="S307" s="42">
        <f t="shared" si="26"/>
        <v>0.25022996649666429</v>
      </c>
      <c r="T307" s="42">
        <f t="shared" si="28"/>
        <v>-6.2129942567103247E-2</v>
      </c>
      <c r="U307" s="42"/>
      <c r="V307" s="39"/>
      <c r="W307" s="39"/>
    </row>
    <row r="308" spans="1:23" x14ac:dyDescent="0.25">
      <c r="A308" s="37">
        <v>299</v>
      </c>
      <c r="B308" t="s">
        <v>1111</v>
      </c>
      <c r="C308" t="s">
        <v>1112</v>
      </c>
      <c r="D308" t="s">
        <v>1113</v>
      </c>
      <c r="E308" t="s">
        <v>207</v>
      </c>
      <c r="F308" s="38">
        <v>528.9545454545455</v>
      </c>
      <c r="G308" s="38">
        <v>710.69982361796463</v>
      </c>
      <c r="H308" s="39">
        <v>1170</v>
      </c>
      <c r="I308" s="37">
        <v>310</v>
      </c>
      <c r="J308" t="s">
        <v>1111</v>
      </c>
      <c r="K308" t="s">
        <v>1112</v>
      </c>
      <c r="L308" t="s">
        <v>1113</v>
      </c>
      <c r="M308" t="s">
        <v>207</v>
      </c>
      <c r="N308" s="38">
        <v>451.21212121212119</v>
      </c>
      <c r="O308" s="38">
        <v>454.78002223601413</v>
      </c>
      <c r="P308" s="39">
        <v>1170</v>
      </c>
      <c r="Q308" s="39">
        <f t="shared" si="24"/>
        <v>-171.95926785253945</v>
      </c>
      <c r="R308" s="39">
        <f t="shared" si="25"/>
        <v>-421.31172355241506</v>
      </c>
      <c r="S308" s="42">
        <f t="shared" si="26"/>
        <v>-0.14697373320729867</v>
      </c>
      <c r="T308" s="42">
        <f t="shared" si="28"/>
        <v>-0.36009549021573939</v>
      </c>
      <c r="U308" s="42"/>
      <c r="V308" s="39"/>
      <c r="W308" s="39"/>
    </row>
    <row r="309" spans="1:23" x14ac:dyDescent="0.25">
      <c r="A309" s="37">
        <v>299</v>
      </c>
      <c r="B309" t="s">
        <v>1114</v>
      </c>
      <c r="C309" t="s">
        <v>1115</v>
      </c>
      <c r="D309" t="s">
        <v>1116</v>
      </c>
      <c r="E309" t="s">
        <v>234</v>
      </c>
      <c r="F309" s="38">
        <v>446.86764705882354</v>
      </c>
      <c r="G309" s="38">
        <v>600.40841065533868</v>
      </c>
      <c r="H309" s="39">
        <v>1170</v>
      </c>
      <c r="I309" s="37">
        <v>310</v>
      </c>
      <c r="J309" t="s">
        <v>1114</v>
      </c>
      <c r="K309" t="s">
        <v>1115</v>
      </c>
      <c r="L309" t="s">
        <v>1116</v>
      </c>
      <c r="M309" t="s">
        <v>234</v>
      </c>
      <c r="N309" s="38">
        <v>582.48863636363637</v>
      </c>
      <c r="O309" s="38">
        <v>587.09458931655092</v>
      </c>
      <c r="P309" s="39">
        <v>1170</v>
      </c>
      <c r="Q309" s="39">
        <f t="shared" si="24"/>
        <v>355.08625099848308</v>
      </c>
      <c r="R309" s="39">
        <f t="shared" si="25"/>
        <v>-25.944291735319613</v>
      </c>
      <c r="S309" s="42">
        <f t="shared" si="26"/>
        <v>0.30349252222092571</v>
      </c>
      <c r="T309" s="42">
        <f t="shared" si="28"/>
        <v>-2.2174608320785993E-2</v>
      </c>
      <c r="U309" s="42"/>
      <c r="V309" s="39"/>
      <c r="W309" s="39"/>
    </row>
    <row r="310" spans="1:23" x14ac:dyDescent="0.25">
      <c r="A310" s="37">
        <v>301</v>
      </c>
      <c r="B310" t="s">
        <v>1117</v>
      </c>
      <c r="C310" t="s">
        <v>1118</v>
      </c>
      <c r="D310" t="s">
        <v>1119</v>
      </c>
      <c r="E310" t="s">
        <v>413</v>
      </c>
      <c r="F310" s="38">
        <v>432.35294117647061</v>
      </c>
      <c r="G310" s="38">
        <v>580.90654797337538</v>
      </c>
      <c r="H310" s="39">
        <v>1160</v>
      </c>
      <c r="I310" s="37">
        <v>312</v>
      </c>
      <c r="J310" t="s">
        <v>1117</v>
      </c>
      <c r="K310" t="s">
        <v>1118</v>
      </c>
      <c r="L310" t="s">
        <v>1119</v>
      </c>
      <c r="M310" t="s">
        <v>413</v>
      </c>
      <c r="N310" s="38">
        <v>124.20901639344262</v>
      </c>
      <c r="O310" s="38">
        <v>125.19118299742566</v>
      </c>
      <c r="P310" s="39">
        <v>1160</v>
      </c>
      <c r="Q310" s="39">
        <f t="shared" si="24"/>
        <v>-826.74805397568855</v>
      </c>
      <c r="R310" s="39">
        <f t="shared" si="25"/>
        <v>-910.00837435272001</v>
      </c>
      <c r="S310" s="42">
        <f t="shared" si="26"/>
        <v>-0.71271383963421431</v>
      </c>
      <c r="T310" s="42">
        <f t="shared" si="28"/>
        <v>-0.78448997789027586</v>
      </c>
      <c r="U310" s="42"/>
      <c r="V310" s="39"/>
      <c r="W310" s="39"/>
    </row>
    <row r="311" spans="1:23" x14ac:dyDescent="0.25">
      <c r="A311" s="37">
        <v>302</v>
      </c>
      <c r="B311" t="s">
        <v>1120</v>
      </c>
      <c r="C311" t="s">
        <v>1121</v>
      </c>
      <c r="D311" t="s">
        <v>1122</v>
      </c>
      <c r="E311" t="s">
        <v>242</v>
      </c>
      <c r="F311" s="38">
        <v>348.89473684210526</v>
      </c>
      <c r="G311" s="38">
        <v>468.77265743475539</v>
      </c>
      <c r="H311" s="39">
        <v>1125</v>
      </c>
      <c r="I311" s="37">
        <v>313</v>
      </c>
      <c r="J311" t="s">
        <v>1120</v>
      </c>
      <c r="K311" t="s">
        <v>1121</v>
      </c>
      <c r="L311" t="s">
        <v>1122</v>
      </c>
      <c r="M311" t="s">
        <v>242</v>
      </c>
      <c r="N311" s="38">
        <v>394.76829268292681</v>
      </c>
      <c r="O311" s="38">
        <v>397.88987149131555</v>
      </c>
      <c r="P311" s="39">
        <v>1125</v>
      </c>
      <c r="Q311" s="39">
        <f t="shared" si="24"/>
        <v>147.91782412091717</v>
      </c>
      <c r="R311" s="39">
        <f t="shared" si="25"/>
        <v>-170.11046382855338</v>
      </c>
      <c r="S311" s="42">
        <f t="shared" si="26"/>
        <v>0.13148251032970415</v>
      </c>
      <c r="T311" s="42">
        <f t="shared" si="28"/>
        <v>-0.15120930118093634</v>
      </c>
      <c r="U311" s="42"/>
      <c r="V311" s="39"/>
      <c r="W311" s="39"/>
    </row>
    <row r="312" spans="1:23" x14ac:dyDescent="0.25">
      <c r="A312" s="37">
        <v>303</v>
      </c>
      <c r="B312" t="s">
        <v>1123</v>
      </c>
      <c r="C312" t="s">
        <v>1124</v>
      </c>
      <c r="D312" t="s">
        <v>1125</v>
      </c>
      <c r="E312" t="s">
        <v>24</v>
      </c>
      <c r="F312" s="38">
        <v>444.75</v>
      </c>
      <c r="G312" s="38">
        <v>597.56315409383649</v>
      </c>
      <c r="H312" s="39">
        <v>1093</v>
      </c>
      <c r="I312" s="37">
        <v>314</v>
      </c>
      <c r="J312" t="s">
        <v>1123</v>
      </c>
      <c r="K312" t="s">
        <v>1124</v>
      </c>
      <c r="L312" t="s">
        <v>1125</v>
      </c>
      <c r="M312" t="s">
        <v>24</v>
      </c>
      <c r="N312" s="38">
        <v>465.07326007326009</v>
      </c>
      <c r="O312" s="38">
        <v>468.75076624561865</v>
      </c>
      <c r="P312" s="39">
        <v>1093</v>
      </c>
      <c r="Q312" s="39">
        <f t="shared" si="24"/>
        <v>49.945639707865716</v>
      </c>
      <c r="R312" s="39">
        <f t="shared" si="25"/>
        <v>-235.61014254903893</v>
      </c>
      <c r="S312" s="42">
        <f t="shared" si="26"/>
        <v>4.5695919220371195E-2</v>
      </c>
      <c r="T312" s="42">
        <f t="shared" si="28"/>
        <v>-0.21556280196618383</v>
      </c>
      <c r="U312" s="42"/>
      <c r="V312" s="39"/>
      <c r="W312" s="39"/>
    </row>
    <row r="313" spans="1:23" x14ac:dyDescent="0.25">
      <c r="A313" s="37">
        <v>304</v>
      </c>
      <c r="B313" t="s">
        <v>1126</v>
      </c>
      <c r="C313" t="s">
        <v>1127</v>
      </c>
      <c r="D313" t="s">
        <v>1128</v>
      </c>
      <c r="E313" t="s">
        <v>426</v>
      </c>
      <c r="F313" s="38">
        <v>383.77385159010601</v>
      </c>
      <c r="G313" s="38">
        <v>515.63600498015444</v>
      </c>
      <c r="H313" s="39">
        <v>1089</v>
      </c>
      <c r="I313" s="37">
        <v>315</v>
      </c>
      <c r="J313" t="s">
        <v>1126</v>
      </c>
      <c r="K313" t="s">
        <v>1127</v>
      </c>
      <c r="L313" t="s">
        <v>1128</v>
      </c>
      <c r="M313" t="s">
        <v>426</v>
      </c>
      <c r="N313" s="38">
        <v>435.92164179104475</v>
      </c>
      <c r="O313" s="38">
        <v>439.36863534233765</v>
      </c>
      <c r="P313" s="39">
        <v>1089</v>
      </c>
      <c r="Q313" s="39">
        <f t="shared" si="24"/>
        <v>147.97502042811504</v>
      </c>
      <c r="R313" s="39">
        <f t="shared" si="25"/>
        <v>-161.07324689007908</v>
      </c>
      <c r="S313" s="42">
        <f t="shared" si="26"/>
        <v>0.1358815614583242</v>
      </c>
      <c r="T313" s="42">
        <f t="shared" si="28"/>
        <v>-0.14790931762174386</v>
      </c>
      <c r="U313" s="42"/>
      <c r="V313" s="39"/>
      <c r="W313" s="39"/>
    </row>
    <row r="314" spans="1:23" x14ac:dyDescent="0.25">
      <c r="A314" s="37">
        <v>305</v>
      </c>
      <c r="B314" t="s">
        <v>1129</v>
      </c>
      <c r="C314" t="s">
        <v>1130</v>
      </c>
      <c r="D314" t="s">
        <v>1131</v>
      </c>
      <c r="E314" t="s">
        <v>340</v>
      </c>
      <c r="F314" s="38">
        <v>396.87707641196016</v>
      </c>
      <c r="G314" s="38">
        <v>533.24141105850799</v>
      </c>
      <c r="H314" s="39">
        <v>1060</v>
      </c>
      <c r="I314" s="37">
        <v>316</v>
      </c>
      <c r="J314" t="s">
        <v>1129</v>
      </c>
      <c r="K314" t="s">
        <v>1130</v>
      </c>
      <c r="L314" t="s">
        <v>1131</v>
      </c>
      <c r="M314" t="s">
        <v>340</v>
      </c>
      <c r="N314" s="38">
        <v>568.20973782771534</v>
      </c>
      <c r="O314" s="38">
        <v>572.70278225199922</v>
      </c>
      <c r="P314" s="39">
        <v>1060</v>
      </c>
      <c r="Q314" s="39">
        <f t="shared" si="24"/>
        <v>457.60421020685459</v>
      </c>
      <c r="R314" s="39">
        <f t="shared" si="25"/>
        <v>78.442995231874789</v>
      </c>
      <c r="S314" s="42">
        <f t="shared" si="26"/>
        <v>0.43170208510080621</v>
      </c>
      <c r="T314" s="42">
        <f t="shared" si="28"/>
        <v>7.4002825690447915E-2</v>
      </c>
      <c r="U314" s="42"/>
      <c r="V314" s="39"/>
      <c r="W314" s="39"/>
    </row>
    <row r="315" spans="1:23" x14ac:dyDescent="0.25">
      <c r="A315" s="37">
        <v>306</v>
      </c>
      <c r="B315" t="s">
        <v>1132</v>
      </c>
      <c r="C315" t="s">
        <v>1133</v>
      </c>
      <c r="D315" t="s">
        <v>1134</v>
      </c>
      <c r="E315" t="s">
        <v>242</v>
      </c>
      <c r="F315" s="38">
        <v>398.67148014440431</v>
      </c>
      <c r="G315" s="38">
        <v>535.65236002776521</v>
      </c>
      <c r="H315" s="39">
        <v>1003</v>
      </c>
      <c r="I315" s="37">
        <v>317</v>
      </c>
      <c r="J315" t="s">
        <v>1132</v>
      </c>
      <c r="K315" t="s">
        <v>1133</v>
      </c>
      <c r="L315" t="s">
        <v>1134</v>
      </c>
      <c r="M315" t="s">
        <v>242</v>
      </c>
      <c r="N315" s="38">
        <v>688.02283105022832</v>
      </c>
      <c r="O315" s="38">
        <v>693.46328188911821</v>
      </c>
      <c r="P315" s="39">
        <v>1003</v>
      </c>
      <c r="Q315" s="39">
        <f t="shared" si="24"/>
        <v>727.96630662775272</v>
      </c>
      <c r="R315" s="39">
        <f t="shared" si="25"/>
        <v>295.49828664757962</v>
      </c>
      <c r="S315" s="42">
        <f t="shared" si="26"/>
        <v>0.7257889398083277</v>
      </c>
      <c r="T315" s="42">
        <f t="shared" si="28"/>
        <v>0.29461444331762676</v>
      </c>
      <c r="U315" s="42"/>
      <c r="V315" s="39"/>
      <c r="W315" s="39"/>
    </row>
    <row r="316" spans="1:23" x14ac:dyDescent="0.25">
      <c r="A316" s="37">
        <v>307</v>
      </c>
      <c r="B316" t="s">
        <v>1135</v>
      </c>
      <c r="C316" t="s">
        <v>1136</v>
      </c>
      <c r="D316" t="s">
        <v>1137</v>
      </c>
      <c r="E316" t="s">
        <v>797</v>
      </c>
      <c r="F316" s="38">
        <v>530.19148936170211</v>
      </c>
      <c r="G316" s="38">
        <v>712.36177325843164</v>
      </c>
      <c r="H316" s="39">
        <v>953</v>
      </c>
      <c r="I316" s="37">
        <v>318</v>
      </c>
      <c r="J316" t="s">
        <v>1135</v>
      </c>
      <c r="K316" t="s">
        <v>1136</v>
      </c>
      <c r="L316" t="s">
        <v>1137</v>
      </c>
      <c r="M316" t="s">
        <v>797</v>
      </c>
      <c r="N316" s="38">
        <v>561.06224066390041</v>
      </c>
      <c r="O316" s="38">
        <v>565.49876718618168</v>
      </c>
      <c r="P316" s="39">
        <v>953</v>
      </c>
      <c r="Q316" s="39">
        <f t="shared" si="24"/>
        <v>55.489057409076054</v>
      </c>
      <c r="R316" s="39">
        <f t="shared" si="25"/>
        <v>-196.47382838449857</v>
      </c>
      <c r="S316" s="42">
        <f t="shared" si="26"/>
        <v>5.8225663598191035E-2</v>
      </c>
      <c r="T316" s="42">
        <f t="shared" si="28"/>
        <v>-0.20616351351993556</v>
      </c>
      <c r="U316" s="42"/>
      <c r="V316" s="39"/>
      <c r="W316" s="39"/>
    </row>
    <row r="317" spans="1:23" x14ac:dyDescent="0.25">
      <c r="A317" s="37">
        <v>308</v>
      </c>
      <c r="B317" t="s">
        <v>1138</v>
      </c>
      <c r="C317" t="s">
        <v>1139</v>
      </c>
      <c r="D317" t="s">
        <v>1140</v>
      </c>
      <c r="E317" t="s">
        <v>399</v>
      </c>
      <c r="F317" s="38">
        <v>324.46464646464648</v>
      </c>
      <c r="G317" s="38">
        <v>435.94854982204771</v>
      </c>
      <c r="H317" s="39">
        <v>938</v>
      </c>
      <c r="I317" s="37">
        <v>319</v>
      </c>
      <c r="J317" t="s">
        <v>1138</v>
      </c>
      <c r="K317" t="s">
        <v>1139</v>
      </c>
      <c r="L317" t="s">
        <v>1140</v>
      </c>
      <c r="M317" t="s">
        <v>399</v>
      </c>
      <c r="N317" s="38">
        <v>391.99111111111114</v>
      </c>
      <c r="O317" s="38">
        <v>395.09072971828226</v>
      </c>
      <c r="P317" s="39">
        <v>938</v>
      </c>
      <c r="Q317" s="39">
        <f t="shared" si="24"/>
        <v>195.21332918249186</v>
      </c>
      <c r="R317" s="39">
        <f t="shared" si="25"/>
        <v>-87.910913507972296</v>
      </c>
      <c r="S317" s="42">
        <f t="shared" si="26"/>
        <v>0.20811655563165443</v>
      </c>
      <c r="T317" s="42">
        <f t="shared" si="28"/>
        <v>-9.3721656191868119E-2</v>
      </c>
      <c r="U317" s="42"/>
      <c r="V317" s="39"/>
      <c r="W317" s="39"/>
    </row>
    <row r="318" spans="1:23" x14ac:dyDescent="0.25">
      <c r="A318" s="37">
        <v>309</v>
      </c>
      <c r="B318" t="s">
        <v>1141</v>
      </c>
      <c r="C318" t="s">
        <v>1142</v>
      </c>
      <c r="D318" t="s">
        <v>1143</v>
      </c>
      <c r="E318" t="s">
        <v>797</v>
      </c>
      <c r="F318" s="38">
        <v>559.35211267605632</v>
      </c>
      <c r="G318" s="38">
        <v>751.54179359135526</v>
      </c>
      <c r="H318" s="39">
        <v>931</v>
      </c>
      <c r="I318" s="37">
        <v>320</v>
      </c>
      <c r="J318" t="s">
        <v>1141</v>
      </c>
      <c r="K318" t="s">
        <v>1142</v>
      </c>
      <c r="L318" t="s">
        <v>1143</v>
      </c>
      <c r="M318" t="s">
        <v>797</v>
      </c>
      <c r="N318" s="38">
        <v>468.16967509025272</v>
      </c>
      <c r="O318" s="38">
        <v>471.87166576067807</v>
      </c>
      <c r="P318" s="39">
        <v>931</v>
      </c>
      <c r="Q318" s="39">
        <f t="shared" si="24"/>
        <v>-151.76638734096804</v>
      </c>
      <c r="R318" s="39">
        <f t="shared" si="25"/>
        <v>-346.45164278373602</v>
      </c>
      <c r="S318" s="42">
        <f t="shared" si="26"/>
        <v>-0.16301437952842968</v>
      </c>
      <c r="T318" s="42">
        <f t="shared" si="28"/>
        <v>-0.37212850997178948</v>
      </c>
      <c r="U318" s="42"/>
      <c r="V318" s="39"/>
      <c r="W318" s="39"/>
    </row>
    <row r="319" spans="1:23" x14ac:dyDescent="0.25">
      <c r="A319" s="37">
        <v>310</v>
      </c>
      <c r="B319" t="s">
        <v>1144</v>
      </c>
      <c r="C319" t="s">
        <v>1145</v>
      </c>
      <c r="D319" t="s">
        <v>1146</v>
      </c>
      <c r="E319" t="s">
        <v>242</v>
      </c>
      <c r="F319" s="38">
        <v>308.56862745098039</v>
      </c>
      <c r="G319" s="38">
        <v>414.59076396630428</v>
      </c>
      <c r="H319" s="39">
        <v>909</v>
      </c>
      <c r="I319" s="37">
        <v>321</v>
      </c>
      <c r="J319" t="s">
        <v>1144</v>
      </c>
      <c r="K319" t="s">
        <v>1145</v>
      </c>
      <c r="L319" t="s">
        <v>1146</v>
      </c>
      <c r="M319" t="s">
        <v>242</v>
      </c>
      <c r="N319" s="38">
        <v>480.5425101214575</v>
      </c>
      <c r="O319" s="38">
        <v>484.34233737184377</v>
      </c>
      <c r="P319" s="39">
        <v>909</v>
      </c>
      <c r="Q319" s="39">
        <f t="shared" si="24"/>
        <v>506.61099489868769</v>
      </c>
      <c r="R319" s="39">
        <f t="shared" si="25"/>
        <v>152.93196505165886</v>
      </c>
      <c r="S319" s="42">
        <f t="shared" si="26"/>
        <v>0.5573278271712736</v>
      </c>
      <c r="T319" s="42">
        <f t="shared" si="28"/>
        <v>0.16824198575540028</v>
      </c>
      <c r="U319" s="42"/>
      <c r="V319" s="39"/>
      <c r="W319" s="39"/>
    </row>
    <row r="320" spans="1:23" x14ac:dyDescent="0.25">
      <c r="A320" s="37">
        <v>311</v>
      </c>
      <c r="B320" t="s">
        <v>1147</v>
      </c>
      <c r="C320" t="s">
        <v>1148</v>
      </c>
      <c r="D320" t="s">
        <v>1149</v>
      </c>
      <c r="E320" t="s">
        <v>222</v>
      </c>
      <c r="F320" s="38">
        <v>384.53403141361258</v>
      </c>
      <c r="G320" s="38">
        <v>516.657377555788</v>
      </c>
      <c r="H320" s="39">
        <v>839</v>
      </c>
      <c r="I320" s="37">
        <v>322</v>
      </c>
      <c r="J320" t="s">
        <v>1147</v>
      </c>
      <c r="K320" t="s">
        <v>1148</v>
      </c>
      <c r="L320" t="s">
        <v>1149</v>
      </c>
      <c r="M320" t="s">
        <v>222</v>
      </c>
      <c r="N320" s="38">
        <v>764.99206349206349</v>
      </c>
      <c r="O320" s="38">
        <v>771.0411385019969</v>
      </c>
      <c r="P320" s="39">
        <v>839</v>
      </c>
      <c r="Q320" s="39">
        <f t="shared" si="24"/>
        <v>830.1067339615455</v>
      </c>
      <c r="R320" s="39">
        <f t="shared" si="25"/>
        <v>413.09383104826287</v>
      </c>
      <c r="S320" s="42">
        <f t="shared" si="26"/>
        <v>0.98940015966811146</v>
      </c>
      <c r="T320" s="42">
        <f t="shared" si="28"/>
        <v>0.49236451853189855</v>
      </c>
      <c r="U320" s="42"/>
      <c r="V320" s="39"/>
      <c r="W320" s="39"/>
    </row>
    <row r="321" spans="1:30" x14ac:dyDescent="0.25">
      <c r="A321" s="37">
        <v>312</v>
      </c>
      <c r="B321" t="s">
        <v>1150</v>
      </c>
      <c r="C321" t="s">
        <v>1151</v>
      </c>
      <c r="D321" t="s">
        <v>1152</v>
      </c>
      <c r="E321" t="s">
        <v>234</v>
      </c>
      <c r="F321" s="38">
        <v>432.14893617021278</v>
      </c>
      <c r="G321" s="38">
        <v>580.63244819824251</v>
      </c>
      <c r="H321" s="39">
        <v>817</v>
      </c>
      <c r="I321" s="37">
        <v>324</v>
      </c>
      <c r="J321" t="s">
        <v>1150</v>
      </c>
      <c r="K321" t="s">
        <v>1151</v>
      </c>
      <c r="L321" t="s">
        <v>1152</v>
      </c>
      <c r="M321" t="s">
        <v>234</v>
      </c>
      <c r="N321" s="38">
        <v>574.87128712871288</v>
      </c>
      <c r="O321" s="38">
        <v>579.41700688562719</v>
      </c>
      <c r="P321" s="39">
        <v>817</v>
      </c>
      <c r="Q321" s="39">
        <f t="shared" si="24"/>
        <v>269.82401430040102</v>
      </c>
      <c r="R321" s="39">
        <f t="shared" si="25"/>
        <v>-1.7102308964787298</v>
      </c>
      <c r="S321" s="42">
        <f t="shared" si="26"/>
        <v>0.33026195140807957</v>
      </c>
      <c r="T321" s="42">
        <f t="shared" si="28"/>
        <v>-2.0933058708429986E-3</v>
      </c>
      <c r="U321" s="42"/>
      <c r="V321" s="39"/>
      <c r="W321" s="37">
        <v>323</v>
      </c>
      <c r="X321" t="s">
        <v>1759</v>
      </c>
      <c r="Y321" t="s">
        <v>1760</v>
      </c>
      <c r="Z321" t="s">
        <v>1761</v>
      </c>
      <c r="AA321" t="s">
        <v>380</v>
      </c>
      <c r="AB321" s="38">
        <v>469.06194690265488</v>
      </c>
      <c r="AC321" s="38">
        <v>472.77099309611123</v>
      </c>
      <c r="AD321" s="39">
        <v>820</v>
      </c>
    </row>
    <row r="322" spans="1:30" x14ac:dyDescent="0.25">
      <c r="A322" s="37">
        <v>313</v>
      </c>
      <c r="B322" t="s">
        <v>1153</v>
      </c>
      <c r="C322" t="s">
        <v>1154</v>
      </c>
      <c r="D322" t="s">
        <v>1155</v>
      </c>
      <c r="E322" t="s">
        <v>279</v>
      </c>
      <c r="F322" s="38">
        <v>360.35714285714283</v>
      </c>
      <c r="G322" s="38">
        <v>484.17347023261948</v>
      </c>
      <c r="H322" s="39">
        <v>788</v>
      </c>
      <c r="I322" s="37">
        <v>325</v>
      </c>
      <c r="J322" t="s">
        <v>1153</v>
      </c>
      <c r="K322" t="s">
        <v>1154</v>
      </c>
      <c r="L322" t="s">
        <v>1155</v>
      </c>
      <c r="M322" t="s">
        <v>279</v>
      </c>
      <c r="N322" s="38">
        <v>349.63684210526316</v>
      </c>
      <c r="O322" s="38">
        <v>352.40154985200297</v>
      </c>
      <c r="P322" s="39">
        <v>788</v>
      </c>
      <c r="Q322" s="39">
        <f t="shared" si="24"/>
        <v>-23.442290960304607</v>
      </c>
      <c r="R322" s="39">
        <f t="shared" si="25"/>
        <v>-214.46088983363342</v>
      </c>
      <c r="S322" s="42">
        <f t="shared" si="26"/>
        <v>-2.9749100203432244E-2</v>
      </c>
      <c r="T322" s="42">
        <f t="shared" si="28"/>
        <v>-0.27215848963659062</v>
      </c>
      <c r="U322" s="42"/>
      <c r="V322" s="39"/>
      <c r="W322" s="39"/>
    </row>
    <row r="323" spans="1:30" x14ac:dyDescent="0.25">
      <c r="A323" s="37">
        <v>314</v>
      </c>
      <c r="B323" t="s">
        <v>1156</v>
      </c>
      <c r="C323" t="s">
        <v>1157</v>
      </c>
      <c r="D323" t="s">
        <v>1158</v>
      </c>
      <c r="E323" t="s">
        <v>191</v>
      </c>
      <c r="F323" s="38">
        <v>420.79500000000002</v>
      </c>
      <c r="G323" s="38">
        <v>565.37737476540951</v>
      </c>
      <c r="H323" s="39">
        <v>779</v>
      </c>
      <c r="I323" s="37">
        <v>326</v>
      </c>
      <c r="J323" t="s">
        <v>1156</v>
      </c>
      <c r="K323" t="s">
        <v>1157</v>
      </c>
      <c r="L323" t="s">
        <v>1158</v>
      </c>
      <c r="M323" t="s">
        <v>191</v>
      </c>
      <c r="N323" s="38">
        <v>531.71287128712868</v>
      </c>
      <c r="O323" s="38">
        <v>535.9173214973448</v>
      </c>
      <c r="P323" s="39">
        <v>779</v>
      </c>
      <c r="Q323" s="39">
        <f t="shared" si="24"/>
        <v>205.33756753923694</v>
      </c>
      <c r="R323" s="39">
        <f t="shared" si="25"/>
        <v>-40.591262615248347</v>
      </c>
      <c r="S323" s="42">
        <f t="shared" si="26"/>
        <v>0.26359122919029132</v>
      </c>
      <c r="T323" s="42">
        <f t="shared" si="28"/>
        <v>-5.2106883973361162E-2</v>
      </c>
      <c r="U323" s="42"/>
      <c r="V323" s="39"/>
      <c r="W323" s="39"/>
    </row>
    <row r="324" spans="1:30" x14ac:dyDescent="0.25">
      <c r="A324" s="37">
        <v>315</v>
      </c>
      <c r="B324" t="s">
        <v>1159</v>
      </c>
      <c r="C324" t="s">
        <v>1160</v>
      </c>
      <c r="D324" t="s">
        <v>1161</v>
      </c>
      <c r="E324" t="s">
        <v>587</v>
      </c>
      <c r="F324" s="38">
        <v>581.66666666666663</v>
      </c>
      <c r="G324" s="38">
        <v>781.52348052744594</v>
      </c>
      <c r="H324" s="39">
        <v>746</v>
      </c>
      <c r="I324" s="37">
        <v>328</v>
      </c>
      <c r="J324" t="s">
        <v>1159</v>
      </c>
      <c r="K324" t="s">
        <v>1160</v>
      </c>
      <c r="L324" t="s">
        <v>1161</v>
      </c>
      <c r="M324" t="s">
        <v>587</v>
      </c>
      <c r="N324" s="38">
        <v>601.59259259259261</v>
      </c>
      <c r="O324" s="38">
        <v>606.34960758880197</v>
      </c>
      <c r="P324" s="39">
        <v>746</v>
      </c>
      <c r="Q324" s="39">
        <f t="shared" si="24"/>
        <v>25.555428207577194</v>
      </c>
      <c r="R324" s="39">
        <f t="shared" si="25"/>
        <v>-167.21149455936168</v>
      </c>
      <c r="S324" s="42">
        <f t="shared" si="26"/>
        <v>3.4256606176376936E-2</v>
      </c>
      <c r="T324" s="42">
        <f t="shared" si="28"/>
        <v>-0.22414409458359474</v>
      </c>
      <c r="U324" s="42"/>
      <c r="V324" s="39"/>
      <c r="W324" s="37">
        <v>327</v>
      </c>
      <c r="X324" t="s">
        <v>1762</v>
      </c>
      <c r="Y324" t="s">
        <v>1763</v>
      </c>
      <c r="Z324" t="s">
        <v>1764</v>
      </c>
      <c r="AA324" t="s">
        <v>176</v>
      </c>
      <c r="AB324" s="38">
        <v>198.41558441558442</v>
      </c>
      <c r="AC324" s="38">
        <v>199.98452978188115</v>
      </c>
      <c r="AD324" s="39">
        <v>750</v>
      </c>
    </row>
    <row r="325" spans="1:30" x14ac:dyDescent="0.25">
      <c r="A325" s="37">
        <v>316</v>
      </c>
      <c r="B325" t="s">
        <v>1162</v>
      </c>
      <c r="C325" t="s">
        <v>1163</v>
      </c>
      <c r="D325" t="s">
        <v>1164</v>
      </c>
      <c r="E325" t="s">
        <v>587</v>
      </c>
      <c r="F325" s="38">
        <v>530.72727272727275</v>
      </c>
      <c r="G325" s="38">
        <v>713.08164823952529</v>
      </c>
      <c r="H325" s="39">
        <v>703</v>
      </c>
      <c r="I325" s="37">
        <v>330</v>
      </c>
      <c r="J325" t="s">
        <v>1162</v>
      </c>
      <c r="K325" t="s">
        <v>1163</v>
      </c>
      <c r="L325" t="s">
        <v>1164</v>
      </c>
      <c r="M325" t="s">
        <v>587</v>
      </c>
      <c r="N325" s="38">
        <v>389.2684210526316</v>
      </c>
      <c r="O325" s="38">
        <v>392.34651034312282</v>
      </c>
      <c r="P325" s="39">
        <v>703</v>
      </c>
      <c r="Q325" s="39">
        <f t="shared" si="24"/>
        <v>-187.37603631380608</v>
      </c>
      <c r="R325" s="39">
        <f t="shared" si="25"/>
        <v>-316.20053958453991</v>
      </c>
      <c r="S325" s="42">
        <f t="shared" si="26"/>
        <v>-0.26653774724581236</v>
      </c>
      <c r="T325" s="42">
        <f t="shared" si="28"/>
        <v>-0.44978739627957309</v>
      </c>
      <c r="U325" s="42"/>
      <c r="V325" s="39"/>
      <c r="W325" s="37">
        <v>329</v>
      </c>
      <c r="X325" t="s">
        <v>1765</v>
      </c>
      <c r="Y325" t="s">
        <v>1766</v>
      </c>
      <c r="Z325" t="s">
        <v>1767</v>
      </c>
      <c r="AA325" t="s">
        <v>279</v>
      </c>
      <c r="AB325" s="38">
        <v>82.821917808219183</v>
      </c>
      <c r="AC325" s="38">
        <v>83.476821325781827</v>
      </c>
      <c r="AD325" s="39">
        <v>714</v>
      </c>
    </row>
    <row r="326" spans="1:30" x14ac:dyDescent="0.25">
      <c r="A326" s="37">
        <v>317</v>
      </c>
      <c r="B326" t="s">
        <v>1165</v>
      </c>
      <c r="C326" t="s">
        <v>1166</v>
      </c>
      <c r="D326" t="s">
        <v>1167</v>
      </c>
      <c r="E326" t="s">
        <v>399</v>
      </c>
      <c r="F326" s="38">
        <v>365.95620437956205</v>
      </c>
      <c r="G326" s="38">
        <v>491.69633220744186</v>
      </c>
      <c r="H326" s="39">
        <v>689</v>
      </c>
      <c r="I326" s="37">
        <v>331</v>
      </c>
      <c r="J326" t="s">
        <v>1165</v>
      </c>
      <c r="K326" t="s">
        <v>1166</v>
      </c>
      <c r="L326" t="s">
        <v>1167</v>
      </c>
      <c r="M326" t="s">
        <v>399</v>
      </c>
      <c r="N326" s="38">
        <v>389.87755102040819</v>
      </c>
      <c r="O326" s="38">
        <v>392.9604569267072</v>
      </c>
      <c r="P326" s="39">
        <v>689</v>
      </c>
      <c r="Q326" s="39">
        <f t="shared" si="24"/>
        <v>45.037651058508715</v>
      </c>
      <c r="R326" s="39">
        <f t="shared" si="25"/>
        <v>-138.35575661712562</v>
      </c>
      <c r="S326" s="42">
        <f t="shared" si="26"/>
        <v>6.5366692392610615E-2</v>
      </c>
      <c r="T326" s="42">
        <f t="shared" si="28"/>
        <v>-0.2008066133775408</v>
      </c>
      <c r="U326" s="42"/>
      <c r="V326" s="39"/>
      <c r="W326" s="39"/>
    </row>
    <row r="327" spans="1:30" x14ac:dyDescent="0.25">
      <c r="A327" s="37">
        <v>318</v>
      </c>
      <c r="B327" t="s">
        <v>1168</v>
      </c>
      <c r="C327" t="s">
        <v>1169</v>
      </c>
      <c r="D327" t="s">
        <v>1170</v>
      </c>
      <c r="E327" t="s">
        <v>399</v>
      </c>
      <c r="F327" s="38">
        <v>363.35849056603774</v>
      </c>
      <c r="G327" s="38">
        <v>488.20606113415863</v>
      </c>
      <c r="H327" s="39">
        <v>683</v>
      </c>
      <c r="I327" s="37">
        <v>332</v>
      </c>
      <c r="J327" t="s">
        <v>1168</v>
      </c>
      <c r="K327" t="s">
        <v>1169</v>
      </c>
      <c r="L327" t="s">
        <v>1170</v>
      </c>
      <c r="M327" t="s">
        <v>399</v>
      </c>
      <c r="N327" s="38">
        <v>754.11111111111109</v>
      </c>
      <c r="O327" s="38">
        <v>760.07414640864351</v>
      </c>
      <c r="P327" s="39">
        <v>683</v>
      </c>
      <c r="Q327" s="39">
        <f t="shared" si="24"/>
        <v>734.4923725782071</v>
      </c>
      <c r="R327" s="39">
        <f t="shared" si="25"/>
        <v>380.34329563853333</v>
      </c>
      <c r="S327" s="42">
        <f t="shared" si="26"/>
        <v>1.0753914679036707</v>
      </c>
      <c r="T327" s="42">
        <f t="shared" si="28"/>
        <v>0.55687158951469007</v>
      </c>
      <c r="U327" s="42"/>
      <c r="V327" s="39"/>
      <c r="W327" s="39"/>
    </row>
    <row r="328" spans="1:30" x14ac:dyDescent="0.25">
      <c r="A328" s="37">
        <v>319</v>
      </c>
      <c r="B328" t="s">
        <v>1171</v>
      </c>
      <c r="C328" t="s">
        <v>1172</v>
      </c>
      <c r="D328" t="s">
        <v>1173</v>
      </c>
      <c r="E328" t="s">
        <v>399</v>
      </c>
      <c r="F328" s="38">
        <v>295.77600000000001</v>
      </c>
      <c r="G328" s="38">
        <v>397.40267445814186</v>
      </c>
      <c r="H328" s="39">
        <v>576</v>
      </c>
      <c r="I328" s="37">
        <v>333</v>
      </c>
      <c r="J328" t="s">
        <v>1171</v>
      </c>
      <c r="K328" t="s">
        <v>1172</v>
      </c>
      <c r="L328" t="s">
        <v>1173</v>
      </c>
      <c r="M328" t="s">
        <v>399</v>
      </c>
      <c r="N328" s="38">
        <v>380.80981595092027</v>
      </c>
      <c r="O328" s="38">
        <v>383.82101992431933</v>
      </c>
      <c r="P328" s="39">
        <v>576</v>
      </c>
      <c r="Q328" s="39">
        <f t="shared" si="24"/>
        <v>165.59652570773176</v>
      </c>
      <c r="R328" s="39">
        <f t="shared" si="25"/>
        <v>-19.6854060485337</v>
      </c>
      <c r="S328" s="42">
        <f t="shared" si="26"/>
        <v>0.28749396824258988</v>
      </c>
      <c r="T328" s="42">
        <f t="shared" si="28"/>
        <v>-3.4176052167593229E-2</v>
      </c>
      <c r="U328" s="42"/>
      <c r="V328" s="39"/>
      <c r="W328" s="39"/>
    </row>
    <row r="329" spans="1:30" x14ac:dyDescent="0.25">
      <c r="A329" s="37">
        <v>320</v>
      </c>
      <c r="B329" t="s">
        <v>1174</v>
      </c>
      <c r="C329" t="s">
        <v>1175</v>
      </c>
      <c r="D329" t="s">
        <v>1176</v>
      </c>
      <c r="E329" t="s">
        <v>242</v>
      </c>
      <c r="F329" s="38">
        <v>510.70270270270271</v>
      </c>
      <c r="G329" s="38">
        <v>686.17676859195933</v>
      </c>
      <c r="H329" s="39">
        <v>540</v>
      </c>
      <c r="I329" s="37">
        <v>335</v>
      </c>
      <c r="J329" t="s">
        <v>1174</v>
      </c>
      <c r="K329" t="s">
        <v>1175</v>
      </c>
      <c r="L329" t="s">
        <v>1176</v>
      </c>
      <c r="M329" t="s">
        <v>242</v>
      </c>
      <c r="N329" s="38">
        <v>532.15</v>
      </c>
      <c r="O329" s="38">
        <v>536.35790674852467</v>
      </c>
      <c r="P329" s="39">
        <v>540</v>
      </c>
      <c r="Q329" s="39">
        <f t="shared" si="24"/>
        <v>22.677656646909369</v>
      </c>
      <c r="R329" s="39">
        <f t="shared" si="25"/>
        <v>-117.90283364076386</v>
      </c>
      <c r="S329" s="42">
        <f t="shared" si="26"/>
        <v>4.199566045723957E-2</v>
      </c>
      <c r="T329" s="42">
        <f t="shared" si="28"/>
        <v>-0.21833858081622937</v>
      </c>
      <c r="U329" s="42"/>
      <c r="V329" s="39"/>
      <c r="W329" s="37">
        <v>334</v>
      </c>
      <c r="X329" t="s">
        <v>1768</v>
      </c>
      <c r="Y329" t="s">
        <v>1769</v>
      </c>
      <c r="Z329" t="s">
        <v>1770</v>
      </c>
      <c r="AA329" t="s">
        <v>395</v>
      </c>
      <c r="AB329" s="38">
        <v>435.71904761904761</v>
      </c>
      <c r="AC329" s="38">
        <v>439.16443918333761</v>
      </c>
      <c r="AD329" s="39">
        <v>559</v>
      </c>
    </row>
    <row r="330" spans="1:30" x14ac:dyDescent="0.25">
      <c r="A330" s="37">
        <v>320</v>
      </c>
      <c r="B330" t="s">
        <v>1177</v>
      </c>
      <c r="C330" t="s">
        <v>1178</v>
      </c>
      <c r="D330" t="s">
        <v>1179</v>
      </c>
      <c r="E330" t="s">
        <v>24</v>
      </c>
      <c r="F330" s="38">
        <v>302.8031496062992</v>
      </c>
      <c r="G330" s="38">
        <v>406.84430612318835</v>
      </c>
      <c r="H330" s="39">
        <v>540</v>
      </c>
      <c r="I330" s="37">
        <v>335</v>
      </c>
      <c r="J330" t="s">
        <v>1177</v>
      </c>
      <c r="K330" t="s">
        <v>1178</v>
      </c>
      <c r="L330" t="s">
        <v>1179</v>
      </c>
      <c r="M330" t="s">
        <v>24</v>
      </c>
      <c r="N330" s="38">
        <v>432.83749999999998</v>
      </c>
      <c r="O330" s="38">
        <v>436.26010610216019</v>
      </c>
      <c r="P330" s="39">
        <v>540</v>
      </c>
      <c r="Q330" s="39">
        <f t="shared" si="24"/>
        <v>231.89504238610363</v>
      </c>
      <c r="R330" s="39">
        <f t="shared" si="25"/>
        <v>39.043269746130136</v>
      </c>
      <c r="S330" s="42">
        <f t="shared" si="26"/>
        <v>0.42943526367796969</v>
      </c>
      <c r="T330" s="42">
        <f t="shared" si="28"/>
        <v>7.2302351381722474E-2</v>
      </c>
      <c r="U330" s="42"/>
      <c r="V330" s="39"/>
      <c r="W330" s="39"/>
    </row>
    <row r="331" spans="1:30" x14ac:dyDescent="0.25">
      <c r="A331" s="37">
        <v>322</v>
      </c>
      <c r="B331" t="s">
        <v>1180</v>
      </c>
      <c r="C331" t="s">
        <v>1181</v>
      </c>
      <c r="D331" t="s">
        <v>1182</v>
      </c>
      <c r="E331" t="s">
        <v>399</v>
      </c>
      <c r="F331" s="38">
        <v>650.25</v>
      </c>
      <c r="G331" s="38">
        <v>873.67159291628366</v>
      </c>
      <c r="H331" s="39">
        <v>521</v>
      </c>
      <c r="I331" s="37">
        <v>337</v>
      </c>
      <c r="J331" t="s">
        <v>1180</v>
      </c>
      <c r="K331" t="s">
        <v>1181</v>
      </c>
      <c r="L331" t="s">
        <v>1182</v>
      </c>
      <c r="M331" t="s">
        <v>399</v>
      </c>
      <c r="N331" s="38">
        <v>713.05102040816325</v>
      </c>
      <c r="O331" s="38">
        <v>718.68937839147225</v>
      </c>
      <c r="P331" s="39">
        <v>521</v>
      </c>
      <c r="Q331" s="39">
        <f t="shared" ref="Q331:Q394" si="29">+P331*S331</f>
        <v>50.31808017324574</v>
      </c>
      <c r="R331" s="39">
        <f t="shared" ref="R331:R394" si="30">+P331*T331</f>
        <v>-92.42115048962556</v>
      </c>
      <c r="S331" s="42">
        <f t="shared" ref="S331:S337" si="31">+N331/F331-1</f>
        <v>9.6579808393945754E-2</v>
      </c>
      <c r="T331" s="42">
        <f t="shared" si="28"/>
        <v>-0.17739184355014503</v>
      </c>
      <c r="U331" s="42"/>
      <c r="V331" s="39"/>
      <c r="W331" s="39"/>
    </row>
    <row r="332" spans="1:30" x14ac:dyDescent="0.25">
      <c r="A332" s="37">
        <v>323</v>
      </c>
      <c r="B332" t="s">
        <v>1183</v>
      </c>
      <c r="C332" t="s">
        <v>1184</v>
      </c>
      <c r="D332" t="s">
        <v>1185</v>
      </c>
      <c r="E332" t="s">
        <v>195</v>
      </c>
      <c r="F332" s="38">
        <v>429.5</v>
      </c>
      <c r="G332" s="38">
        <v>577.07335510579594</v>
      </c>
      <c r="H332" s="39">
        <v>497</v>
      </c>
      <c r="I332" s="37">
        <v>338</v>
      </c>
      <c r="J332" t="s">
        <v>1183</v>
      </c>
      <c r="K332" t="s">
        <v>1184</v>
      </c>
      <c r="L332" t="s">
        <v>1185</v>
      </c>
      <c r="M332" t="s">
        <v>195</v>
      </c>
      <c r="N332" s="38">
        <v>301.10000000000002</v>
      </c>
      <c r="O332" s="38">
        <v>303.48090899554785</v>
      </c>
      <c r="P332" s="39">
        <v>497</v>
      </c>
      <c r="Q332" s="39">
        <f t="shared" si="29"/>
        <v>-148.57927823050056</v>
      </c>
      <c r="R332" s="39">
        <f t="shared" si="30"/>
        <v>-235.62939531641462</v>
      </c>
      <c r="S332" s="42">
        <f t="shared" si="31"/>
        <v>-0.29895227008149006</v>
      </c>
      <c r="T332" s="42">
        <f t="shared" si="28"/>
        <v>-0.47410341109942578</v>
      </c>
      <c r="U332" s="42"/>
      <c r="V332" s="39"/>
      <c r="W332" s="39"/>
    </row>
    <row r="333" spans="1:30" x14ac:dyDescent="0.25">
      <c r="A333" s="37">
        <v>324</v>
      </c>
      <c r="B333" t="s">
        <v>1186</v>
      </c>
      <c r="C333" t="s">
        <v>1187</v>
      </c>
      <c r="D333" t="s">
        <v>1188</v>
      </c>
      <c r="E333" t="s">
        <v>494</v>
      </c>
      <c r="F333" s="38">
        <v>493.42424242424244</v>
      </c>
      <c r="G333" s="38">
        <v>662.96154380976304</v>
      </c>
      <c r="H333" s="39">
        <v>485</v>
      </c>
      <c r="I333" s="37">
        <v>339</v>
      </c>
      <c r="J333" t="s">
        <v>1186</v>
      </c>
      <c r="K333" t="s">
        <v>1187</v>
      </c>
      <c r="L333" t="s">
        <v>1188</v>
      </c>
      <c r="M333" t="s">
        <v>494</v>
      </c>
      <c r="N333" s="38">
        <v>438.90410958904107</v>
      </c>
      <c r="O333" s="38">
        <v>442.37468661562184</v>
      </c>
      <c r="P333" s="39">
        <v>485</v>
      </c>
      <c r="Q333" s="39">
        <f t="shared" si="29"/>
        <v>-53.589309465540602</v>
      </c>
      <c r="R333" s="39">
        <f t="shared" si="30"/>
        <v>-161.37380325917931</v>
      </c>
      <c r="S333" s="42">
        <f t="shared" si="31"/>
        <v>-0.11049342157843423</v>
      </c>
      <c r="T333" s="42">
        <f t="shared" si="28"/>
        <v>-0.33272949125603979</v>
      </c>
      <c r="U333" s="42"/>
      <c r="V333" s="39"/>
      <c r="W333" s="39"/>
    </row>
    <row r="334" spans="1:30" x14ac:dyDescent="0.25">
      <c r="A334" s="37">
        <v>325</v>
      </c>
      <c r="B334" t="s">
        <v>1189</v>
      </c>
      <c r="C334" t="s">
        <v>1190</v>
      </c>
      <c r="D334" t="s">
        <v>1191</v>
      </c>
      <c r="E334" t="s">
        <v>207</v>
      </c>
      <c r="F334" s="38">
        <v>313.5</v>
      </c>
      <c r="G334" s="38">
        <v>421.21652345906176</v>
      </c>
      <c r="H334" s="39">
        <v>476</v>
      </c>
      <c r="I334" s="37">
        <v>340</v>
      </c>
      <c r="J334" t="s">
        <v>1189</v>
      </c>
      <c r="K334" t="s">
        <v>1190</v>
      </c>
      <c r="L334" t="s">
        <v>1191</v>
      </c>
      <c r="M334" t="s">
        <v>207</v>
      </c>
      <c r="N334" s="38">
        <v>110.57787810383748</v>
      </c>
      <c r="O334" s="38">
        <v>111.452258258889</v>
      </c>
      <c r="P334" s="39">
        <v>476</v>
      </c>
      <c r="Q334" s="39">
        <f t="shared" si="29"/>
        <v>-308.10503994441262</v>
      </c>
      <c r="R334" s="39">
        <f t="shared" si="30"/>
        <v>-350.05224634691416</v>
      </c>
      <c r="S334" s="42">
        <f t="shared" si="31"/>
        <v>-0.64727949568153909</v>
      </c>
      <c r="T334" s="42">
        <f t="shared" si="28"/>
        <v>-0.73540387888007175</v>
      </c>
      <c r="U334" s="42"/>
      <c r="V334" s="39"/>
      <c r="W334" s="39"/>
    </row>
    <row r="335" spans="1:30" x14ac:dyDescent="0.25">
      <c r="A335" s="37">
        <v>326</v>
      </c>
      <c r="B335" t="s">
        <v>1192</v>
      </c>
      <c r="C335" t="s">
        <v>1193</v>
      </c>
      <c r="D335" t="s">
        <v>1194</v>
      </c>
      <c r="E335" t="s">
        <v>242</v>
      </c>
      <c r="F335" s="38">
        <v>363.84873949579833</v>
      </c>
      <c r="G335" s="38">
        <v>488.86475634890593</v>
      </c>
      <c r="H335" s="39">
        <v>467</v>
      </c>
      <c r="I335" s="37">
        <v>341</v>
      </c>
      <c r="J335" t="s">
        <v>1192</v>
      </c>
      <c r="K335" t="s">
        <v>1193</v>
      </c>
      <c r="L335" t="s">
        <v>1194</v>
      </c>
      <c r="M335" t="s">
        <v>242</v>
      </c>
      <c r="N335" s="38">
        <v>643.32846715328469</v>
      </c>
      <c r="O335" s="38">
        <v>648.41550313647042</v>
      </c>
      <c r="P335" s="39">
        <v>467</v>
      </c>
      <c r="Q335" s="39">
        <f t="shared" si="29"/>
        <v>358.71234017990412</v>
      </c>
      <c r="R335" s="39">
        <f t="shared" si="30"/>
        <v>152.41474821435932</v>
      </c>
      <c r="S335" s="42">
        <f t="shared" si="31"/>
        <v>0.76812064278352055</v>
      </c>
      <c r="T335" s="42">
        <f t="shared" si="28"/>
        <v>0.32636991052325337</v>
      </c>
      <c r="U335" s="42"/>
      <c r="V335" s="39"/>
      <c r="W335" s="39"/>
    </row>
    <row r="336" spans="1:30" x14ac:dyDescent="0.25">
      <c r="A336" s="37">
        <v>327</v>
      </c>
      <c r="B336" t="s">
        <v>1195</v>
      </c>
      <c r="C336" t="s">
        <v>1196</v>
      </c>
      <c r="D336" t="s">
        <v>1197</v>
      </c>
      <c r="E336" t="s">
        <v>399</v>
      </c>
      <c r="F336" s="38">
        <v>405.78</v>
      </c>
      <c r="G336" s="38">
        <v>545.2033202207914</v>
      </c>
      <c r="H336" s="39">
        <v>462</v>
      </c>
      <c r="I336" s="37">
        <v>342</v>
      </c>
      <c r="J336" t="s">
        <v>1195</v>
      </c>
      <c r="K336" t="s">
        <v>1196</v>
      </c>
      <c r="L336" t="s">
        <v>1197</v>
      </c>
      <c r="M336" t="s">
        <v>399</v>
      </c>
      <c r="N336" s="38">
        <v>833.31111111111113</v>
      </c>
      <c r="O336" s="38">
        <v>839.90041008332753</v>
      </c>
      <c r="P336" s="39">
        <v>462</v>
      </c>
      <c r="Q336" s="39">
        <f t="shared" si="29"/>
        <v>486.76468365452553</v>
      </c>
      <c r="R336" s="39">
        <f t="shared" si="30"/>
        <v>249.72345264030102</v>
      </c>
      <c r="S336" s="42">
        <f t="shared" si="31"/>
        <v>1.0536032113734319</v>
      </c>
      <c r="T336" s="42">
        <f t="shared" si="28"/>
        <v>0.54052695376688531</v>
      </c>
      <c r="U336" s="42"/>
      <c r="V336" s="39"/>
      <c r="W336" s="39"/>
    </row>
    <row r="337" spans="1:40" x14ac:dyDescent="0.25">
      <c r="A337" s="37">
        <v>328</v>
      </c>
      <c r="B337" t="s">
        <v>1198</v>
      </c>
      <c r="C337" t="s">
        <v>1199</v>
      </c>
      <c r="D337" t="s">
        <v>1200</v>
      </c>
      <c r="E337" t="s">
        <v>289</v>
      </c>
      <c r="F337" s="38">
        <v>297.70588235294116</v>
      </c>
      <c r="G337" s="38">
        <v>399.9956516045242</v>
      </c>
      <c r="H337" s="39">
        <v>437</v>
      </c>
      <c r="I337" s="37">
        <v>343</v>
      </c>
      <c r="J337" t="s">
        <v>1198</v>
      </c>
      <c r="K337" t="s">
        <v>1199</v>
      </c>
      <c r="L337" t="s">
        <v>1200</v>
      </c>
      <c r="M337" t="s">
        <v>289</v>
      </c>
      <c r="N337" s="38">
        <v>463.07079646017701</v>
      </c>
      <c r="O337" s="38">
        <v>466.73246841257662</v>
      </c>
      <c r="P337" s="39">
        <v>437</v>
      </c>
      <c r="Q337" s="39">
        <f t="shared" si="29"/>
        <v>242.73778836250844</v>
      </c>
      <c r="R337" s="39">
        <f t="shared" si="30"/>
        <v>72.910764974898612</v>
      </c>
      <c r="S337" s="42">
        <f t="shared" si="31"/>
        <v>0.55546404659612914</v>
      </c>
      <c r="T337" s="42">
        <f t="shared" si="28"/>
        <v>0.16684385577780003</v>
      </c>
      <c r="U337" s="42"/>
      <c r="V337" s="39"/>
      <c r="W337" s="39"/>
    </row>
    <row r="338" spans="1:40" x14ac:dyDescent="0.25">
      <c r="A338" s="37"/>
      <c r="F338" s="38"/>
      <c r="G338" s="38"/>
      <c r="H338" s="39"/>
      <c r="I338" s="37"/>
      <c r="N338" s="38"/>
      <c r="O338" s="38"/>
      <c r="P338" s="39"/>
      <c r="Q338" s="39"/>
      <c r="R338" s="39"/>
      <c r="S338" s="42"/>
      <c r="T338" s="42"/>
      <c r="U338" s="42"/>
      <c r="V338" s="39"/>
      <c r="W338" s="43">
        <v>329</v>
      </c>
      <c r="X338" s="2" t="s">
        <v>1201</v>
      </c>
      <c r="Y338" s="2" t="s">
        <v>1202</v>
      </c>
      <c r="Z338" s="2" t="s">
        <v>1203</v>
      </c>
      <c r="AA338" s="2" t="s">
        <v>312</v>
      </c>
      <c r="AB338" s="44">
        <v>63.726368159203979</v>
      </c>
      <c r="AC338" s="44">
        <v>85.622326152128068</v>
      </c>
      <c r="AD338" s="45">
        <v>426</v>
      </c>
      <c r="AE338" s="43">
        <v>344</v>
      </c>
      <c r="AF338" s="2" t="s">
        <v>1201</v>
      </c>
      <c r="AG338" s="2" t="s">
        <v>1202</v>
      </c>
      <c r="AH338" s="2" t="s">
        <v>1203</v>
      </c>
      <c r="AI338" s="2" t="s">
        <v>312</v>
      </c>
      <c r="AJ338" s="44">
        <v>235.05050505050505</v>
      </c>
      <c r="AK338" s="44">
        <v>236.9091362756223</v>
      </c>
      <c r="AL338" s="45">
        <v>426</v>
      </c>
      <c r="AM338" s="46">
        <f t="shared" ref="AM338" si="32">+AJ338/AB338-1</f>
        <v>2.6884340319425029</v>
      </c>
      <c r="AN338" s="46">
        <f t="shared" ref="AN338" si="33">+AK338/AC338-1</f>
        <v>1.7669084329091675</v>
      </c>
    </row>
    <row r="339" spans="1:40" x14ac:dyDescent="0.25">
      <c r="A339" s="37">
        <v>330</v>
      </c>
      <c r="B339" t="s">
        <v>1204</v>
      </c>
      <c r="C339" t="s">
        <v>1205</v>
      </c>
      <c r="D339" t="s">
        <v>1206</v>
      </c>
      <c r="E339" t="s">
        <v>234</v>
      </c>
      <c r="F339" s="38">
        <v>389.34615384615387</v>
      </c>
      <c r="G339" s="38">
        <v>523.12291338192654</v>
      </c>
      <c r="H339" s="39">
        <v>423</v>
      </c>
      <c r="I339" s="37">
        <v>345</v>
      </c>
      <c r="J339" t="s">
        <v>1204</v>
      </c>
      <c r="K339" t="s">
        <v>1205</v>
      </c>
      <c r="L339" t="s">
        <v>1206</v>
      </c>
      <c r="M339" t="s">
        <v>234</v>
      </c>
      <c r="N339" s="38">
        <v>569.82795698924735</v>
      </c>
      <c r="O339" s="38">
        <v>574.33379727058355</v>
      </c>
      <c r="P339" s="39">
        <v>423</v>
      </c>
      <c r="Q339" s="39">
        <f t="shared" si="29"/>
        <v>196.08207754299531</v>
      </c>
      <c r="R339" s="39">
        <f t="shared" si="30"/>
        <v>41.409396015285175</v>
      </c>
      <c r="S339" s="42">
        <f t="shared" ref="S339:S346" si="34">+N339/F339-1</f>
        <v>0.46355101073994165</v>
      </c>
      <c r="T339" s="42">
        <f t="shared" ref="T339:T346" si="35">+O339/G339-1</f>
        <v>9.7894553227624526E-2</v>
      </c>
      <c r="U339" s="42"/>
      <c r="V339" s="39"/>
      <c r="W339" s="39"/>
    </row>
    <row r="340" spans="1:40" x14ac:dyDescent="0.25">
      <c r="A340" s="37">
        <v>331</v>
      </c>
      <c r="B340" t="s">
        <v>1207</v>
      </c>
      <c r="C340" t="s">
        <v>1208</v>
      </c>
      <c r="D340" t="s">
        <v>1209</v>
      </c>
      <c r="E340" t="s">
        <v>587</v>
      </c>
      <c r="F340" s="38">
        <v>428</v>
      </c>
      <c r="G340" s="38">
        <v>575.05796504139857</v>
      </c>
      <c r="H340" s="39">
        <v>401</v>
      </c>
      <c r="I340" s="37">
        <v>346</v>
      </c>
      <c r="J340" t="s">
        <v>1207</v>
      </c>
      <c r="K340" t="s">
        <v>1208</v>
      </c>
      <c r="L340" t="s">
        <v>1209</v>
      </c>
      <c r="M340" t="s">
        <v>587</v>
      </c>
      <c r="N340" s="38">
        <v>474.41237113402065</v>
      </c>
      <c r="O340" s="38">
        <v>478.16372510955091</v>
      </c>
      <c r="P340" s="39">
        <v>401</v>
      </c>
      <c r="Q340" s="39">
        <f t="shared" si="29"/>
        <v>43.484487908276336</v>
      </c>
      <c r="R340" s="39">
        <f t="shared" si="30"/>
        <v>-67.566389085444214</v>
      </c>
      <c r="S340" s="42">
        <f t="shared" si="34"/>
        <v>0.10844011947201082</v>
      </c>
      <c r="T340" s="42">
        <f t="shared" si="35"/>
        <v>-0.16849473587392572</v>
      </c>
      <c r="U340" s="42"/>
      <c r="V340" s="39"/>
      <c r="W340" s="39"/>
    </row>
    <row r="341" spans="1:40" x14ac:dyDescent="0.25">
      <c r="A341" s="37">
        <v>332</v>
      </c>
      <c r="B341" t="s">
        <v>1210</v>
      </c>
      <c r="C341" t="s">
        <v>1211</v>
      </c>
      <c r="D341" t="s">
        <v>1212</v>
      </c>
      <c r="E341" t="s">
        <v>256</v>
      </c>
      <c r="F341" s="38">
        <v>285.66852367688023</v>
      </c>
      <c r="G341" s="38">
        <v>383.82233621964326</v>
      </c>
      <c r="H341" s="39">
        <v>350</v>
      </c>
      <c r="I341" s="37">
        <v>347</v>
      </c>
      <c r="J341" t="s">
        <v>1210</v>
      </c>
      <c r="K341" t="s">
        <v>1211</v>
      </c>
      <c r="L341" t="s">
        <v>1212</v>
      </c>
      <c r="M341" t="s">
        <v>256</v>
      </c>
      <c r="N341" s="38">
        <v>447.32978723404256</v>
      </c>
      <c r="O341" s="38">
        <v>450.86698920814422</v>
      </c>
      <c r="P341" s="39">
        <v>350</v>
      </c>
      <c r="Q341" s="39">
        <f t="shared" si="29"/>
        <v>198.0667716440685</v>
      </c>
      <c r="R341" s="39">
        <f t="shared" si="30"/>
        <v>61.136693547055742</v>
      </c>
      <c r="S341" s="42">
        <f t="shared" si="34"/>
        <v>0.56590506184019573</v>
      </c>
      <c r="T341" s="42">
        <f t="shared" si="35"/>
        <v>0.17467626727730212</v>
      </c>
      <c r="U341" s="42"/>
      <c r="V341" s="39"/>
      <c r="W341" s="39"/>
    </row>
    <row r="342" spans="1:40" x14ac:dyDescent="0.25">
      <c r="A342" s="37">
        <v>333</v>
      </c>
      <c r="B342" t="s">
        <v>1213</v>
      </c>
      <c r="C342" t="s">
        <v>1214</v>
      </c>
      <c r="D342" t="s">
        <v>1215</v>
      </c>
      <c r="E342" t="s">
        <v>981</v>
      </c>
      <c r="F342" s="38">
        <v>465.14432989690721</v>
      </c>
      <c r="G342" s="38">
        <v>624.96484065668324</v>
      </c>
      <c r="H342" s="39">
        <v>334</v>
      </c>
      <c r="I342" s="37">
        <v>348</v>
      </c>
      <c r="J342" t="s">
        <v>1213</v>
      </c>
      <c r="K342" t="s">
        <v>1214</v>
      </c>
      <c r="L342" t="s">
        <v>1215</v>
      </c>
      <c r="M342" t="s">
        <v>981</v>
      </c>
      <c r="N342" s="38">
        <v>1832.063829787234</v>
      </c>
      <c r="O342" s="38">
        <v>1846.5506356748401</v>
      </c>
      <c r="P342" s="39">
        <v>334</v>
      </c>
      <c r="Q342" s="39">
        <f t="shared" si="29"/>
        <v>981.52569776472899</v>
      </c>
      <c r="R342" s="39">
        <f t="shared" si="30"/>
        <v>652.85217502371393</v>
      </c>
      <c r="S342" s="42">
        <f t="shared" si="34"/>
        <v>2.9386996939063743</v>
      </c>
      <c r="T342" s="42">
        <f t="shared" si="35"/>
        <v>1.9546472306099218</v>
      </c>
      <c r="U342" s="42"/>
      <c r="V342" s="39"/>
      <c r="W342" s="39"/>
    </row>
    <row r="343" spans="1:40" x14ac:dyDescent="0.25">
      <c r="A343" s="37">
        <v>334</v>
      </c>
      <c r="B343" t="s">
        <v>1216</v>
      </c>
      <c r="C343" t="s">
        <v>1217</v>
      </c>
      <c r="D343" t="s">
        <v>1218</v>
      </c>
      <c r="E343" t="s">
        <v>399</v>
      </c>
      <c r="F343" s="38">
        <v>263.59493670886076</v>
      </c>
      <c r="G343" s="38">
        <v>354.16441097900406</v>
      </c>
      <c r="H343" s="39">
        <v>333</v>
      </c>
      <c r="I343" s="37">
        <v>349</v>
      </c>
      <c r="J343" t="s">
        <v>1216</v>
      </c>
      <c r="K343" t="s">
        <v>1217</v>
      </c>
      <c r="L343" t="s">
        <v>1218</v>
      </c>
      <c r="M343" t="s">
        <v>399</v>
      </c>
      <c r="N343" s="38">
        <v>363.12</v>
      </c>
      <c r="O343" s="38">
        <v>365.99132405999109</v>
      </c>
      <c r="P343" s="39">
        <v>333</v>
      </c>
      <c r="Q343" s="39">
        <f t="shared" si="29"/>
        <v>125.73020745293894</v>
      </c>
      <c r="R343" s="39">
        <f t="shared" si="30"/>
        <v>11.120151923458419</v>
      </c>
      <c r="S343" s="42">
        <f t="shared" si="34"/>
        <v>0.37756819054936619</v>
      </c>
      <c r="T343" s="42">
        <f t="shared" si="35"/>
        <v>3.3393849619995253E-2</v>
      </c>
      <c r="U343" s="42"/>
      <c r="V343" s="39"/>
      <c r="W343" s="39"/>
    </row>
    <row r="344" spans="1:40" x14ac:dyDescent="0.25">
      <c r="A344" s="37">
        <v>335</v>
      </c>
      <c r="B344" t="s">
        <v>1219</v>
      </c>
      <c r="C344" t="s">
        <v>1220</v>
      </c>
      <c r="D344" t="s">
        <v>1221</v>
      </c>
      <c r="E344" t="s">
        <v>399</v>
      </c>
      <c r="F344" s="38">
        <v>648.17647058823525</v>
      </c>
      <c r="G344" s="38">
        <v>870.88561253314606</v>
      </c>
      <c r="H344" s="39">
        <v>281</v>
      </c>
      <c r="I344" s="37">
        <v>350</v>
      </c>
      <c r="J344" t="s">
        <v>1219</v>
      </c>
      <c r="K344" t="s">
        <v>1220</v>
      </c>
      <c r="L344" t="s">
        <v>1221</v>
      </c>
      <c r="M344" t="s">
        <v>399</v>
      </c>
      <c r="N344" s="38">
        <v>719.29230769230765</v>
      </c>
      <c r="O344" s="38">
        <v>724.98001784113853</v>
      </c>
      <c r="P344" s="39">
        <v>281</v>
      </c>
      <c r="Q344" s="39">
        <f t="shared" si="29"/>
        <v>30.830415994750339</v>
      </c>
      <c r="R344" s="39">
        <f t="shared" si="30"/>
        <v>-47.077907268669762</v>
      </c>
      <c r="S344" s="42">
        <f t="shared" si="34"/>
        <v>0.1097167828994674</v>
      </c>
      <c r="T344" s="42">
        <f t="shared" si="35"/>
        <v>-0.16753703654330876</v>
      </c>
      <c r="U344" s="42"/>
      <c r="V344" s="39"/>
      <c r="W344" s="39"/>
    </row>
    <row r="345" spans="1:40" x14ac:dyDescent="0.25">
      <c r="A345" s="37">
        <v>336</v>
      </c>
      <c r="B345" t="s">
        <v>1222</v>
      </c>
      <c r="C345" t="s">
        <v>1223</v>
      </c>
      <c r="D345" t="s">
        <v>1224</v>
      </c>
      <c r="E345" t="s">
        <v>391</v>
      </c>
      <c r="F345" s="38">
        <v>536.33802816901414</v>
      </c>
      <c r="G345" s="38">
        <v>720.62022208689154</v>
      </c>
      <c r="H345" s="39">
        <v>270</v>
      </c>
      <c r="I345" s="37">
        <v>351</v>
      </c>
      <c r="J345" t="s">
        <v>1222</v>
      </c>
      <c r="K345" t="s">
        <v>1223</v>
      </c>
      <c r="L345" t="s">
        <v>1224</v>
      </c>
      <c r="M345" t="s">
        <v>391</v>
      </c>
      <c r="N345" s="38">
        <v>506.22058823529414</v>
      </c>
      <c r="O345" s="38">
        <v>510.22346154071062</v>
      </c>
      <c r="P345" s="39">
        <v>270</v>
      </c>
      <c r="Q345" s="39">
        <f t="shared" si="29"/>
        <v>-15.161536857390026</v>
      </c>
      <c r="R345" s="39">
        <f t="shared" si="30"/>
        <v>-78.830878743532011</v>
      </c>
      <c r="S345" s="42">
        <f t="shared" si="34"/>
        <v>-5.615384021255565E-2</v>
      </c>
      <c r="T345" s="42">
        <f t="shared" si="35"/>
        <v>-0.29196621756863705</v>
      </c>
      <c r="U345" s="42"/>
      <c r="V345" s="39"/>
      <c r="W345" s="39"/>
    </row>
    <row r="346" spans="1:40" x14ac:dyDescent="0.25">
      <c r="A346" s="37">
        <v>337</v>
      </c>
      <c r="B346" t="s">
        <v>1225</v>
      </c>
      <c r="C346" t="s">
        <v>1226</v>
      </c>
      <c r="D346" t="s">
        <v>1227</v>
      </c>
      <c r="E346" t="s">
        <v>724</v>
      </c>
      <c r="F346" s="38">
        <v>585.20895522388059</v>
      </c>
      <c r="G346" s="38">
        <v>786.28287596973757</v>
      </c>
      <c r="H346" s="39">
        <v>236</v>
      </c>
      <c r="I346" s="37">
        <v>352</v>
      </c>
      <c r="J346" t="s">
        <v>1225</v>
      </c>
      <c r="K346" t="s">
        <v>1226</v>
      </c>
      <c r="L346" t="s">
        <v>1227</v>
      </c>
      <c r="M346" t="s">
        <v>724</v>
      </c>
      <c r="N346" s="38">
        <v>408.43283582089555</v>
      </c>
      <c r="O346" s="38">
        <v>411.6624652226991</v>
      </c>
      <c r="P346" s="39">
        <v>236</v>
      </c>
      <c r="Q346" s="39">
        <f t="shared" si="29"/>
        <v>-71.289346833635122</v>
      </c>
      <c r="R346" s="39">
        <f t="shared" si="30"/>
        <v>-112.44097975205531</v>
      </c>
      <c r="S346" s="42">
        <f t="shared" si="34"/>
        <v>-0.30207350353235218</v>
      </c>
      <c r="T346" s="42">
        <f t="shared" si="35"/>
        <v>-0.47644482945786149</v>
      </c>
      <c r="U346" s="42"/>
      <c r="V346" s="39"/>
      <c r="W346" s="39"/>
    </row>
    <row r="347" spans="1:40" x14ac:dyDescent="0.25">
      <c r="A347" s="37"/>
      <c r="F347" s="38"/>
      <c r="G347" s="38"/>
      <c r="H347" s="39"/>
      <c r="I347" s="37"/>
      <c r="N347" s="38"/>
      <c r="O347" s="38"/>
      <c r="P347" s="39"/>
      <c r="Q347" s="39"/>
      <c r="R347" s="39"/>
      <c r="S347" s="42"/>
      <c r="T347" s="42"/>
      <c r="U347" s="42"/>
      <c r="V347" s="39"/>
      <c r="W347" s="43">
        <v>338</v>
      </c>
      <c r="X347" s="2" t="s">
        <v>1228</v>
      </c>
      <c r="Y347" s="2" t="s">
        <v>1229</v>
      </c>
      <c r="Z347" s="2" t="s">
        <v>1230</v>
      </c>
      <c r="AA347" s="2" t="s">
        <v>312</v>
      </c>
      <c r="AB347" s="44">
        <v>78.385000000000005</v>
      </c>
      <c r="AC347" s="44">
        <v>105.31756679852809</v>
      </c>
      <c r="AD347" s="45">
        <v>203</v>
      </c>
      <c r="AE347" s="43">
        <v>353</v>
      </c>
      <c r="AF347" s="2" t="s">
        <v>1228</v>
      </c>
      <c r="AG347" s="2" t="s">
        <v>1229</v>
      </c>
      <c r="AH347" s="2" t="s">
        <v>1230</v>
      </c>
      <c r="AI347" s="2" t="s">
        <v>312</v>
      </c>
      <c r="AJ347" s="44">
        <v>404.65384615384613</v>
      </c>
      <c r="AK347" s="44">
        <v>407.85359368752501</v>
      </c>
      <c r="AL347" s="45">
        <v>203</v>
      </c>
      <c r="AM347" s="46">
        <f t="shared" ref="AM347" si="36">+AJ347/AB347-1</f>
        <v>4.1623888008400343</v>
      </c>
      <c r="AN347" s="46">
        <f t="shared" ref="AN347" si="37">+AK347/AC347-1</f>
        <v>2.8726074489334397</v>
      </c>
    </row>
    <row r="348" spans="1:40" x14ac:dyDescent="0.25">
      <c r="A348" s="37">
        <v>339</v>
      </c>
      <c r="B348" t="s">
        <v>1231</v>
      </c>
      <c r="C348" t="s">
        <v>1232</v>
      </c>
      <c r="D348" t="s">
        <v>1233</v>
      </c>
      <c r="E348" t="s">
        <v>180</v>
      </c>
      <c r="F348" s="38">
        <v>381.45</v>
      </c>
      <c r="G348" s="38">
        <v>512.51369337626522</v>
      </c>
      <c r="H348" s="39">
        <v>186</v>
      </c>
      <c r="I348" s="37">
        <v>354</v>
      </c>
      <c r="J348" t="s">
        <v>1231</v>
      </c>
      <c r="K348" t="s">
        <v>1232</v>
      </c>
      <c r="L348" t="s">
        <v>1233</v>
      </c>
      <c r="M348" t="s">
        <v>180</v>
      </c>
      <c r="N348" s="38">
        <v>431</v>
      </c>
      <c r="O348" s="38">
        <v>434.40807631046533</v>
      </c>
      <c r="P348" s="39">
        <v>186</v>
      </c>
      <c r="Q348" s="39">
        <f t="shared" si="29"/>
        <v>24.161226897365339</v>
      </c>
      <c r="R348" s="39">
        <f t="shared" si="30"/>
        <v>-28.345866582677271</v>
      </c>
      <c r="S348" s="42">
        <f t="shared" ref="S348:S354" si="38">+N348/F348-1</f>
        <v>0.12989906934067386</v>
      </c>
      <c r="T348" s="42">
        <f t="shared" ref="T348:T354" si="39">+O348/G348-1</f>
        <v>-0.15239713216493156</v>
      </c>
      <c r="U348" s="42"/>
      <c r="V348" s="39"/>
      <c r="W348" s="39"/>
    </row>
    <row r="349" spans="1:40" x14ac:dyDescent="0.25">
      <c r="A349" s="37">
        <v>340</v>
      </c>
      <c r="B349" t="s">
        <v>1234</v>
      </c>
      <c r="C349" t="s">
        <v>1235</v>
      </c>
      <c r="D349" t="s">
        <v>1236</v>
      </c>
      <c r="E349" t="s">
        <v>484</v>
      </c>
      <c r="F349" s="38">
        <v>496.38095238095241</v>
      </c>
      <c r="G349" s="38">
        <v>666.93415972313505</v>
      </c>
      <c r="H349" s="39">
        <v>184</v>
      </c>
      <c r="I349" s="37">
        <v>355</v>
      </c>
      <c r="J349" t="s">
        <v>1234</v>
      </c>
      <c r="K349" t="s">
        <v>1235</v>
      </c>
      <c r="L349" t="s">
        <v>1236</v>
      </c>
      <c r="M349" t="s">
        <v>484</v>
      </c>
      <c r="N349" s="38">
        <v>399.22727272727275</v>
      </c>
      <c r="O349" s="38">
        <v>402.38411033904418</v>
      </c>
      <c r="P349" s="39">
        <v>184</v>
      </c>
      <c r="Q349" s="39">
        <f t="shared" si="29"/>
        <v>-36.013221237703206</v>
      </c>
      <c r="R349" s="39">
        <f t="shared" si="30"/>
        <v>-72.986528545606546</v>
      </c>
      <c r="S349" s="42">
        <f t="shared" si="38"/>
        <v>-0.1957240284657783</v>
      </c>
      <c r="T349" s="42">
        <f t="shared" si="39"/>
        <v>-0.39666591600873125</v>
      </c>
      <c r="U349" s="42"/>
      <c r="V349" s="39"/>
      <c r="W349" s="39"/>
    </row>
    <row r="350" spans="1:40" x14ac:dyDescent="0.25">
      <c r="A350" s="37">
        <v>341</v>
      </c>
      <c r="B350" t="s">
        <v>1237</v>
      </c>
      <c r="C350" t="s">
        <v>1238</v>
      </c>
      <c r="D350" t="s">
        <v>1239</v>
      </c>
      <c r="E350" t="s">
        <v>462</v>
      </c>
      <c r="F350" s="38">
        <v>520.35714285714289</v>
      </c>
      <c r="G350" s="38">
        <v>699.14841043501144</v>
      </c>
      <c r="H350" s="39">
        <v>175</v>
      </c>
      <c r="I350" s="37">
        <v>356</v>
      </c>
      <c r="J350" t="s">
        <v>1237</v>
      </c>
      <c r="K350" t="s">
        <v>1238</v>
      </c>
      <c r="L350" t="s">
        <v>1239</v>
      </c>
      <c r="M350" t="s">
        <v>462</v>
      </c>
      <c r="N350" s="38">
        <v>364.57446808510639</v>
      </c>
      <c r="O350" s="38">
        <v>367.45729316186123</v>
      </c>
      <c r="P350" s="39">
        <v>175</v>
      </c>
      <c r="Q350" s="39">
        <f t="shared" si="29"/>
        <v>-52.390878955592221</v>
      </c>
      <c r="R350" s="39">
        <f t="shared" si="30"/>
        <v>-83.023782442249981</v>
      </c>
      <c r="S350" s="42">
        <f t="shared" si="38"/>
        <v>-0.29937645117481271</v>
      </c>
      <c r="T350" s="42">
        <f t="shared" si="39"/>
        <v>-0.47442161395571414</v>
      </c>
      <c r="U350" s="42"/>
      <c r="V350" s="39"/>
      <c r="W350" s="39"/>
    </row>
    <row r="351" spans="1:40" x14ac:dyDescent="0.25">
      <c r="A351" s="37">
        <v>342</v>
      </c>
      <c r="B351" t="s">
        <v>1240</v>
      </c>
      <c r="C351" t="s">
        <v>1241</v>
      </c>
      <c r="D351" t="s">
        <v>1242</v>
      </c>
      <c r="E351" t="s">
        <v>289</v>
      </c>
      <c r="F351" s="38">
        <v>344.70754716981133</v>
      </c>
      <c r="G351" s="38">
        <v>463.14677712589628</v>
      </c>
      <c r="H351" s="39">
        <v>159</v>
      </c>
      <c r="I351" s="37">
        <v>357</v>
      </c>
      <c r="J351" t="s">
        <v>1240</v>
      </c>
      <c r="K351" t="s">
        <v>1241</v>
      </c>
      <c r="L351" t="s">
        <v>1242</v>
      </c>
      <c r="M351" t="s">
        <v>289</v>
      </c>
      <c r="N351" s="38">
        <v>437.82</v>
      </c>
      <c r="O351" s="38">
        <v>441.28200457134091</v>
      </c>
      <c r="P351" s="39">
        <v>159</v>
      </c>
      <c r="Q351" s="39">
        <f t="shared" si="29"/>
        <v>42.949103150058839</v>
      </c>
      <c r="R351" s="39">
        <f t="shared" si="30"/>
        <v>-7.5062572123422067</v>
      </c>
      <c r="S351" s="42">
        <f t="shared" si="38"/>
        <v>0.27012014559785436</v>
      </c>
      <c r="T351" s="42">
        <f t="shared" si="39"/>
        <v>-4.7209164857498154E-2</v>
      </c>
      <c r="U351" s="42"/>
      <c r="V351" s="39"/>
      <c r="W351" s="39"/>
    </row>
    <row r="352" spans="1:40" x14ac:dyDescent="0.25">
      <c r="A352" s="37">
        <v>343</v>
      </c>
      <c r="B352" t="s">
        <v>1243</v>
      </c>
      <c r="C352" t="s">
        <v>1244</v>
      </c>
      <c r="D352" t="s">
        <v>1245</v>
      </c>
      <c r="E352" t="s">
        <v>399</v>
      </c>
      <c r="F352" s="38">
        <v>578</v>
      </c>
      <c r="G352" s="38">
        <v>776.59697148114105</v>
      </c>
      <c r="H352" s="39">
        <v>158</v>
      </c>
      <c r="I352" s="37">
        <v>358</v>
      </c>
      <c r="J352" t="s">
        <v>1243</v>
      </c>
      <c r="K352" t="s">
        <v>1244</v>
      </c>
      <c r="L352" t="s">
        <v>1245</v>
      </c>
      <c r="M352" t="s">
        <v>399</v>
      </c>
      <c r="N352" s="38">
        <v>717.26666666666665</v>
      </c>
      <c r="O352" s="38">
        <v>722.9383593231704</v>
      </c>
      <c r="P352" s="39">
        <v>158</v>
      </c>
      <c r="Q352" s="39">
        <f t="shared" si="29"/>
        <v>38.069434832756627</v>
      </c>
      <c r="R352" s="39">
        <f t="shared" si="30"/>
        <v>-10.916937655306374</v>
      </c>
      <c r="S352" s="42">
        <f t="shared" si="38"/>
        <v>0.24094579008073813</v>
      </c>
      <c r="T352" s="42">
        <f t="shared" si="39"/>
        <v>-6.9094542122192237E-2</v>
      </c>
      <c r="U352" s="42"/>
      <c r="V352" s="39"/>
      <c r="W352" s="39"/>
    </row>
    <row r="353" spans="1:23" x14ac:dyDescent="0.25">
      <c r="A353" s="37">
        <v>344</v>
      </c>
      <c r="B353" t="s">
        <v>1246</v>
      </c>
      <c r="C353" t="s">
        <v>1247</v>
      </c>
      <c r="D353" t="s">
        <v>1248</v>
      </c>
      <c r="E353" t="s">
        <v>230</v>
      </c>
      <c r="F353" s="38">
        <v>436.60465116279067</v>
      </c>
      <c r="G353" s="38">
        <v>586.61911734879459</v>
      </c>
      <c r="H353" s="39">
        <v>148</v>
      </c>
      <c r="I353" s="37">
        <v>359</v>
      </c>
      <c r="J353" t="s">
        <v>1246</v>
      </c>
      <c r="K353" t="s">
        <v>1247</v>
      </c>
      <c r="L353" t="s">
        <v>1248</v>
      </c>
      <c r="M353" t="s">
        <v>230</v>
      </c>
      <c r="N353" s="38">
        <v>580.45161290322585</v>
      </c>
      <c r="O353" s="38">
        <v>585.04145835869417</v>
      </c>
      <c r="P353" s="39">
        <v>148</v>
      </c>
      <c r="Q353" s="39">
        <f t="shared" si="29"/>
        <v>48.761162486211227</v>
      </c>
      <c r="R353" s="39">
        <f t="shared" si="30"/>
        <v>-0.39803259667043323</v>
      </c>
      <c r="S353" s="42">
        <f t="shared" si="38"/>
        <v>0.32946731409602181</v>
      </c>
      <c r="T353" s="42">
        <f t="shared" si="39"/>
        <v>-2.6894094369623867E-3</v>
      </c>
      <c r="U353" s="42"/>
      <c r="V353" s="39"/>
      <c r="W353" s="39"/>
    </row>
    <row r="354" spans="1:23" x14ac:dyDescent="0.25">
      <c r="A354" s="37">
        <v>345</v>
      </c>
      <c r="B354" t="s">
        <v>1249</v>
      </c>
      <c r="C354" t="s">
        <v>1250</v>
      </c>
      <c r="D354" t="s">
        <v>1251</v>
      </c>
      <c r="E354" t="s">
        <v>230</v>
      </c>
      <c r="F354" s="38">
        <v>397.671875</v>
      </c>
      <c r="G354" s="38">
        <v>534.3092971768632</v>
      </c>
      <c r="H354" s="39">
        <v>147</v>
      </c>
      <c r="I354" s="37">
        <v>360</v>
      </c>
      <c r="J354" t="s">
        <v>1249</v>
      </c>
      <c r="K354" t="s">
        <v>1250</v>
      </c>
      <c r="L354" t="s">
        <v>1251</v>
      </c>
      <c r="M354" t="s">
        <v>230</v>
      </c>
      <c r="N354" s="38">
        <v>546.91666666666663</v>
      </c>
      <c r="O354" s="38">
        <v>551.24133890672545</v>
      </c>
      <c r="P354" s="39">
        <v>147</v>
      </c>
      <c r="Q354" s="39">
        <f t="shared" si="29"/>
        <v>55.16855919217317</v>
      </c>
      <c r="R354" s="39">
        <f t="shared" si="30"/>
        <v>4.6583695014123112</v>
      </c>
      <c r="S354" s="42">
        <f t="shared" si="38"/>
        <v>0.37529632103519162</v>
      </c>
      <c r="T354" s="42">
        <f t="shared" si="39"/>
        <v>3.1689588444981709E-2</v>
      </c>
      <c r="U354" s="42"/>
      <c r="V354" s="39"/>
      <c r="W354" s="39"/>
    </row>
    <row r="355" spans="1:23" x14ac:dyDescent="0.25">
      <c r="A355" s="37">
        <v>346</v>
      </c>
      <c r="B355" t="s">
        <v>1252</v>
      </c>
      <c r="C355" t="s">
        <v>1253</v>
      </c>
      <c r="D355" t="s">
        <v>1254</v>
      </c>
      <c r="E355" t="s">
        <v>541</v>
      </c>
      <c r="F355" s="38">
        <v>458.00598802395211</v>
      </c>
      <c r="G355" s="38">
        <v>615.373811798666</v>
      </c>
      <c r="H355" s="39">
        <v>146</v>
      </c>
      <c r="I355" s="37">
        <v>361</v>
      </c>
      <c r="J355" t="s">
        <v>1252</v>
      </c>
      <c r="K355" t="s">
        <v>1253</v>
      </c>
      <c r="L355" t="s">
        <v>1254</v>
      </c>
      <c r="M355" t="s">
        <v>541</v>
      </c>
      <c r="N355" s="38">
        <v>408.09677419354841</v>
      </c>
      <c r="O355" s="38">
        <v>411.32374623184614</v>
      </c>
      <c r="P355" s="39">
        <v>146</v>
      </c>
      <c r="Q355" s="39">
        <f t="shared" si="29"/>
        <v>-15.909716051262347</v>
      </c>
      <c r="R355" s="39">
        <f t="shared" si="30"/>
        <v>-48.411727963657029</v>
      </c>
      <c r="S355" s="42">
        <f t="shared" ref="S355:S403" si="40">+N355/F355-1</f>
        <v>-0.10897065788535854</v>
      </c>
      <c r="T355" s="42">
        <f t="shared" ref="T355:T403" si="41">+O355/G355-1</f>
        <v>-0.3315871778332673</v>
      </c>
      <c r="U355" s="39"/>
      <c r="V355" s="39"/>
      <c r="W355" s="39"/>
    </row>
    <row r="356" spans="1:23" x14ac:dyDescent="0.25">
      <c r="A356" s="37">
        <v>347</v>
      </c>
      <c r="B356" t="s">
        <v>1255</v>
      </c>
      <c r="C356" t="s">
        <v>1256</v>
      </c>
      <c r="D356" t="s">
        <v>1257</v>
      </c>
      <c r="E356" t="s">
        <v>376</v>
      </c>
      <c r="F356" s="38">
        <v>630.75</v>
      </c>
      <c r="G356" s="38">
        <v>847.47152207911711</v>
      </c>
      <c r="H356" s="39">
        <v>138</v>
      </c>
      <c r="I356" s="37">
        <v>362</v>
      </c>
      <c r="J356" t="s">
        <v>1255</v>
      </c>
      <c r="K356" t="s">
        <v>1256</v>
      </c>
      <c r="L356" t="s">
        <v>1257</v>
      </c>
      <c r="M356" t="s">
        <v>376</v>
      </c>
      <c r="N356" s="38">
        <v>518.51219512195121</v>
      </c>
      <c r="O356" s="38">
        <v>522.61226270636541</v>
      </c>
      <c r="P356" s="39">
        <v>138</v>
      </c>
      <c r="Q356" s="39">
        <f t="shared" si="29"/>
        <v>-24.556190365708655</v>
      </c>
      <c r="R356" s="39">
        <f t="shared" si="30"/>
        <v>-52.899214457916031</v>
      </c>
      <c r="S356" s="42">
        <f t="shared" si="40"/>
        <v>-0.17794340844716416</v>
      </c>
      <c r="T356" s="42">
        <f t="shared" si="41"/>
        <v>-0.38332764099939154</v>
      </c>
      <c r="U356" s="39"/>
      <c r="V356" s="39"/>
      <c r="W356" s="39"/>
    </row>
    <row r="357" spans="1:23" x14ac:dyDescent="0.25">
      <c r="A357" s="37">
        <v>347</v>
      </c>
      <c r="B357" t="s">
        <v>1258</v>
      </c>
      <c r="C357" t="s">
        <v>1259</v>
      </c>
      <c r="D357" t="s">
        <v>1260</v>
      </c>
      <c r="E357" t="s">
        <v>376</v>
      </c>
      <c r="F357" s="38">
        <v>522.41463414634143</v>
      </c>
      <c r="G357" s="38">
        <v>701.91284210290155</v>
      </c>
      <c r="H357" s="39">
        <v>138</v>
      </c>
      <c r="I357" s="37">
        <v>362</v>
      </c>
      <c r="J357" t="s">
        <v>1258</v>
      </c>
      <c r="K357" t="s">
        <v>1259</v>
      </c>
      <c r="L357" t="s">
        <v>1260</v>
      </c>
      <c r="M357" t="s">
        <v>376</v>
      </c>
      <c r="N357" s="38">
        <v>606.72727272727275</v>
      </c>
      <c r="O357" s="38">
        <v>611.52488953723798</v>
      </c>
      <c r="P357" s="39">
        <v>138</v>
      </c>
      <c r="Q357" s="39">
        <f t="shared" si="29"/>
        <v>22.271857187119359</v>
      </c>
      <c r="R357" s="39">
        <f t="shared" si="30"/>
        <v>-17.770778230373121</v>
      </c>
      <c r="S357" s="42">
        <f t="shared" si="40"/>
        <v>0.1613902694718794</v>
      </c>
      <c r="T357" s="42">
        <f t="shared" si="41"/>
        <v>-0.12877375529255886</v>
      </c>
      <c r="U357" s="39"/>
      <c r="V357" s="39"/>
      <c r="W357" s="39"/>
    </row>
    <row r="358" spans="1:23" x14ac:dyDescent="0.25">
      <c r="A358" s="37">
        <v>349</v>
      </c>
      <c r="B358" t="s">
        <v>1261</v>
      </c>
      <c r="C358" t="s">
        <v>1262</v>
      </c>
      <c r="D358" t="s">
        <v>1263</v>
      </c>
      <c r="E358" t="s">
        <v>180</v>
      </c>
      <c r="F358" s="38">
        <v>363.28899082568807</v>
      </c>
      <c r="G358" s="38">
        <v>488.11268174337266</v>
      </c>
      <c r="H358" s="39">
        <v>127</v>
      </c>
      <c r="I358" s="37">
        <v>364</v>
      </c>
      <c r="J358" t="s">
        <v>1261</v>
      </c>
      <c r="K358" t="s">
        <v>1262</v>
      </c>
      <c r="L358" t="s">
        <v>1263</v>
      </c>
      <c r="M358" t="s">
        <v>180</v>
      </c>
      <c r="N358" s="38">
        <v>365.12</v>
      </c>
      <c r="O358" s="38">
        <v>368.00713879925081</v>
      </c>
      <c r="P358" s="39">
        <v>127</v>
      </c>
      <c r="Q358" s="39">
        <f t="shared" si="29"/>
        <v>0.64009141760419541</v>
      </c>
      <c r="R358" s="39">
        <f t="shared" si="30"/>
        <v>-31.249759583019841</v>
      </c>
      <c r="S358" s="42">
        <f t="shared" si="40"/>
        <v>5.0400899023952395E-3</v>
      </c>
      <c r="T358" s="42">
        <f t="shared" si="41"/>
        <v>-0.24606109907889639</v>
      </c>
      <c r="U358" s="39"/>
      <c r="V358" s="39"/>
      <c r="W358" s="39"/>
    </row>
    <row r="359" spans="1:23" x14ac:dyDescent="0.25">
      <c r="A359" s="37">
        <v>350</v>
      </c>
      <c r="B359" t="s">
        <v>1264</v>
      </c>
      <c r="C359" t="s">
        <v>1265</v>
      </c>
      <c r="D359" t="s">
        <v>1266</v>
      </c>
      <c r="E359" t="s">
        <v>195</v>
      </c>
      <c r="F359" s="38">
        <v>351.75</v>
      </c>
      <c r="G359" s="38">
        <v>472.60897010119612</v>
      </c>
      <c r="H359" s="39">
        <v>123</v>
      </c>
      <c r="I359" s="37">
        <v>365</v>
      </c>
      <c r="J359" t="s">
        <v>1264</v>
      </c>
      <c r="K359" t="s">
        <v>1265</v>
      </c>
      <c r="L359" t="s">
        <v>1266</v>
      </c>
      <c r="M359" t="s">
        <v>195</v>
      </c>
      <c r="N359" s="38">
        <v>523.72222222222217</v>
      </c>
      <c r="O359" s="38">
        <v>527.86348741669974</v>
      </c>
      <c r="P359" s="39">
        <v>123</v>
      </c>
      <c r="Q359" s="39">
        <f t="shared" si="29"/>
        <v>60.135276000947634</v>
      </c>
      <c r="R359" s="39">
        <f t="shared" si="30"/>
        <v>14.38039914551706</v>
      </c>
      <c r="S359" s="42">
        <f t="shared" si="40"/>
        <v>0.4889046829345336</v>
      </c>
      <c r="T359" s="42">
        <f t="shared" si="41"/>
        <v>0.11691381419119562</v>
      </c>
      <c r="U359" s="39"/>
      <c r="V359" s="39"/>
      <c r="W359" s="39"/>
    </row>
    <row r="360" spans="1:23" x14ac:dyDescent="0.25">
      <c r="A360" s="37">
        <v>351</v>
      </c>
      <c r="B360" t="s">
        <v>1267</v>
      </c>
      <c r="C360" t="s">
        <v>1268</v>
      </c>
      <c r="D360" t="s">
        <v>1269</v>
      </c>
      <c r="E360" t="s">
        <v>376</v>
      </c>
      <c r="F360" s="38">
        <v>611.24561403508767</v>
      </c>
      <c r="G360" s="38">
        <v>821.265558288546</v>
      </c>
      <c r="H360" s="39">
        <v>119</v>
      </c>
      <c r="I360" s="37">
        <v>366</v>
      </c>
      <c r="J360" t="s">
        <v>1267</v>
      </c>
      <c r="K360" t="s">
        <v>1268</v>
      </c>
      <c r="L360" t="s">
        <v>1269</v>
      </c>
      <c r="M360" t="s">
        <v>376</v>
      </c>
      <c r="N360" s="38">
        <v>591.2962962962963</v>
      </c>
      <c r="O360" s="38">
        <v>595.97189467187241</v>
      </c>
      <c r="P360" s="39">
        <v>119</v>
      </c>
      <c r="Q360" s="39">
        <f t="shared" si="29"/>
        <v>-3.8838214236738904</v>
      </c>
      <c r="R360" s="39">
        <f t="shared" si="30"/>
        <v>-32.64467345526338</v>
      </c>
      <c r="S360" s="42">
        <f t="shared" si="40"/>
        <v>-3.2637154820788994E-2</v>
      </c>
      <c r="T360" s="42">
        <f t="shared" si="41"/>
        <v>-0.27432498701901997</v>
      </c>
      <c r="U360" s="39"/>
      <c r="V360" s="39"/>
      <c r="W360" s="39"/>
    </row>
    <row r="361" spans="1:23" x14ac:dyDescent="0.25">
      <c r="A361" s="37">
        <v>352</v>
      </c>
      <c r="B361" t="s">
        <v>1270</v>
      </c>
      <c r="C361" t="s">
        <v>1271</v>
      </c>
      <c r="D361" t="s">
        <v>1272</v>
      </c>
      <c r="E361" t="s">
        <v>724</v>
      </c>
      <c r="F361" s="38">
        <v>536.8223684210526</v>
      </c>
      <c r="G361" s="38">
        <v>721.27097844138893</v>
      </c>
      <c r="H361" s="39">
        <v>118</v>
      </c>
      <c r="Q361" s="39"/>
      <c r="R361" s="39"/>
      <c r="S361" s="42"/>
      <c r="T361" s="42"/>
      <c r="W361" s="39"/>
    </row>
    <row r="362" spans="1:23" x14ac:dyDescent="0.25">
      <c r="A362" s="37">
        <v>353</v>
      </c>
      <c r="B362" t="s">
        <v>1273</v>
      </c>
      <c r="C362" t="s">
        <v>1274</v>
      </c>
      <c r="D362" t="s">
        <v>1275</v>
      </c>
      <c r="E362" t="s">
        <v>399</v>
      </c>
      <c r="F362" s="38">
        <v>758.31818181818187</v>
      </c>
      <c r="G362" s="38">
        <v>1018.871286192189</v>
      </c>
      <c r="H362" s="39">
        <v>114</v>
      </c>
      <c r="I362" s="37">
        <v>367</v>
      </c>
      <c r="J362" t="s">
        <v>1273</v>
      </c>
      <c r="K362" t="s">
        <v>1274</v>
      </c>
      <c r="L362" t="s">
        <v>1275</v>
      </c>
      <c r="M362" t="s">
        <v>399</v>
      </c>
      <c r="N362" s="38">
        <v>946.91666666666663</v>
      </c>
      <c r="O362" s="38">
        <v>954.40428675866531</v>
      </c>
      <c r="P362" s="39">
        <v>114</v>
      </c>
      <c r="Q362" s="39">
        <f t="shared" si="29"/>
        <v>28.352514535754956</v>
      </c>
      <c r="R362" s="39">
        <f t="shared" si="30"/>
        <v>-7.21311713758063</v>
      </c>
      <c r="S362" s="42">
        <f t="shared" si="40"/>
        <v>0.24870626785749961</v>
      </c>
      <c r="T362" s="42">
        <f t="shared" si="41"/>
        <v>-6.3272957347198511E-2</v>
      </c>
      <c r="U362" s="39"/>
      <c r="V362" s="39"/>
      <c r="W362" s="39"/>
    </row>
    <row r="363" spans="1:23" x14ac:dyDescent="0.25">
      <c r="A363" s="37">
        <v>354</v>
      </c>
      <c r="B363" t="s">
        <v>1276</v>
      </c>
      <c r="C363" t="s">
        <v>1277</v>
      </c>
      <c r="D363" t="s">
        <v>1278</v>
      </c>
      <c r="E363" t="s">
        <v>797</v>
      </c>
      <c r="F363" s="38">
        <v>616.22222222222217</v>
      </c>
      <c r="G363" s="38">
        <v>827.95209608504581</v>
      </c>
      <c r="H363" s="39">
        <v>110</v>
      </c>
      <c r="I363" s="37">
        <v>368</v>
      </c>
      <c r="J363" t="s">
        <v>1276</v>
      </c>
      <c r="K363" t="s">
        <v>1277</v>
      </c>
      <c r="L363" t="s">
        <v>1278</v>
      </c>
      <c r="M363" t="s">
        <v>797</v>
      </c>
      <c r="N363" s="38">
        <v>681.7560975609756</v>
      </c>
      <c r="O363" s="38">
        <v>687.14699502179428</v>
      </c>
      <c r="P363" s="39">
        <v>110</v>
      </c>
      <c r="Q363" s="39">
        <f t="shared" si="29"/>
        <v>11.698257588417951</v>
      </c>
      <c r="R363" s="39">
        <f t="shared" si="30"/>
        <v>-18.707073984346444</v>
      </c>
      <c r="S363" s="42">
        <f t="shared" si="40"/>
        <v>0.10634779625834501</v>
      </c>
      <c r="T363" s="42">
        <f t="shared" si="41"/>
        <v>-0.17006430894860403</v>
      </c>
      <c r="U363" s="39"/>
      <c r="V363" s="39"/>
      <c r="W363" s="39"/>
    </row>
    <row r="364" spans="1:23" x14ac:dyDescent="0.25">
      <c r="A364" s="37">
        <v>355</v>
      </c>
      <c r="B364" t="s">
        <v>1279</v>
      </c>
      <c r="C364" t="s">
        <v>1280</v>
      </c>
      <c r="D364" t="s">
        <v>1281</v>
      </c>
      <c r="E364" t="s">
        <v>484</v>
      </c>
      <c r="F364" s="38">
        <v>394.20833333333331</v>
      </c>
      <c r="G364" s="38">
        <v>529.65570553511213</v>
      </c>
      <c r="H364" s="39">
        <v>106</v>
      </c>
      <c r="I364" s="37">
        <v>369</v>
      </c>
      <c r="J364" t="s">
        <v>1279</v>
      </c>
      <c r="K364" t="s">
        <v>1280</v>
      </c>
      <c r="L364" t="s">
        <v>1281</v>
      </c>
      <c r="M364" t="s">
        <v>484</v>
      </c>
      <c r="N364" s="38">
        <v>498.06451612903226</v>
      </c>
      <c r="O364" s="38">
        <v>502.0028963575769</v>
      </c>
      <c r="P364" s="39">
        <v>106</v>
      </c>
      <c r="Q364" s="39">
        <f t="shared" si="29"/>
        <v>27.926237081942517</v>
      </c>
      <c r="R364" s="39">
        <f t="shared" si="30"/>
        <v>-5.5341568913287595</v>
      </c>
      <c r="S364" s="42">
        <f t="shared" si="40"/>
        <v>0.26345506681077846</v>
      </c>
      <c r="T364" s="42">
        <f t="shared" si="41"/>
        <v>-5.2209027276686415E-2</v>
      </c>
      <c r="U364" s="39"/>
      <c r="V364" s="39"/>
      <c r="W364" s="39"/>
    </row>
    <row r="365" spans="1:23" x14ac:dyDescent="0.25">
      <c r="A365" s="37">
        <v>356</v>
      </c>
      <c r="B365" t="s">
        <v>1282</v>
      </c>
      <c r="C365" t="s">
        <v>1283</v>
      </c>
      <c r="D365" t="s">
        <v>1284</v>
      </c>
      <c r="E365" t="s">
        <v>537</v>
      </c>
      <c r="F365" s="38">
        <v>335.90909090909093</v>
      </c>
      <c r="G365" s="38">
        <v>451.32522957263546</v>
      </c>
      <c r="H365" s="39">
        <v>104</v>
      </c>
      <c r="I365" s="37">
        <v>370</v>
      </c>
      <c r="J365" t="s">
        <v>1282</v>
      </c>
      <c r="K365" t="s">
        <v>1283</v>
      </c>
      <c r="L365" t="s">
        <v>1284</v>
      </c>
      <c r="M365" t="s">
        <v>537</v>
      </c>
      <c r="N365" s="38">
        <v>427.77777777777777</v>
      </c>
      <c r="O365" s="38">
        <v>431.16037478610247</v>
      </c>
      <c r="P365" s="39">
        <v>104</v>
      </c>
      <c r="Q365" s="39">
        <f t="shared" si="29"/>
        <v>28.443241617801817</v>
      </c>
      <c r="R365" s="39">
        <f t="shared" si="30"/>
        <v>-4.6466378575495133</v>
      </c>
      <c r="S365" s="42">
        <f t="shared" si="40"/>
        <v>0.27349270786347901</v>
      </c>
      <c r="T365" s="42">
        <f t="shared" si="41"/>
        <v>-4.467921016874532E-2</v>
      </c>
      <c r="U365" s="39"/>
      <c r="V365" s="39"/>
      <c r="W365" s="39"/>
    </row>
    <row r="366" spans="1:23" x14ac:dyDescent="0.25">
      <c r="A366" s="37">
        <v>357</v>
      </c>
      <c r="B366" t="s">
        <v>1285</v>
      </c>
      <c r="C366" t="s">
        <v>1286</v>
      </c>
      <c r="D366" t="s">
        <v>1287</v>
      </c>
      <c r="E366" t="s">
        <v>176</v>
      </c>
      <c r="F366" s="38">
        <v>357.80246913580248</v>
      </c>
      <c r="G366" s="38">
        <v>480.74102754210838</v>
      </c>
      <c r="H366" s="39">
        <v>102</v>
      </c>
      <c r="I366" s="37">
        <v>371</v>
      </c>
      <c r="J366" t="s">
        <v>1285</v>
      </c>
      <c r="K366" t="s">
        <v>1286</v>
      </c>
      <c r="L366" t="s">
        <v>1287</v>
      </c>
      <c r="M366" t="s">
        <v>176</v>
      </c>
      <c r="N366" s="38">
        <v>608.06666666666672</v>
      </c>
      <c r="O366" s="38">
        <v>612.87487455959081</v>
      </c>
      <c r="P366" s="39">
        <v>102</v>
      </c>
      <c r="Q366" s="39">
        <f t="shared" si="29"/>
        <v>71.343689186391558</v>
      </c>
      <c r="R366" s="39">
        <f t="shared" si="30"/>
        <v>28.03516160185162</v>
      </c>
      <c r="S366" s="42">
        <f t="shared" si="40"/>
        <v>0.69944793319991727</v>
      </c>
      <c r="T366" s="42">
        <f t="shared" si="41"/>
        <v>0.27485452550834921</v>
      </c>
      <c r="U366" s="39"/>
      <c r="V366" s="39"/>
      <c r="W366" s="39"/>
    </row>
    <row r="367" spans="1:23" x14ac:dyDescent="0.25">
      <c r="A367" s="37">
        <v>357</v>
      </c>
      <c r="B367" t="s">
        <v>1288</v>
      </c>
      <c r="C367" t="s">
        <v>1289</v>
      </c>
      <c r="D367" t="s">
        <v>1290</v>
      </c>
      <c r="E367" t="s">
        <v>484</v>
      </c>
      <c r="F367" s="38">
        <v>415.54761904761904</v>
      </c>
      <c r="G367" s="38">
        <v>558.32702847505175</v>
      </c>
      <c r="H367" s="39">
        <v>102</v>
      </c>
      <c r="I367" s="37">
        <v>371</v>
      </c>
      <c r="J367" t="s">
        <v>1288</v>
      </c>
      <c r="K367" t="s">
        <v>1289</v>
      </c>
      <c r="L367" t="s">
        <v>1290</v>
      </c>
      <c r="M367" t="s">
        <v>484</v>
      </c>
      <c r="N367" s="38">
        <v>466.375</v>
      </c>
      <c r="O367" s="38">
        <v>470.06279951112128</v>
      </c>
      <c r="P367" s="39">
        <v>102</v>
      </c>
      <c r="Q367" s="39">
        <f t="shared" si="29"/>
        <v>12.476049962757124</v>
      </c>
      <c r="R367" s="39">
        <f t="shared" si="30"/>
        <v>-16.124871079429028</v>
      </c>
      <c r="S367" s="42">
        <f t="shared" si="40"/>
        <v>0.12231421532114828</v>
      </c>
      <c r="T367" s="42">
        <f t="shared" si="41"/>
        <v>-0.15808697136695127</v>
      </c>
      <c r="U367" s="39"/>
      <c r="V367" s="39"/>
      <c r="W367" s="39"/>
    </row>
    <row r="368" spans="1:23" x14ac:dyDescent="0.25">
      <c r="A368" s="37">
        <v>359</v>
      </c>
      <c r="B368" t="s">
        <v>1291</v>
      </c>
      <c r="C368" t="s">
        <v>1292</v>
      </c>
      <c r="D368" t="s">
        <v>1293</v>
      </c>
      <c r="E368" t="s">
        <v>484</v>
      </c>
      <c r="F368" s="38">
        <v>361.79310344827587</v>
      </c>
      <c r="G368" s="38">
        <v>486.10281737144328</v>
      </c>
      <c r="H368" s="39">
        <v>99</v>
      </c>
      <c r="I368" s="37">
        <v>373</v>
      </c>
      <c r="J368" t="s">
        <v>1291</v>
      </c>
      <c r="K368" t="s">
        <v>1292</v>
      </c>
      <c r="L368" t="s">
        <v>1293</v>
      </c>
      <c r="M368" t="s">
        <v>484</v>
      </c>
      <c r="N368" s="38">
        <v>515.45652173913038</v>
      </c>
      <c r="O368" s="38">
        <v>519.53242698463851</v>
      </c>
      <c r="P368" s="39">
        <v>99</v>
      </c>
      <c r="Q368" s="39">
        <f t="shared" si="29"/>
        <v>42.048005519733444</v>
      </c>
      <c r="R368" s="39">
        <f t="shared" si="30"/>
        <v>6.8082949397461041</v>
      </c>
      <c r="S368" s="42">
        <f t="shared" si="40"/>
        <v>0.424727328482156</v>
      </c>
      <c r="T368" s="42">
        <f t="shared" si="41"/>
        <v>6.8770655957031357E-2</v>
      </c>
      <c r="U368" s="39"/>
      <c r="V368" s="39"/>
      <c r="W368" s="39"/>
    </row>
    <row r="369" spans="1:30" x14ac:dyDescent="0.25">
      <c r="A369" s="37">
        <v>360</v>
      </c>
      <c r="B369" t="s">
        <v>1294</v>
      </c>
      <c r="C369" t="s">
        <v>1295</v>
      </c>
      <c r="D369" t="s">
        <v>1296</v>
      </c>
      <c r="E369" t="s">
        <v>724</v>
      </c>
      <c r="F369" s="38">
        <v>505.12903225806451</v>
      </c>
      <c r="G369" s="38">
        <v>678.68802190105964</v>
      </c>
      <c r="H369" s="39">
        <v>96</v>
      </c>
      <c r="Q369" s="39"/>
      <c r="R369" s="39"/>
      <c r="S369" s="42"/>
      <c r="T369" s="42"/>
      <c r="W369" s="39"/>
    </row>
    <row r="370" spans="1:30" x14ac:dyDescent="0.25">
      <c r="A370" s="37">
        <v>361</v>
      </c>
      <c r="B370" t="s">
        <v>1297</v>
      </c>
      <c r="C370" t="s">
        <v>1298</v>
      </c>
      <c r="D370" t="s">
        <v>1299</v>
      </c>
      <c r="E370" t="s">
        <v>289</v>
      </c>
      <c r="F370" s="38">
        <v>336.40740740740739</v>
      </c>
      <c r="G370" s="38">
        <v>451.99476431905703</v>
      </c>
      <c r="H370" s="39">
        <v>83</v>
      </c>
      <c r="I370" s="37">
        <v>374</v>
      </c>
      <c r="J370" t="s">
        <v>1297</v>
      </c>
      <c r="K370" t="s">
        <v>1298</v>
      </c>
      <c r="L370" t="s">
        <v>1299</v>
      </c>
      <c r="M370" t="s">
        <v>289</v>
      </c>
      <c r="N370" s="38">
        <v>400.61904761904759</v>
      </c>
      <c r="O370" s="38">
        <v>403.78689050932991</v>
      </c>
      <c r="P370" s="39">
        <v>83</v>
      </c>
      <c r="Q370" s="39">
        <f t="shared" si="29"/>
        <v>15.842594485774057</v>
      </c>
      <c r="R370" s="39">
        <f t="shared" si="30"/>
        <v>-8.8524333511591777</v>
      </c>
      <c r="S370" s="42">
        <f t="shared" si="40"/>
        <v>0.19087463235872359</v>
      </c>
      <c r="T370" s="42">
        <f t="shared" si="41"/>
        <v>-0.10665582350794189</v>
      </c>
      <c r="U370" s="39"/>
      <c r="V370" s="39"/>
      <c r="W370" s="39"/>
    </row>
    <row r="371" spans="1:30" x14ac:dyDescent="0.25">
      <c r="A371" s="37">
        <v>362</v>
      </c>
      <c r="B371" t="s">
        <v>1300</v>
      </c>
      <c r="C371" t="s">
        <v>1301</v>
      </c>
      <c r="D371" t="s">
        <v>1302</v>
      </c>
      <c r="E371" t="s">
        <v>207</v>
      </c>
      <c r="F371" s="38">
        <v>439.8</v>
      </c>
      <c r="G371" s="38">
        <v>590.91236688132494</v>
      </c>
      <c r="H371" s="39">
        <v>78</v>
      </c>
      <c r="I371" s="37">
        <v>375</v>
      </c>
      <c r="J371" t="s">
        <v>1300</v>
      </c>
      <c r="K371" t="s">
        <v>1301</v>
      </c>
      <c r="L371" t="s">
        <v>1302</v>
      </c>
      <c r="M371" t="s">
        <v>207</v>
      </c>
      <c r="N371" s="38">
        <v>345.95</v>
      </c>
      <c r="O371" s="38">
        <v>348.68555452344663</v>
      </c>
      <c r="P371" s="39">
        <v>78</v>
      </c>
      <c r="Q371" s="39">
        <f t="shared" si="29"/>
        <v>-16.644611186903141</v>
      </c>
      <c r="R371" s="39">
        <f t="shared" si="30"/>
        <v>-31.973761970205981</v>
      </c>
      <c r="S371" s="42">
        <f t="shared" si="40"/>
        <v>-0.21339245111414284</v>
      </c>
      <c r="T371" s="42">
        <f t="shared" si="41"/>
        <v>-0.40992002525905102</v>
      </c>
      <c r="U371" s="39"/>
      <c r="V371" s="39"/>
      <c r="W371" s="39"/>
    </row>
    <row r="372" spans="1:30" x14ac:dyDescent="0.25">
      <c r="A372" s="37">
        <v>363</v>
      </c>
      <c r="B372" t="s">
        <v>1303</v>
      </c>
      <c r="C372" t="s">
        <v>1304</v>
      </c>
      <c r="D372" t="s">
        <v>1305</v>
      </c>
      <c r="E372" t="s">
        <v>494</v>
      </c>
      <c r="F372" s="38">
        <v>493.57142857142856</v>
      </c>
      <c r="G372" s="38">
        <v>663.15930214220032</v>
      </c>
      <c r="H372" s="39">
        <v>71</v>
      </c>
      <c r="I372" s="37">
        <v>377</v>
      </c>
      <c r="J372" t="s">
        <v>1303</v>
      </c>
      <c r="K372" t="s">
        <v>1304</v>
      </c>
      <c r="L372" t="s">
        <v>1305</v>
      </c>
      <c r="M372" t="s">
        <v>494</v>
      </c>
      <c r="N372" s="38">
        <v>430.33333333333331</v>
      </c>
      <c r="O372" s="38">
        <v>433.73613806404541</v>
      </c>
      <c r="P372" s="39">
        <v>71</v>
      </c>
      <c r="Q372" s="39">
        <f t="shared" si="29"/>
        <v>-9.0967679691268692</v>
      </c>
      <c r="R372" s="39">
        <f t="shared" si="30"/>
        <v>-24.562792977389559</v>
      </c>
      <c r="S372" s="42">
        <f t="shared" si="40"/>
        <v>-0.12812349252291366</v>
      </c>
      <c r="T372" s="42">
        <f t="shared" si="41"/>
        <v>-0.34595483066745858</v>
      </c>
      <c r="U372" s="39"/>
      <c r="V372" s="39"/>
      <c r="W372" s="37">
        <v>376</v>
      </c>
      <c r="X372" t="s">
        <v>1771</v>
      </c>
      <c r="Y372" t="s">
        <v>1772</v>
      </c>
      <c r="Z372" t="s">
        <v>1773</v>
      </c>
      <c r="AA372" t="s">
        <v>354</v>
      </c>
      <c r="AB372" s="38">
        <v>560</v>
      </c>
      <c r="AC372" s="38">
        <v>564.42812699271599</v>
      </c>
      <c r="AD372" s="39">
        <v>74</v>
      </c>
    </row>
    <row r="373" spans="1:30" x14ac:dyDescent="0.25">
      <c r="A373" s="37">
        <v>363</v>
      </c>
      <c r="B373" t="s">
        <v>1306</v>
      </c>
      <c r="C373" t="s">
        <v>1307</v>
      </c>
      <c r="D373" t="s">
        <v>1308</v>
      </c>
      <c r="E373" t="s">
        <v>207</v>
      </c>
      <c r="F373" s="38">
        <v>367.43478260869563</v>
      </c>
      <c r="G373" s="38">
        <v>493.68294012239528</v>
      </c>
      <c r="H373" s="39">
        <v>71</v>
      </c>
      <c r="I373" s="37">
        <v>377</v>
      </c>
      <c r="J373" t="s">
        <v>1306</v>
      </c>
      <c r="K373" t="s">
        <v>1307</v>
      </c>
      <c r="L373" t="s">
        <v>1308</v>
      </c>
      <c r="M373" t="s">
        <v>207</v>
      </c>
      <c r="N373" s="38">
        <v>398.21428571428572</v>
      </c>
      <c r="O373" s="38">
        <v>401.36311326331526</v>
      </c>
      <c r="P373" s="39">
        <v>71</v>
      </c>
      <c r="Q373" s="39">
        <f t="shared" si="29"/>
        <v>5.9475717159423223</v>
      </c>
      <c r="R373" s="39">
        <f t="shared" si="30"/>
        <v>-13.277160651671739</v>
      </c>
      <c r="S373" s="42">
        <f t="shared" si="40"/>
        <v>8.3768615717497497E-2</v>
      </c>
      <c r="T373" s="42">
        <f t="shared" si="41"/>
        <v>-0.18700226269960196</v>
      </c>
      <c r="U373" s="39"/>
      <c r="V373" s="39"/>
      <c r="W373" s="39"/>
    </row>
    <row r="374" spans="1:30" x14ac:dyDescent="0.25">
      <c r="A374" s="37">
        <v>365</v>
      </c>
      <c r="B374" t="s">
        <v>1309</v>
      </c>
      <c r="C374" t="s">
        <v>1310</v>
      </c>
      <c r="D374" t="s">
        <v>1311</v>
      </c>
      <c r="E374" t="s">
        <v>191</v>
      </c>
      <c r="F374" s="38">
        <v>583.04347826086962</v>
      </c>
      <c r="G374" s="38">
        <v>783.37335546578174</v>
      </c>
      <c r="H374" s="39">
        <v>70</v>
      </c>
      <c r="I374" s="37">
        <v>379</v>
      </c>
      <c r="J374" t="s">
        <v>1309</v>
      </c>
      <c r="K374" t="s">
        <v>1310</v>
      </c>
      <c r="L374" t="s">
        <v>1311</v>
      </c>
      <c r="M374" t="s">
        <v>191</v>
      </c>
      <c r="N374" s="38">
        <v>620</v>
      </c>
      <c r="O374" s="38">
        <v>624.90256917050704</v>
      </c>
      <c r="P374" s="39">
        <v>70</v>
      </c>
      <c r="Q374" s="39">
        <f t="shared" si="29"/>
        <v>4.4369873228933576</v>
      </c>
      <c r="R374" s="39">
        <f t="shared" si="30"/>
        <v>-14.160495711618289</v>
      </c>
      <c r="S374" s="42">
        <f t="shared" si="40"/>
        <v>6.3385533184190823E-2</v>
      </c>
      <c r="T374" s="42">
        <f t="shared" si="41"/>
        <v>-0.20229279588026128</v>
      </c>
      <c r="U374" s="39"/>
      <c r="V374" s="39"/>
      <c r="W374" s="39"/>
    </row>
    <row r="375" spans="1:30" x14ac:dyDescent="0.25">
      <c r="A375" s="37">
        <v>365</v>
      </c>
      <c r="B375" t="s">
        <v>1312</v>
      </c>
      <c r="C375" t="s">
        <v>1313</v>
      </c>
      <c r="D375" t="s">
        <v>1314</v>
      </c>
      <c r="E375" t="s">
        <v>354</v>
      </c>
      <c r="F375" s="38">
        <v>465.2</v>
      </c>
      <c r="G375" s="38">
        <v>625.03963863845468</v>
      </c>
      <c r="H375" s="39">
        <v>70</v>
      </c>
      <c r="I375" s="37">
        <v>379</v>
      </c>
      <c r="J375" t="s">
        <v>1312</v>
      </c>
      <c r="K375" t="s">
        <v>1313</v>
      </c>
      <c r="L375" t="s">
        <v>1314</v>
      </c>
      <c r="M375" t="s">
        <v>354</v>
      </c>
      <c r="N375" s="38">
        <v>402.71428571428572</v>
      </c>
      <c r="O375" s="38">
        <v>405.89869642664956</v>
      </c>
      <c r="P375" s="39">
        <v>70</v>
      </c>
      <c r="Q375" s="39">
        <f t="shared" si="29"/>
        <v>-9.4024075666380043</v>
      </c>
      <c r="R375" s="39">
        <f t="shared" si="30"/>
        <v>-24.542229014853703</v>
      </c>
      <c r="S375" s="42">
        <f t="shared" si="40"/>
        <v>-0.13432010809482864</v>
      </c>
      <c r="T375" s="42">
        <f t="shared" si="41"/>
        <v>-0.35060327164076721</v>
      </c>
      <c r="U375" s="39"/>
      <c r="V375" s="39"/>
      <c r="W375" s="39"/>
    </row>
    <row r="376" spans="1:30" x14ac:dyDescent="0.25">
      <c r="A376" s="37">
        <v>367</v>
      </c>
      <c r="B376" t="s">
        <v>1315</v>
      </c>
      <c r="C376" t="s">
        <v>1316</v>
      </c>
      <c r="D376" t="s">
        <v>1317</v>
      </c>
      <c r="E376" t="s">
        <v>218</v>
      </c>
      <c r="F376" s="38">
        <v>654.66666666666663</v>
      </c>
      <c r="G376" s="38">
        <v>879.60579699478717</v>
      </c>
      <c r="H376" s="39">
        <v>69</v>
      </c>
      <c r="I376" s="37">
        <v>381</v>
      </c>
      <c r="J376" t="s">
        <v>1315</v>
      </c>
      <c r="K376" t="s">
        <v>1316</v>
      </c>
      <c r="L376" t="s">
        <v>1317</v>
      </c>
      <c r="M376" t="s">
        <v>218</v>
      </c>
      <c r="N376" s="38">
        <v>594.4375</v>
      </c>
      <c r="O376" s="38">
        <v>599.13793703434385</v>
      </c>
      <c r="P376" s="39">
        <v>69</v>
      </c>
      <c r="Q376" s="39">
        <f t="shared" si="29"/>
        <v>-6.34798243380855</v>
      </c>
      <c r="R376" s="39">
        <f t="shared" si="30"/>
        <v>-22.001085490100831</v>
      </c>
      <c r="S376" s="42">
        <f t="shared" si="40"/>
        <v>-9.1999745417515211E-2</v>
      </c>
      <c r="T376" s="42">
        <f t="shared" si="41"/>
        <v>-0.31885631145073667</v>
      </c>
      <c r="U376" s="39"/>
      <c r="V376" s="39"/>
      <c r="W376" s="39"/>
    </row>
    <row r="377" spans="1:30" x14ac:dyDescent="0.25">
      <c r="A377" s="37">
        <v>368</v>
      </c>
      <c r="B377" t="s">
        <v>1318</v>
      </c>
      <c r="C377" t="s">
        <v>1319</v>
      </c>
      <c r="D377" t="s">
        <v>1320</v>
      </c>
      <c r="E377" t="s">
        <v>191</v>
      </c>
      <c r="F377" s="38">
        <v>292.85000000000002</v>
      </c>
      <c r="G377" s="38">
        <v>393.47132023919056</v>
      </c>
      <c r="H377" s="39">
        <v>67</v>
      </c>
      <c r="I377" s="37">
        <v>382</v>
      </c>
      <c r="J377" t="s">
        <v>1318</v>
      </c>
      <c r="K377" t="s">
        <v>1319</v>
      </c>
      <c r="L377" t="s">
        <v>1320</v>
      </c>
      <c r="M377" t="s">
        <v>191</v>
      </c>
      <c r="N377" s="38">
        <v>487.15</v>
      </c>
      <c r="O377" s="38">
        <v>491.00207511518147</v>
      </c>
      <c r="P377" s="39">
        <v>67</v>
      </c>
      <c r="Q377" s="39">
        <f t="shared" si="29"/>
        <v>44.453133003243963</v>
      </c>
      <c r="R377" s="39">
        <f t="shared" si="30"/>
        <v>16.607463468287964</v>
      </c>
      <c r="S377" s="42">
        <f t="shared" si="40"/>
        <v>0.6634795970633427</v>
      </c>
      <c r="T377" s="42">
        <f t="shared" si="41"/>
        <v>0.24787258907892484</v>
      </c>
      <c r="U377" s="39"/>
      <c r="V377" s="39"/>
      <c r="W377" s="39"/>
    </row>
    <row r="378" spans="1:30" x14ac:dyDescent="0.25">
      <c r="A378" s="37">
        <v>369</v>
      </c>
      <c r="B378" t="s">
        <v>1321</v>
      </c>
      <c r="C378" t="s">
        <v>1322</v>
      </c>
      <c r="D378" t="s">
        <v>1323</v>
      </c>
      <c r="E378" t="s">
        <v>797</v>
      </c>
      <c r="F378" s="38">
        <v>604.08024691358025</v>
      </c>
      <c r="G378" s="38">
        <v>811.63821848558189</v>
      </c>
      <c r="H378" s="39">
        <v>66</v>
      </c>
      <c r="I378" s="37">
        <v>383</v>
      </c>
      <c r="J378" t="s">
        <v>1321</v>
      </c>
      <c r="K378" t="s">
        <v>1322</v>
      </c>
      <c r="L378" t="s">
        <v>1323</v>
      </c>
      <c r="M378" t="s">
        <v>797</v>
      </c>
      <c r="N378" s="38">
        <v>693.1</v>
      </c>
      <c r="O378" s="38">
        <v>698.58059789044898</v>
      </c>
      <c r="P378" s="39">
        <v>66</v>
      </c>
      <c r="Q378" s="39">
        <f t="shared" si="29"/>
        <v>9.7260318206435681</v>
      </c>
      <c r="R378" s="39">
        <f t="shared" si="30"/>
        <v>-9.1935086216141784</v>
      </c>
      <c r="S378" s="42">
        <f t="shared" si="40"/>
        <v>0.14736411849459952</v>
      </c>
      <c r="T378" s="42">
        <f t="shared" si="41"/>
        <v>-0.1392955851759724</v>
      </c>
      <c r="U378" s="39"/>
      <c r="V378" s="39"/>
      <c r="W378" s="39"/>
    </row>
    <row r="379" spans="1:30" x14ac:dyDescent="0.25">
      <c r="A379" s="37">
        <v>370</v>
      </c>
      <c r="B379" t="s">
        <v>1324</v>
      </c>
      <c r="C379" t="s">
        <v>1325</v>
      </c>
      <c r="D379" t="s">
        <v>1326</v>
      </c>
      <c r="E379" t="s">
        <v>494</v>
      </c>
      <c r="F379" s="38">
        <v>517.90909090909088</v>
      </c>
      <c r="G379" s="38">
        <v>695.85922405285635</v>
      </c>
      <c r="H379" s="39">
        <v>62</v>
      </c>
      <c r="I379" s="37">
        <v>384</v>
      </c>
      <c r="J379" t="s">
        <v>1324</v>
      </c>
      <c r="K379" t="s">
        <v>1325</v>
      </c>
      <c r="L379" t="s">
        <v>1326</v>
      </c>
      <c r="M379" t="s">
        <v>494</v>
      </c>
      <c r="N379" s="38">
        <v>524.5</v>
      </c>
      <c r="O379" s="38">
        <v>528.64741537085638</v>
      </c>
      <c r="P379" s="39">
        <v>62</v>
      </c>
      <c r="Q379" s="39">
        <f t="shared" si="29"/>
        <v>0.78901176057573918</v>
      </c>
      <c r="R379" s="39">
        <f t="shared" si="30"/>
        <v>-14.898318194164698</v>
      </c>
      <c r="S379" s="42">
        <f t="shared" si="40"/>
        <v>1.2725996138318374E-2</v>
      </c>
      <c r="T379" s="42">
        <f t="shared" si="41"/>
        <v>-0.24029545474459191</v>
      </c>
      <c r="U379" s="39"/>
      <c r="V379" s="39"/>
      <c r="W379" s="39"/>
    </row>
    <row r="380" spans="1:30" x14ac:dyDescent="0.25">
      <c r="A380" s="37">
        <v>371</v>
      </c>
      <c r="B380" t="s">
        <v>1327</v>
      </c>
      <c r="C380" t="s">
        <v>1328</v>
      </c>
      <c r="D380" t="s">
        <v>1329</v>
      </c>
      <c r="E380" t="s">
        <v>399</v>
      </c>
      <c r="F380" s="38">
        <v>977</v>
      </c>
      <c r="G380" s="38">
        <v>1312.690728610856</v>
      </c>
      <c r="H380" s="39">
        <v>47</v>
      </c>
      <c r="I380" s="37">
        <v>385</v>
      </c>
      <c r="J380" t="s">
        <v>1327</v>
      </c>
      <c r="K380" t="s">
        <v>1328</v>
      </c>
      <c r="L380" t="s">
        <v>1329</v>
      </c>
      <c r="M380" t="s">
        <v>399</v>
      </c>
      <c r="N380" s="38">
        <v>836.25</v>
      </c>
      <c r="O380" s="38">
        <v>842.86253785296196</v>
      </c>
      <c r="P380" s="39">
        <v>47</v>
      </c>
      <c r="Q380" s="39">
        <f t="shared" si="29"/>
        <v>-6.7709825997952908</v>
      </c>
      <c r="R380" s="39">
        <f t="shared" si="30"/>
        <v>-16.821879277679542</v>
      </c>
      <c r="S380" s="42">
        <f t="shared" si="40"/>
        <v>-0.14406345957011257</v>
      </c>
      <c r="T380" s="42">
        <f t="shared" si="41"/>
        <v>-0.35791232505701154</v>
      </c>
      <c r="U380" s="39"/>
      <c r="V380" s="39"/>
      <c r="W380" s="39"/>
    </row>
    <row r="381" spans="1:30" x14ac:dyDescent="0.25">
      <c r="A381" s="37">
        <v>372</v>
      </c>
      <c r="B381" t="s">
        <v>1330</v>
      </c>
      <c r="C381" t="s">
        <v>1331</v>
      </c>
      <c r="D381" t="s">
        <v>1332</v>
      </c>
      <c r="E381" t="s">
        <v>191</v>
      </c>
      <c r="F381" s="38">
        <v>611.5333333333333</v>
      </c>
      <c r="G381" s="38">
        <v>821.65213603189238</v>
      </c>
      <c r="H381" s="39">
        <v>45</v>
      </c>
      <c r="Q381" s="39"/>
      <c r="R381" s="39"/>
      <c r="S381" s="42"/>
      <c r="T381" s="42"/>
      <c r="W381" s="39"/>
    </row>
    <row r="382" spans="1:30" x14ac:dyDescent="0.25">
      <c r="A382" s="37">
        <v>373</v>
      </c>
      <c r="B382" t="s">
        <v>1333</v>
      </c>
      <c r="C382" t="s">
        <v>1334</v>
      </c>
      <c r="D382" t="s">
        <v>1335</v>
      </c>
      <c r="E382" t="s">
        <v>600</v>
      </c>
      <c r="F382" s="38">
        <v>451.54545454545456</v>
      </c>
      <c r="G382" s="38">
        <v>606.69348180981876</v>
      </c>
      <c r="H382" s="39">
        <v>44</v>
      </c>
      <c r="I382" s="37">
        <v>386</v>
      </c>
      <c r="J382" t="s">
        <v>1333</v>
      </c>
      <c r="K382" t="s">
        <v>1334</v>
      </c>
      <c r="L382" t="s">
        <v>1335</v>
      </c>
      <c r="M382" t="s">
        <v>600</v>
      </c>
      <c r="N382" s="38">
        <v>504.64285714285717</v>
      </c>
      <c r="O382" s="38">
        <v>508.63325474534923</v>
      </c>
      <c r="P382" s="39">
        <v>44</v>
      </c>
      <c r="Q382" s="39">
        <f t="shared" si="29"/>
        <v>5.173976818430214</v>
      </c>
      <c r="R382" s="39">
        <f t="shared" si="30"/>
        <v>-7.1117460796936349</v>
      </c>
      <c r="S382" s="42">
        <f t="shared" si="40"/>
        <v>0.11759038223705032</v>
      </c>
      <c r="T382" s="42">
        <f t="shared" si="41"/>
        <v>-0.16163059272030988</v>
      </c>
      <c r="U382" s="39"/>
      <c r="V382" s="39"/>
      <c r="W382" s="39"/>
    </row>
    <row r="383" spans="1:30" x14ac:dyDescent="0.25">
      <c r="A383" s="37">
        <v>374</v>
      </c>
      <c r="B383" t="s">
        <v>1336</v>
      </c>
      <c r="C383" t="s">
        <v>1337</v>
      </c>
      <c r="D383" t="s">
        <v>1338</v>
      </c>
      <c r="E383" t="s">
        <v>494</v>
      </c>
      <c r="F383" s="38">
        <v>244.8095238095238</v>
      </c>
      <c r="G383" s="38">
        <v>328.92445463705275</v>
      </c>
      <c r="H383" s="39">
        <v>43</v>
      </c>
      <c r="I383" s="37">
        <v>387</v>
      </c>
      <c r="J383" t="s">
        <v>1336</v>
      </c>
      <c r="K383" t="s">
        <v>1337</v>
      </c>
      <c r="L383" t="s">
        <v>1338</v>
      </c>
      <c r="M383" t="s">
        <v>494</v>
      </c>
      <c r="N383" s="38">
        <v>542.90476190476193</v>
      </c>
      <c r="O383" s="38">
        <v>547.19771053094848</v>
      </c>
      <c r="P383" s="39">
        <v>43</v>
      </c>
      <c r="Q383" s="39">
        <f t="shared" si="29"/>
        <v>52.359463139467032</v>
      </c>
      <c r="R383" s="39">
        <f t="shared" si="30"/>
        <v>28.534667675573395</v>
      </c>
      <c r="S383" s="42">
        <f t="shared" si="40"/>
        <v>1.2176619334759775</v>
      </c>
      <c r="T383" s="42">
        <f t="shared" si="41"/>
        <v>0.66359692268775339</v>
      </c>
      <c r="U383" s="39"/>
      <c r="V383" s="39"/>
      <c r="W383" s="39"/>
    </row>
    <row r="384" spans="1:30" x14ac:dyDescent="0.25">
      <c r="A384" s="37">
        <v>375</v>
      </c>
      <c r="B384" t="s">
        <v>1339</v>
      </c>
      <c r="C384" t="s">
        <v>1340</v>
      </c>
      <c r="D384" t="s">
        <v>1341</v>
      </c>
      <c r="E384" t="s">
        <v>399</v>
      </c>
      <c r="F384" s="38">
        <v>934</v>
      </c>
      <c r="G384" s="38">
        <v>1254.9162134314631</v>
      </c>
      <c r="H384" s="39">
        <v>26</v>
      </c>
      <c r="I384" s="37">
        <v>388</v>
      </c>
      <c r="J384" t="s">
        <v>1339</v>
      </c>
      <c r="K384" t="s">
        <v>1340</v>
      </c>
      <c r="L384" t="s">
        <v>1341</v>
      </c>
      <c r="M384" t="s">
        <v>399</v>
      </c>
      <c r="N384" s="38">
        <v>954.4</v>
      </c>
      <c r="O384" s="38">
        <v>961.94679357472876</v>
      </c>
      <c r="P384" s="39">
        <v>26</v>
      </c>
      <c r="Q384" s="39">
        <f t="shared" si="29"/>
        <v>0.56788008565310344</v>
      </c>
      <c r="R384" s="39">
        <f t="shared" si="30"/>
        <v>-6.0698912283924402</v>
      </c>
      <c r="S384" s="42">
        <f t="shared" si="40"/>
        <v>2.1841541755888594E-2</v>
      </c>
      <c r="T384" s="42">
        <f t="shared" si="41"/>
        <v>-0.23345735493817077</v>
      </c>
      <c r="U384" s="39"/>
      <c r="V384" s="39"/>
      <c r="W384" s="39"/>
    </row>
    <row r="385" spans="1:30" x14ac:dyDescent="0.25">
      <c r="A385" s="37">
        <v>376</v>
      </c>
      <c r="B385" t="s">
        <v>1342</v>
      </c>
      <c r="C385" t="s">
        <v>1343</v>
      </c>
      <c r="D385" t="s">
        <v>1113</v>
      </c>
      <c r="E385" t="s">
        <v>541</v>
      </c>
      <c r="F385" s="38">
        <v>428.57798165137615</v>
      </c>
      <c r="G385" s="38">
        <v>575.83453735979026</v>
      </c>
      <c r="H385" s="39">
        <v>25</v>
      </c>
      <c r="I385" s="37">
        <v>389</v>
      </c>
      <c r="J385" t="s">
        <v>1342</v>
      </c>
      <c r="K385" t="s">
        <v>1343</v>
      </c>
      <c r="L385" t="s">
        <v>1113</v>
      </c>
      <c r="M385" t="s">
        <v>541</v>
      </c>
      <c r="N385" s="38">
        <v>433.66666666666669</v>
      </c>
      <c r="O385" s="38">
        <v>437.09582929614493</v>
      </c>
      <c r="P385" s="39">
        <v>25</v>
      </c>
      <c r="Q385" s="39">
        <f t="shared" si="29"/>
        <v>0.29683542045738642</v>
      </c>
      <c r="R385" s="39">
        <f t="shared" si="30"/>
        <v>-6.023375599341624</v>
      </c>
      <c r="S385" s="42">
        <f t="shared" si="40"/>
        <v>1.1873416818295457E-2</v>
      </c>
      <c r="T385" s="42">
        <f t="shared" si="41"/>
        <v>-0.24093502397366495</v>
      </c>
      <c r="U385" s="39"/>
      <c r="V385" s="39"/>
      <c r="W385" s="39"/>
    </row>
    <row r="386" spans="1:30" x14ac:dyDescent="0.25">
      <c r="A386" s="37">
        <v>376</v>
      </c>
      <c r="B386" t="s">
        <v>1344</v>
      </c>
      <c r="C386" t="s">
        <v>1345</v>
      </c>
      <c r="D386" t="s">
        <v>1346</v>
      </c>
      <c r="E386" t="s">
        <v>380</v>
      </c>
      <c r="F386" s="38">
        <v>508.64516129032256</v>
      </c>
      <c r="G386" s="38">
        <v>683.41226957889455</v>
      </c>
      <c r="H386" s="39">
        <v>25</v>
      </c>
      <c r="I386" s="37">
        <v>389</v>
      </c>
      <c r="J386" t="s">
        <v>1344</v>
      </c>
      <c r="K386" t="s">
        <v>1345</v>
      </c>
      <c r="L386" t="s">
        <v>1346</v>
      </c>
      <c r="M386" t="s">
        <v>380</v>
      </c>
      <c r="N386" s="38">
        <v>577.0625</v>
      </c>
      <c r="O386" s="38">
        <v>581.6255464870253</v>
      </c>
      <c r="P386" s="39">
        <v>25</v>
      </c>
      <c r="Q386" s="39">
        <f t="shared" si="29"/>
        <v>3.3627243467782844</v>
      </c>
      <c r="R386" s="39">
        <f t="shared" si="30"/>
        <v>-3.7234743807931734</v>
      </c>
      <c r="S386" s="42">
        <f t="shared" si="40"/>
        <v>0.13450897387113137</v>
      </c>
      <c r="T386" s="42">
        <f t="shared" si="41"/>
        <v>-0.14893897523172694</v>
      </c>
      <c r="U386" s="39"/>
      <c r="V386" s="39"/>
      <c r="W386" s="39"/>
    </row>
    <row r="387" spans="1:30" x14ac:dyDescent="0.25">
      <c r="A387" s="37">
        <v>378</v>
      </c>
      <c r="B387" t="s">
        <v>1347</v>
      </c>
      <c r="C387" t="s">
        <v>1348</v>
      </c>
      <c r="D387" t="s">
        <v>1349</v>
      </c>
      <c r="E387" t="s">
        <v>218</v>
      </c>
      <c r="F387" s="38">
        <v>405.28169014084506</v>
      </c>
      <c r="G387" s="38">
        <v>544.53379439470336</v>
      </c>
      <c r="H387" s="39">
        <v>18</v>
      </c>
      <c r="I387" s="37">
        <v>391</v>
      </c>
      <c r="J387" t="s">
        <v>1347</v>
      </c>
      <c r="K387" t="s">
        <v>1348</v>
      </c>
      <c r="L387" t="s">
        <v>1349</v>
      </c>
      <c r="M387" t="s">
        <v>218</v>
      </c>
      <c r="N387" s="38">
        <v>289.75</v>
      </c>
      <c r="O387" s="38">
        <v>292.04116035024902</v>
      </c>
      <c r="P387" s="39">
        <v>18</v>
      </c>
      <c r="Q387" s="39">
        <f t="shared" si="29"/>
        <v>-5.1311728931364025</v>
      </c>
      <c r="R387" s="39">
        <f t="shared" si="30"/>
        <v>-8.3463459193606049</v>
      </c>
      <c r="S387" s="42">
        <f t="shared" si="40"/>
        <v>-0.28506516072980015</v>
      </c>
      <c r="T387" s="42">
        <f t="shared" si="41"/>
        <v>-0.46368588440892244</v>
      </c>
      <c r="U387" s="39"/>
      <c r="V387" s="39"/>
      <c r="W387" s="39"/>
    </row>
    <row r="388" spans="1:30" x14ac:dyDescent="0.25">
      <c r="A388" s="37">
        <v>379</v>
      </c>
      <c r="B388" t="s">
        <v>1350</v>
      </c>
      <c r="C388" t="s">
        <v>1351</v>
      </c>
      <c r="D388" t="s">
        <v>1352</v>
      </c>
      <c r="E388" t="s">
        <v>797</v>
      </c>
      <c r="F388" s="38">
        <v>554.25</v>
      </c>
      <c r="G388" s="38">
        <v>744.6866287948485</v>
      </c>
      <c r="H388" s="39">
        <v>17</v>
      </c>
      <c r="Q388" s="39"/>
      <c r="R388" s="39"/>
      <c r="S388" s="42"/>
      <c r="T388" s="42"/>
      <c r="W388" s="39"/>
    </row>
    <row r="389" spans="1:30" x14ac:dyDescent="0.25">
      <c r="A389" s="37">
        <v>380</v>
      </c>
      <c r="B389" t="s">
        <v>1353</v>
      </c>
      <c r="C389" t="s">
        <v>1354</v>
      </c>
      <c r="D389" t="s">
        <v>1355</v>
      </c>
      <c r="E389" t="s">
        <v>600</v>
      </c>
      <c r="F389" s="38">
        <v>649</v>
      </c>
      <c r="G389" s="38">
        <v>871.99210119595239</v>
      </c>
      <c r="H389" s="39">
        <v>16</v>
      </c>
      <c r="I389" s="37">
        <v>392</v>
      </c>
      <c r="J389" t="s">
        <v>1353</v>
      </c>
      <c r="K389" t="s">
        <v>1354</v>
      </c>
      <c r="L389" t="s">
        <v>1355</v>
      </c>
      <c r="M389" t="s">
        <v>600</v>
      </c>
      <c r="N389" s="38">
        <v>535.14285714285711</v>
      </c>
      <c r="O389" s="38">
        <v>539.37442951905973</v>
      </c>
      <c r="P389" s="39">
        <v>16</v>
      </c>
      <c r="Q389" s="39">
        <f t="shared" si="29"/>
        <v>-2.8069557561082998</v>
      </c>
      <c r="R389" s="39">
        <f t="shared" si="30"/>
        <v>-6.1031318282943481</v>
      </c>
      <c r="S389" s="42">
        <f t="shared" si="40"/>
        <v>-0.17543473475676874</v>
      </c>
      <c r="T389" s="42">
        <f t="shared" si="41"/>
        <v>-0.38144573926839676</v>
      </c>
      <c r="U389" s="39"/>
      <c r="V389" s="39"/>
      <c r="W389" s="39"/>
    </row>
    <row r="390" spans="1:30" x14ac:dyDescent="0.25">
      <c r="A390" s="37">
        <v>381</v>
      </c>
      <c r="B390" t="s">
        <v>1356</v>
      </c>
      <c r="C390" t="s">
        <v>1357</v>
      </c>
      <c r="D390" t="s">
        <v>1358</v>
      </c>
      <c r="E390" t="s">
        <v>399</v>
      </c>
      <c r="F390" s="38">
        <v>800.9375</v>
      </c>
      <c r="G390" s="38">
        <v>1076.1343198022084</v>
      </c>
      <c r="H390" s="39">
        <v>15</v>
      </c>
      <c r="I390" s="37">
        <v>393</v>
      </c>
      <c r="J390" t="s">
        <v>1356</v>
      </c>
      <c r="K390" t="s">
        <v>1357</v>
      </c>
      <c r="L390" t="s">
        <v>1358</v>
      </c>
      <c r="M390" t="s">
        <v>399</v>
      </c>
      <c r="N390" s="38">
        <v>859.33333333333337</v>
      </c>
      <c r="O390" s="38">
        <v>866.12839963525107</v>
      </c>
      <c r="P390" s="39">
        <v>15</v>
      </c>
      <c r="Q390" s="39">
        <f t="shared" si="29"/>
        <v>1.0936402653140864</v>
      </c>
      <c r="R390" s="39">
        <f t="shared" si="30"/>
        <v>-2.9272264108102606</v>
      </c>
      <c r="S390" s="42">
        <f t="shared" si="40"/>
        <v>7.2909351020939095E-2</v>
      </c>
      <c r="T390" s="42">
        <f t="shared" si="41"/>
        <v>-0.19514842738735072</v>
      </c>
      <c r="U390" s="39"/>
      <c r="V390" s="39"/>
      <c r="W390" s="39"/>
    </row>
    <row r="391" spans="1:30" x14ac:dyDescent="0.25">
      <c r="A391" s="37">
        <v>382</v>
      </c>
      <c r="B391" t="s">
        <v>1359</v>
      </c>
      <c r="C391" t="s">
        <v>1360</v>
      </c>
      <c r="D391" t="s">
        <v>1361</v>
      </c>
      <c r="E391" t="s">
        <v>256</v>
      </c>
      <c r="F391" s="38">
        <v>288.77806788511748</v>
      </c>
      <c r="G391" s="38">
        <v>388.00029922103391</v>
      </c>
      <c r="H391" s="39">
        <v>13</v>
      </c>
      <c r="I391" s="37">
        <v>394</v>
      </c>
      <c r="J391" t="s">
        <v>1359</v>
      </c>
      <c r="K391" t="s">
        <v>1360</v>
      </c>
      <c r="L391" t="s">
        <v>1361</v>
      </c>
      <c r="M391" t="s">
        <v>256</v>
      </c>
      <c r="N391" s="38">
        <v>846.92307692307691</v>
      </c>
      <c r="O391" s="38">
        <v>853.62001074035743</v>
      </c>
      <c r="P391" s="39">
        <v>13</v>
      </c>
      <c r="Q391" s="39">
        <f t="shared" si="29"/>
        <v>25.126164083832119</v>
      </c>
      <c r="R391" s="39">
        <f t="shared" si="30"/>
        <v>15.600648406466647</v>
      </c>
      <c r="S391" s="42">
        <f t="shared" si="40"/>
        <v>1.9327818526024707</v>
      </c>
      <c r="T391" s="42">
        <f t="shared" si="41"/>
        <v>1.2000498774205113</v>
      </c>
      <c r="U391" s="39"/>
      <c r="V391" s="39"/>
      <c r="W391" s="39"/>
    </row>
    <row r="392" spans="1:30" x14ac:dyDescent="0.25">
      <c r="A392" s="37">
        <v>383</v>
      </c>
      <c r="B392" t="s">
        <v>1362</v>
      </c>
      <c r="C392" t="s">
        <v>1363</v>
      </c>
      <c r="D392" t="s">
        <v>1364</v>
      </c>
      <c r="E392" t="s">
        <v>600</v>
      </c>
      <c r="F392" s="38">
        <v>471.63636363636363</v>
      </c>
      <c r="G392" s="38">
        <v>633.68749418750554</v>
      </c>
      <c r="H392" s="39">
        <v>12</v>
      </c>
      <c r="I392" s="37">
        <v>396</v>
      </c>
      <c r="J392" t="s">
        <v>1362</v>
      </c>
      <c r="K392" t="s">
        <v>1363</v>
      </c>
      <c r="L392" t="s">
        <v>1364</v>
      </c>
      <c r="M392" t="s">
        <v>600</v>
      </c>
      <c r="N392" s="38">
        <v>735</v>
      </c>
      <c r="O392" s="38">
        <v>740.81191667793973</v>
      </c>
      <c r="P392" s="39">
        <v>12</v>
      </c>
      <c r="Q392" s="39">
        <f t="shared" si="29"/>
        <v>6.7008481110254436</v>
      </c>
      <c r="R392" s="39">
        <f t="shared" si="30"/>
        <v>2.028591508711135</v>
      </c>
      <c r="S392" s="42">
        <f t="shared" si="40"/>
        <v>0.5584040092521203</v>
      </c>
      <c r="T392" s="42">
        <f t="shared" si="41"/>
        <v>0.16904929239259459</v>
      </c>
      <c r="U392" s="39"/>
      <c r="V392" s="39"/>
      <c r="W392" s="37">
        <v>394</v>
      </c>
      <c r="X392" t="s">
        <v>1774</v>
      </c>
      <c r="Y392" t="s">
        <v>1775</v>
      </c>
      <c r="Z392" t="s">
        <v>1776</v>
      </c>
      <c r="AA392" t="s">
        <v>354</v>
      </c>
      <c r="AB392" s="38">
        <v>438.83333333333331</v>
      </c>
      <c r="AC392" s="38">
        <v>442.30335070589911</v>
      </c>
      <c r="AD392" s="39">
        <v>13</v>
      </c>
    </row>
    <row r="393" spans="1:30" x14ac:dyDescent="0.25">
      <c r="A393" s="37">
        <v>384</v>
      </c>
      <c r="B393" t="s">
        <v>1365</v>
      </c>
      <c r="C393" t="s">
        <v>1366</v>
      </c>
      <c r="D393" t="s">
        <v>1367</v>
      </c>
      <c r="E393" t="s">
        <v>376</v>
      </c>
      <c r="F393" s="38">
        <v>440.07142857142856</v>
      </c>
      <c r="G393" s="38">
        <v>591.27705651202541</v>
      </c>
      <c r="H393" s="39">
        <v>10</v>
      </c>
      <c r="Q393" s="39"/>
      <c r="R393" s="39"/>
      <c r="S393" s="42"/>
      <c r="T393" s="42"/>
      <c r="W393" s="37">
        <v>397</v>
      </c>
      <c r="X393" t="s">
        <v>1777</v>
      </c>
      <c r="Y393" t="s">
        <v>1778</v>
      </c>
      <c r="Z393" t="s">
        <v>1779</v>
      </c>
      <c r="AA393" t="s">
        <v>981</v>
      </c>
      <c r="AB393" s="38">
        <v>1946.5</v>
      </c>
      <c r="AC393" s="38">
        <v>1961.8916949845027</v>
      </c>
      <c r="AD393" s="39">
        <v>10</v>
      </c>
    </row>
    <row r="394" spans="1:30" x14ac:dyDescent="0.25">
      <c r="A394" s="37">
        <v>385</v>
      </c>
      <c r="B394" t="s">
        <v>1368</v>
      </c>
      <c r="C394" t="s">
        <v>1369</v>
      </c>
      <c r="D394" t="s">
        <v>1370</v>
      </c>
      <c r="E394" t="s">
        <v>600</v>
      </c>
      <c r="F394" s="38">
        <v>414</v>
      </c>
      <c r="G394" s="38">
        <v>556.24765777368918</v>
      </c>
      <c r="H394" s="39">
        <v>8</v>
      </c>
      <c r="I394" s="37">
        <v>398</v>
      </c>
      <c r="J394" t="s">
        <v>1368</v>
      </c>
      <c r="K394" t="s">
        <v>1369</v>
      </c>
      <c r="L394" t="s">
        <v>1370</v>
      </c>
      <c r="M394" t="s">
        <v>600</v>
      </c>
      <c r="N394" s="38">
        <v>499.66666666666669</v>
      </c>
      <c r="O394" s="38">
        <v>503.61771569171503</v>
      </c>
      <c r="P394" s="39">
        <v>8</v>
      </c>
      <c r="Q394" s="39">
        <f t="shared" si="29"/>
        <v>1.6553945249597426</v>
      </c>
      <c r="R394" s="39">
        <f t="shared" si="30"/>
        <v>-0.75692819694909019</v>
      </c>
      <c r="S394" s="42">
        <f t="shared" si="40"/>
        <v>0.20692431561996782</v>
      </c>
      <c r="T394" s="42">
        <f t="shared" si="41"/>
        <v>-9.4616024618636274E-2</v>
      </c>
      <c r="U394" s="39"/>
      <c r="V394" s="39"/>
      <c r="W394" s="39"/>
    </row>
    <row r="395" spans="1:30" x14ac:dyDescent="0.25">
      <c r="A395" s="37">
        <v>386</v>
      </c>
      <c r="B395" t="s">
        <v>1371</v>
      </c>
      <c r="C395" t="s">
        <v>1372</v>
      </c>
      <c r="D395" t="s">
        <v>1373</v>
      </c>
      <c r="E395" t="s">
        <v>494</v>
      </c>
      <c r="F395" s="38">
        <v>205.5</v>
      </c>
      <c r="G395" s="38">
        <v>276.10843882244723</v>
      </c>
      <c r="H395" s="39">
        <v>7</v>
      </c>
      <c r="Q395" s="39"/>
      <c r="R395" s="39"/>
      <c r="S395" s="42"/>
      <c r="T395" s="42"/>
      <c r="W395" s="39"/>
    </row>
    <row r="396" spans="1:30" x14ac:dyDescent="0.25">
      <c r="A396" s="37">
        <v>387</v>
      </c>
      <c r="B396" t="s">
        <v>1374</v>
      </c>
      <c r="C396" t="s">
        <v>1375</v>
      </c>
      <c r="D396" t="s">
        <v>1376</v>
      </c>
      <c r="E396" t="s">
        <v>541</v>
      </c>
      <c r="F396" s="38">
        <v>453.25</v>
      </c>
      <c r="G396" s="38">
        <v>608.98369779208849</v>
      </c>
      <c r="H396" s="39">
        <v>5</v>
      </c>
      <c r="Q396" s="39"/>
      <c r="R396" s="39"/>
      <c r="S396" s="42"/>
      <c r="T396" s="42"/>
      <c r="W396" s="39"/>
    </row>
    <row r="397" spans="1:30" x14ac:dyDescent="0.25">
      <c r="A397" s="37">
        <v>388</v>
      </c>
      <c r="B397" t="s">
        <v>1377</v>
      </c>
      <c r="C397" t="s">
        <v>1378</v>
      </c>
      <c r="D397" t="s">
        <v>1379</v>
      </c>
      <c r="E397" t="s">
        <v>600</v>
      </c>
      <c r="F397" s="38">
        <v>386</v>
      </c>
      <c r="G397" s="38">
        <v>518.62704323827063</v>
      </c>
      <c r="H397" s="39">
        <v>4</v>
      </c>
      <c r="I397" s="37">
        <v>399</v>
      </c>
      <c r="J397" t="s">
        <v>1377</v>
      </c>
      <c r="K397" t="s">
        <v>1378</v>
      </c>
      <c r="L397" t="s">
        <v>1379</v>
      </c>
      <c r="M397" t="s">
        <v>600</v>
      </c>
      <c r="N397" s="38">
        <v>626.5</v>
      </c>
      <c r="O397" s="38">
        <v>631.45396707310101</v>
      </c>
      <c r="P397" s="39">
        <v>4</v>
      </c>
      <c r="Q397" s="39">
        <f t="shared" ref="Q397:Q403" si="42">+P397*S397</f>
        <v>2.4922279792746114</v>
      </c>
      <c r="R397" s="39">
        <f t="shared" ref="R397:R403" si="43">+P397*T397</f>
        <v>0.87019699651870841</v>
      </c>
      <c r="S397" s="42">
        <f t="shared" si="40"/>
        <v>0.62305699481865284</v>
      </c>
      <c r="T397" s="42">
        <f t="shared" si="41"/>
        <v>0.2175492491296771</v>
      </c>
      <c r="U397" s="39"/>
      <c r="V397" s="39"/>
      <c r="W397" s="39"/>
    </row>
    <row r="398" spans="1:30" x14ac:dyDescent="0.25">
      <c r="A398" s="37">
        <v>388</v>
      </c>
      <c r="B398" t="s">
        <v>1380</v>
      </c>
      <c r="C398" t="s">
        <v>1381</v>
      </c>
      <c r="D398" t="s">
        <v>1382</v>
      </c>
      <c r="E398" t="s">
        <v>191</v>
      </c>
      <c r="F398" s="38">
        <v>569.27659574468089</v>
      </c>
      <c r="G398" s="38">
        <v>764.87626330521277</v>
      </c>
      <c r="H398" s="39">
        <v>4</v>
      </c>
      <c r="I398" s="37">
        <v>399</v>
      </c>
      <c r="J398" t="s">
        <v>1380</v>
      </c>
      <c r="K398" t="s">
        <v>1381</v>
      </c>
      <c r="L398" t="s">
        <v>1382</v>
      </c>
      <c r="M398" t="s">
        <v>191</v>
      </c>
      <c r="N398" s="38">
        <v>756.75</v>
      </c>
      <c r="O398" s="38">
        <v>762.73390196738899</v>
      </c>
      <c r="P398" s="39">
        <v>4</v>
      </c>
      <c r="Q398" s="39">
        <f t="shared" si="42"/>
        <v>1.3172746299895346</v>
      </c>
      <c r="R398" s="39">
        <f t="shared" si="43"/>
        <v>-1.1203701516719011E-2</v>
      </c>
      <c r="S398" s="42">
        <f t="shared" si="40"/>
        <v>0.32931865749738365</v>
      </c>
      <c r="T398" s="42">
        <f t="shared" si="41"/>
        <v>-2.8009253791797528E-3</v>
      </c>
      <c r="U398" s="39"/>
      <c r="V398" s="39"/>
      <c r="W398" s="39"/>
    </row>
    <row r="399" spans="1:30" x14ac:dyDescent="0.25">
      <c r="A399" s="37">
        <v>390</v>
      </c>
      <c r="B399" t="s">
        <v>1383</v>
      </c>
      <c r="C399" t="s">
        <v>1384</v>
      </c>
      <c r="D399" t="s">
        <v>1385</v>
      </c>
      <c r="E399" t="s">
        <v>256</v>
      </c>
      <c r="F399" s="38">
        <v>309.61212121212122</v>
      </c>
      <c r="G399" s="38">
        <v>415.99279527194693</v>
      </c>
      <c r="H399" s="39">
        <v>3</v>
      </c>
      <c r="Q399" s="39"/>
      <c r="R399" s="39"/>
      <c r="S399" s="42"/>
      <c r="T399" s="42"/>
      <c r="W399" s="39"/>
    </row>
    <row r="400" spans="1:30" x14ac:dyDescent="0.25">
      <c r="A400" s="37">
        <v>390</v>
      </c>
      <c r="B400" t="s">
        <v>1386</v>
      </c>
      <c r="C400" t="s">
        <v>1387</v>
      </c>
      <c r="D400" t="s">
        <v>1388</v>
      </c>
      <c r="E400" t="s">
        <v>234</v>
      </c>
      <c r="F400" s="38">
        <v>423.24242424242425</v>
      </c>
      <c r="G400" s="38">
        <v>568.66571776644105</v>
      </c>
      <c r="H400" s="39">
        <v>3</v>
      </c>
      <c r="Q400" s="39"/>
      <c r="R400" s="39"/>
      <c r="S400" s="42"/>
      <c r="T400" s="42"/>
      <c r="W400" s="39"/>
    </row>
    <row r="401" spans="1:42" x14ac:dyDescent="0.25">
      <c r="A401" s="37"/>
      <c r="F401" s="38"/>
      <c r="G401" s="38"/>
      <c r="H401" s="39"/>
      <c r="I401" s="37"/>
      <c r="N401" s="38"/>
      <c r="O401" s="38"/>
      <c r="P401" s="39"/>
      <c r="Q401" s="39"/>
      <c r="R401" s="39"/>
      <c r="S401" s="42"/>
      <c r="T401" s="42"/>
      <c r="U401" s="39"/>
      <c r="V401" s="39"/>
      <c r="W401" s="43">
        <v>392</v>
      </c>
      <c r="X401" s="2" t="s">
        <v>1389</v>
      </c>
      <c r="Y401" s="2" t="s">
        <v>1390</v>
      </c>
      <c r="Z401" s="2" t="s">
        <v>1391</v>
      </c>
      <c r="AA401" s="2" t="s">
        <v>312</v>
      </c>
      <c r="AB401" s="44">
        <v>148.5</v>
      </c>
      <c r="AC401" s="44">
        <v>199.52361637534506</v>
      </c>
      <c r="AD401" s="45">
        <v>2</v>
      </c>
      <c r="AE401" s="43">
        <v>401</v>
      </c>
      <c r="AF401" s="2" t="s">
        <v>1389</v>
      </c>
      <c r="AG401" s="2" t="s">
        <v>1390</v>
      </c>
      <c r="AH401" s="2" t="s">
        <v>1391</v>
      </c>
      <c r="AI401" s="2" t="s">
        <v>312</v>
      </c>
      <c r="AJ401" s="44">
        <v>298</v>
      </c>
      <c r="AK401" s="44">
        <v>300.35639614969529</v>
      </c>
      <c r="AL401" s="45">
        <v>2</v>
      </c>
      <c r="AM401" s="45"/>
      <c r="AN401" s="45"/>
      <c r="AO401" s="45"/>
      <c r="AP401" s="45"/>
    </row>
    <row r="402" spans="1:42" x14ac:dyDescent="0.25">
      <c r="A402" s="37">
        <v>393</v>
      </c>
      <c r="B402" t="s">
        <v>1392</v>
      </c>
      <c r="C402" t="s">
        <v>1393</v>
      </c>
      <c r="D402" t="s">
        <v>1394</v>
      </c>
      <c r="E402" t="s">
        <v>176</v>
      </c>
      <c r="F402" s="38">
        <v>430.06756756756755</v>
      </c>
      <c r="G402" s="38">
        <v>577.83593513016251</v>
      </c>
      <c r="H402" s="39">
        <v>1</v>
      </c>
      <c r="Q402" s="39"/>
      <c r="R402" s="39"/>
      <c r="S402" s="42"/>
      <c r="T402" s="42"/>
      <c r="W402" s="39"/>
    </row>
    <row r="403" spans="1:42" x14ac:dyDescent="0.25">
      <c r="A403" s="37">
        <v>393</v>
      </c>
      <c r="B403" t="s">
        <v>1395</v>
      </c>
      <c r="C403" t="s">
        <v>1396</v>
      </c>
      <c r="D403" t="s">
        <v>1397</v>
      </c>
      <c r="E403" t="s">
        <v>399</v>
      </c>
      <c r="F403" s="38">
        <v>769.5</v>
      </c>
      <c r="G403" s="38">
        <v>1033.8951030358789</v>
      </c>
      <c r="H403" s="39">
        <v>1</v>
      </c>
      <c r="I403" s="37">
        <v>402</v>
      </c>
      <c r="J403" t="s">
        <v>1395</v>
      </c>
      <c r="K403" t="s">
        <v>1396</v>
      </c>
      <c r="L403" t="s">
        <v>1397</v>
      </c>
      <c r="M403" t="s">
        <v>399</v>
      </c>
      <c r="N403" s="38">
        <v>1100</v>
      </c>
      <c r="O403" s="38">
        <v>1108.6981065928348</v>
      </c>
      <c r="P403" s="39">
        <v>1</v>
      </c>
      <c r="Q403" s="39">
        <f t="shared" si="42"/>
        <v>0.42949967511371012</v>
      </c>
      <c r="R403" s="39">
        <f t="shared" si="43"/>
        <v>7.2350670137916406E-2</v>
      </c>
      <c r="S403" s="42">
        <f t="shared" si="40"/>
        <v>0.42949967511371012</v>
      </c>
      <c r="T403" s="42">
        <f t="shared" si="41"/>
        <v>7.2350670137916406E-2</v>
      </c>
      <c r="U403" s="39"/>
      <c r="V403" s="39"/>
      <c r="W403" s="39"/>
    </row>
    <row r="404" spans="1:42" x14ac:dyDescent="0.25">
      <c r="A404" s="37">
        <v>395</v>
      </c>
      <c r="B404" t="s">
        <v>1398</v>
      </c>
      <c r="C404" t="s">
        <v>1399</v>
      </c>
      <c r="D404" t="s">
        <v>1400</v>
      </c>
      <c r="E404" t="s">
        <v>399</v>
      </c>
      <c r="F404" s="38">
        <v>998</v>
      </c>
      <c r="G404" s="38">
        <v>1340.90618951242</v>
      </c>
      <c r="H404" s="39">
        <v>0</v>
      </c>
      <c r="W404" s="39"/>
    </row>
    <row r="405" spans="1:42" x14ac:dyDescent="0.25">
      <c r="A405" s="37">
        <v>395</v>
      </c>
      <c r="B405" t="s">
        <v>1401</v>
      </c>
      <c r="C405" t="s">
        <v>1402</v>
      </c>
      <c r="D405" t="s">
        <v>1403</v>
      </c>
      <c r="E405" t="s">
        <v>399</v>
      </c>
      <c r="F405" s="38">
        <v>607.33333333333337</v>
      </c>
      <c r="G405" s="38">
        <v>816.00904385157946</v>
      </c>
      <c r="H405" s="39">
        <v>0</v>
      </c>
      <c r="W405" s="39"/>
    </row>
    <row r="406" spans="1:42" x14ac:dyDescent="0.25">
      <c r="A406" s="37">
        <v>395</v>
      </c>
      <c r="B406" t="s">
        <v>1404</v>
      </c>
      <c r="C406" t="s">
        <v>1405</v>
      </c>
      <c r="D406" t="s">
        <v>1406</v>
      </c>
      <c r="E406" t="s">
        <v>184</v>
      </c>
      <c r="F406" s="38">
        <v>368.19354838709677</v>
      </c>
      <c r="G406" s="38">
        <v>494.70241279639163</v>
      </c>
      <c r="H406" s="39">
        <v>0</v>
      </c>
      <c r="W406" s="39"/>
    </row>
    <row r="407" spans="1:42" x14ac:dyDescent="0.25">
      <c r="A407" s="37">
        <v>395</v>
      </c>
      <c r="B407" t="s">
        <v>1407</v>
      </c>
      <c r="C407" t="s">
        <v>1408</v>
      </c>
      <c r="D407" t="s">
        <v>1409</v>
      </c>
      <c r="E407" t="s">
        <v>376</v>
      </c>
      <c r="F407" s="38">
        <v>697</v>
      </c>
      <c r="G407" s="38">
        <v>936.48458325667002</v>
      </c>
      <c r="H407" s="39">
        <v>0</v>
      </c>
      <c r="I407" s="41"/>
      <c r="J407" s="41"/>
      <c r="K407" s="41"/>
      <c r="L407" s="41"/>
      <c r="M407" s="41"/>
      <c r="W407" s="39"/>
    </row>
    <row r="408" spans="1:42" x14ac:dyDescent="0.25">
      <c r="A408" s="37">
        <v>395</v>
      </c>
      <c r="B408" t="s">
        <v>1410</v>
      </c>
      <c r="C408" t="s">
        <v>1411</v>
      </c>
      <c r="D408" t="s">
        <v>1412</v>
      </c>
      <c r="E408" t="s">
        <v>399</v>
      </c>
      <c r="F408" s="38">
        <v>1170</v>
      </c>
      <c r="G408" s="38">
        <v>1572.0042502299914</v>
      </c>
      <c r="H408" s="39">
        <v>0</v>
      </c>
      <c r="I408" s="39"/>
      <c r="J408" s="39"/>
      <c r="K408" s="39"/>
      <c r="L408" s="39"/>
      <c r="M408" s="39"/>
      <c r="N408" s="38"/>
      <c r="O408" s="38"/>
      <c r="P408" s="39"/>
      <c r="Q408" s="39"/>
      <c r="R408" s="39"/>
      <c r="S408" s="39"/>
      <c r="T408" s="39"/>
      <c r="U408" s="39"/>
      <c r="V408" s="39"/>
      <c r="W408" s="39"/>
    </row>
    <row r="409" spans="1:42" x14ac:dyDescent="0.25">
      <c r="A409" s="37">
        <v>395</v>
      </c>
      <c r="B409" t="s">
        <v>1413</v>
      </c>
      <c r="C409" t="s">
        <v>1414</v>
      </c>
      <c r="D409" t="s">
        <v>1415</v>
      </c>
      <c r="E409" t="s">
        <v>399</v>
      </c>
      <c r="F409" s="38">
        <v>656</v>
      </c>
      <c r="G409" s="38">
        <v>881.39725482980714</v>
      </c>
      <c r="H409" s="39">
        <v>0</v>
      </c>
      <c r="W409" s="39"/>
    </row>
    <row r="410" spans="1:42" x14ac:dyDescent="0.25">
      <c r="A410" s="37">
        <v>395</v>
      </c>
      <c r="B410" t="s">
        <v>1416</v>
      </c>
      <c r="C410" t="s">
        <v>1417</v>
      </c>
      <c r="D410" t="s">
        <v>500</v>
      </c>
      <c r="E410" t="s">
        <v>191</v>
      </c>
      <c r="F410" s="38">
        <v>76</v>
      </c>
      <c r="G410" s="38">
        <v>102.11309659613619</v>
      </c>
      <c r="H410" s="39">
        <v>0</v>
      </c>
      <c r="I410" s="39"/>
      <c r="J410" s="39"/>
      <c r="K410" s="39"/>
      <c r="L410" s="39"/>
      <c r="M410" s="39"/>
      <c r="N410" s="38"/>
      <c r="O410" s="38"/>
      <c r="P410" s="39"/>
      <c r="Q410" s="39"/>
      <c r="R410" s="39"/>
      <c r="S410" s="39"/>
      <c r="T410" s="39"/>
      <c r="U410" s="39"/>
      <c r="V410" s="39"/>
      <c r="W410" s="39"/>
    </row>
    <row r="411" spans="1:42" x14ac:dyDescent="0.25">
      <c r="A411" s="37">
        <v>395</v>
      </c>
      <c r="B411" t="s">
        <v>1418</v>
      </c>
      <c r="C411" t="s">
        <v>1419</v>
      </c>
      <c r="D411" t="s">
        <v>1420</v>
      </c>
      <c r="E411" t="s">
        <v>399</v>
      </c>
      <c r="F411" s="38">
        <v>554</v>
      </c>
      <c r="G411" s="38">
        <v>744.35073045078229</v>
      </c>
      <c r="H411" s="39">
        <v>0</v>
      </c>
      <c r="I411" s="39"/>
      <c r="J411" s="39"/>
      <c r="K411" s="39"/>
      <c r="L411" s="39"/>
      <c r="M411" s="39"/>
      <c r="N411" s="38"/>
      <c r="O411" s="38"/>
      <c r="P411" s="39"/>
      <c r="Q411" s="39"/>
      <c r="R411" s="39"/>
      <c r="S411" s="39"/>
      <c r="T411" s="39"/>
      <c r="U411" s="39"/>
      <c r="V411" s="39"/>
      <c r="W411" s="39"/>
    </row>
    <row r="412" spans="1:42" x14ac:dyDescent="0.25">
      <c r="A412" s="37">
        <v>395</v>
      </c>
      <c r="B412" t="s">
        <v>1421</v>
      </c>
      <c r="C412" t="s">
        <v>1422</v>
      </c>
      <c r="D412" t="s">
        <v>1423</v>
      </c>
      <c r="E412" t="s">
        <v>230</v>
      </c>
      <c r="F412" s="38">
        <v>388.98837209302326</v>
      </c>
      <c r="G412" s="38">
        <v>522.64220018827177</v>
      </c>
      <c r="H412" s="39">
        <v>0</v>
      </c>
      <c r="I412" s="39"/>
      <c r="J412" s="39"/>
      <c r="K412" s="39"/>
      <c r="L412" s="39"/>
      <c r="M412" s="39"/>
      <c r="N412" s="38"/>
      <c r="O412" s="38"/>
      <c r="P412" s="39"/>
      <c r="Q412" s="39"/>
      <c r="R412" s="39"/>
      <c r="S412" s="39"/>
      <c r="T412" s="39"/>
      <c r="U412" s="39"/>
      <c r="V412" s="39"/>
      <c r="W412" s="39"/>
    </row>
    <row r="413" spans="1:42" x14ac:dyDescent="0.25">
      <c r="A413" s="37">
        <v>395</v>
      </c>
      <c r="B413" t="s">
        <v>1424</v>
      </c>
      <c r="C413" t="s">
        <v>1425</v>
      </c>
      <c r="D413" t="s">
        <v>1426</v>
      </c>
      <c r="E413" t="s">
        <v>226</v>
      </c>
      <c r="F413" s="38">
        <v>336.8</v>
      </c>
      <c r="G413" s="38">
        <v>452.52224912603515</v>
      </c>
      <c r="H413" s="39">
        <v>0</v>
      </c>
      <c r="W413" s="39"/>
    </row>
    <row r="414" spans="1:42" x14ac:dyDescent="0.25">
      <c r="A414" s="37">
        <v>395</v>
      </c>
      <c r="B414" t="s">
        <v>1427</v>
      </c>
      <c r="C414" t="s">
        <v>1428</v>
      </c>
      <c r="D414" t="s">
        <v>1429</v>
      </c>
      <c r="E414" t="s">
        <v>195</v>
      </c>
      <c r="F414" s="38">
        <v>342.2</v>
      </c>
      <c r="G414" s="38">
        <v>459.77765335786592</v>
      </c>
      <c r="H414" s="39">
        <v>0</v>
      </c>
      <c r="I414" s="39"/>
      <c r="J414" s="39"/>
      <c r="K414" s="39"/>
      <c r="L414" s="39"/>
      <c r="M414" s="39"/>
      <c r="N414" s="38"/>
      <c r="O414" s="38"/>
      <c r="P414" s="39"/>
      <c r="Q414" s="39"/>
      <c r="R414" s="39"/>
      <c r="S414" s="39"/>
      <c r="T414" s="39"/>
      <c r="U414" s="39"/>
      <c r="V414" s="39"/>
      <c r="W414" s="39"/>
    </row>
    <row r="415" spans="1:42" ht="15" customHeight="1" x14ac:dyDescent="0.25">
      <c r="A415" s="37">
        <v>395</v>
      </c>
      <c r="B415" t="s">
        <v>1430</v>
      </c>
      <c r="C415" t="s">
        <v>1431</v>
      </c>
      <c r="D415" t="s">
        <v>1432</v>
      </c>
      <c r="E415" t="s">
        <v>230</v>
      </c>
      <c r="F415" s="38">
        <v>376.7</v>
      </c>
      <c r="G415" s="38">
        <v>506.13162483900669</v>
      </c>
      <c r="H415" s="39">
        <v>0</v>
      </c>
      <c r="I415" s="39"/>
      <c r="J415" s="39"/>
      <c r="K415" s="39"/>
      <c r="L415" s="39"/>
      <c r="M415" s="39"/>
      <c r="N415" s="38"/>
      <c r="O415" s="38"/>
      <c r="P415" s="39"/>
      <c r="Q415" s="39"/>
      <c r="R415" s="39"/>
      <c r="S415" s="39"/>
      <c r="T415" s="39"/>
      <c r="U415" s="39"/>
      <c r="V415" s="39"/>
    </row>
    <row r="416" spans="1:42" x14ac:dyDescent="0.25">
      <c r="A416" s="37">
        <v>395</v>
      </c>
      <c r="B416" t="s">
        <v>1433</v>
      </c>
      <c r="C416" t="s">
        <v>1434</v>
      </c>
      <c r="D416" t="s">
        <v>1435</v>
      </c>
      <c r="E416" t="s">
        <v>724</v>
      </c>
      <c r="F416" s="38">
        <v>370</v>
      </c>
      <c r="G416" s="38">
        <v>497.12954921803151</v>
      </c>
      <c r="H416" s="39">
        <v>0</v>
      </c>
      <c r="W416" s="39"/>
    </row>
    <row r="417" spans="1:23" x14ac:dyDescent="0.25">
      <c r="A417" s="37">
        <v>395</v>
      </c>
      <c r="B417" t="s">
        <v>1436</v>
      </c>
      <c r="C417" t="s">
        <v>1437</v>
      </c>
      <c r="D417" t="s">
        <v>1438</v>
      </c>
      <c r="E417" t="s">
        <v>541</v>
      </c>
      <c r="F417" s="38">
        <v>483</v>
      </c>
      <c r="G417" s="38">
        <v>648.95560073597085</v>
      </c>
      <c r="H417" s="39">
        <v>0</v>
      </c>
      <c r="I417" s="39"/>
      <c r="J417" s="39"/>
      <c r="K417" s="39"/>
      <c r="L417" s="39"/>
      <c r="M417" s="39"/>
      <c r="N417" s="38"/>
      <c r="O417" s="38"/>
      <c r="P417" s="39"/>
      <c r="Q417" s="39"/>
      <c r="R417" s="39"/>
      <c r="S417" s="39"/>
      <c r="T417" s="39"/>
      <c r="U417" s="39"/>
      <c r="V417" s="39"/>
      <c r="W417" s="39"/>
    </row>
    <row r="418" spans="1:23" x14ac:dyDescent="0.25">
      <c r="A418" s="37">
        <v>395</v>
      </c>
      <c r="B418" t="s">
        <v>1439</v>
      </c>
      <c r="C418" t="s">
        <v>1440</v>
      </c>
      <c r="D418" t="s">
        <v>1441</v>
      </c>
      <c r="E418" t="s">
        <v>724</v>
      </c>
      <c r="F418" s="38">
        <v>415.27272727272725</v>
      </c>
      <c r="G418" s="38">
        <v>557.95768570711743</v>
      </c>
      <c r="H418" s="39">
        <v>0</v>
      </c>
      <c r="I418" s="39"/>
      <c r="J418" s="39"/>
      <c r="K418" s="39"/>
      <c r="L418" s="39"/>
      <c r="M418" s="39"/>
      <c r="N418" s="38"/>
      <c r="O418" s="38"/>
      <c r="P418" s="39"/>
      <c r="Q418" s="39"/>
      <c r="R418" s="39"/>
      <c r="S418" s="39"/>
      <c r="T418" s="39"/>
      <c r="U418" s="39"/>
      <c r="V418" s="39"/>
      <c r="W418" s="39"/>
    </row>
    <row r="419" spans="1:23" x14ac:dyDescent="0.25">
      <c r="A419" s="37">
        <v>395</v>
      </c>
      <c r="B419" t="s">
        <v>1442</v>
      </c>
      <c r="C419" t="s">
        <v>1443</v>
      </c>
      <c r="D419" t="s">
        <v>536</v>
      </c>
      <c r="E419" t="s">
        <v>445</v>
      </c>
      <c r="F419" s="38">
        <v>475.2560975609756</v>
      </c>
      <c r="G419" s="38">
        <v>638.5509447124557</v>
      </c>
      <c r="H419" s="39">
        <v>0</v>
      </c>
      <c r="I419" s="39"/>
      <c r="J419" s="39"/>
      <c r="K419" s="39"/>
      <c r="L419" s="39"/>
      <c r="M419" s="39"/>
      <c r="N419" s="38"/>
      <c r="O419" s="38"/>
      <c r="P419" s="39"/>
      <c r="Q419" s="39"/>
      <c r="R419" s="39"/>
      <c r="S419" s="39"/>
      <c r="T419" s="39"/>
      <c r="U419" s="39"/>
      <c r="V419" s="39"/>
      <c r="W419" s="39"/>
    </row>
    <row r="420" spans="1:23" x14ac:dyDescent="0.25">
      <c r="A420" s="37">
        <v>395</v>
      </c>
      <c r="B420" t="s">
        <v>1444</v>
      </c>
      <c r="C420" t="s">
        <v>1445</v>
      </c>
      <c r="D420" t="s">
        <v>1446</v>
      </c>
      <c r="E420" t="s">
        <v>203</v>
      </c>
      <c r="F420" s="38">
        <v>340.5</v>
      </c>
      <c r="G420" s="38">
        <v>457.49354461821548</v>
      </c>
      <c r="H420" s="39">
        <v>0</v>
      </c>
      <c r="W420" s="39"/>
    </row>
    <row r="421" spans="1:23" x14ac:dyDescent="0.25">
      <c r="A421" s="37">
        <v>395</v>
      </c>
      <c r="B421" t="s">
        <v>1447</v>
      </c>
      <c r="C421" t="s">
        <v>1448</v>
      </c>
      <c r="D421" t="s">
        <v>1449</v>
      </c>
      <c r="E421" t="s">
        <v>376</v>
      </c>
      <c r="F421" s="38">
        <v>570.1</v>
      </c>
      <c r="G421" s="38">
        <v>765.98258380864786</v>
      </c>
      <c r="H421" s="39">
        <v>0</v>
      </c>
      <c r="I421" s="39"/>
      <c r="J421" s="39"/>
      <c r="K421" s="39"/>
      <c r="L421" s="39"/>
      <c r="M421" s="39"/>
      <c r="N421" s="38"/>
      <c r="O421" s="38"/>
      <c r="P421" s="39"/>
      <c r="Q421" s="39"/>
      <c r="R421" s="39"/>
      <c r="S421" s="39"/>
      <c r="T421" s="39"/>
      <c r="U421" s="39"/>
      <c r="V421" s="39"/>
      <c r="W421" s="39"/>
    </row>
    <row r="422" spans="1:23" x14ac:dyDescent="0.25">
      <c r="A422" s="37">
        <v>395</v>
      </c>
      <c r="B422" t="s">
        <v>1450</v>
      </c>
      <c r="C422" t="s">
        <v>1451</v>
      </c>
      <c r="D422" t="s">
        <v>1452</v>
      </c>
      <c r="E422" t="s">
        <v>399</v>
      </c>
      <c r="F422" s="38">
        <v>741.5</v>
      </c>
      <c r="G422" s="38">
        <v>996.27448850046028</v>
      </c>
      <c r="H422" s="39">
        <v>0</v>
      </c>
      <c r="W422" s="39"/>
    </row>
    <row r="423" spans="1:23" x14ac:dyDescent="0.25">
      <c r="A423" s="37">
        <v>395</v>
      </c>
      <c r="B423" t="s">
        <v>1453</v>
      </c>
      <c r="C423" t="s">
        <v>1454</v>
      </c>
      <c r="D423" t="s">
        <v>1455</v>
      </c>
      <c r="E423" t="s">
        <v>176</v>
      </c>
      <c r="F423" s="38">
        <v>387.95412844036696</v>
      </c>
      <c r="G423" s="38">
        <v>521.25259726711863</v>
      </c>
      <c r="H423" s="39">
        <v>0</v>
      </c>
      <c r="I423" s="39"/>
      <c r="J423" s="39"/>
      <c r="K423" s="39"/>
      <c r="L423" s="39"/>
      <c r="M423" s="39"/>
      <c r="N423" s="38"/>
      <c r="O423" s="38"/>
      <c r="P423" s="39"/>
      <c r="Q423" s="39"/>
      <c r="R423" s="39"/>
      <c r="S423" s="39"/>
      <c r="T423" s="39"/>
      <c r="U423" s="39"/>
      <c r="V423" s="39"/>
      <c r="W423" s="39"/>
    </row>
    <row r="424" spans="1:23" x14ac:dyDescent="0.25">
      <c r="A424" s="37">
        <v>395</v>
      </c>
      <c r="B424" t="s">
        <v>1456</v>
      </c>
      <c r="C424" t="s">
        <v>1457</v>
      </c>
      <c r="D424" t="s">
        <v>1458</v>
      </c>
      <c r="E424" t="s">
        <v>399</v>
      </c>
      <c r="F424" s="38">
        <v>566</v>
      </c>
      <c r="G424" s="38">
        <v>760.47385096596167</v>
      </c>
      <c r="H424" s="39">
        <v>0</v>
      </c>
      <c r="W424" s="39"/>
    </row>
    <row r="425" spans="1:23" x14ac:dyDescent="0.25">
      <c r="A425" s="37">
        <v>395</v>
      </c>
      <c r="B425" t="s">
        <v>1459</v>
      </c>
      <c r="C425" t="s">
        <v>1460</v>
      </c>
      <c r="D425" t="s">
        <v>1461</v>
      </c>
      <c r="E425" t="s">
        <v>176</v>
      </c>
      <c r="F425" s="38">
        <v>405.89810771470161</v>
      </c>
      <c r="G425" s="38">
        <v>545.36200896395019</v>
      </c>
      <c r="H425" s="39">
        <v>0</v>
      </c>
      <c r="W425" s="39"/>
    </row>
    <row r="426" spans="1:23" x14ac:dyDescent="0.25">
      <c r="A426" s="37">
        <v>395</v>
      </c>
      <c r="B426" t="s">
        <v>1462</v>
      </c>
      <c r="C426" t="s">
        <v>1463</v>
      </c>
      <c r="D426" t="s">
        <v>1464</v>
      </c>
      <c r="E426" t="s">
        <v>199</v>
      </c>
      <c r="F426" s="38">
        <v>258.0746753246753</v>
      </c>
      <c r="G426" s="38">
        <v>346.74742434796127</v>
      </c>
      <c r="H426" s="39">
        <v>0</v>
      </c>
      <c r="I426" s="39"/>
      <c r="J426" s="39"/>
      <c r="K426" s="39"/>
      <c r="L426" s="39"/>
      <c r="M426" s="39"/>
      <c r="N426" s="38"/>
      <c r="O426" s="38"/>
      <c r="P426" s="39"/>
      <c r="Q426" s="39"/>
      <c r="R426" s="39"/>
      <c r="S426" s="39"/>
      <c r="T426" s="39"/>
      <c r="U426" s="39"/>
      <c r="V426" s="39"/>
      <c r="W426" s="39"/>
    </row>
    <row r="427" spans="1:23" x14ac:dyDescent="0.25">
      <c r="A427" s="37">
        <v>395</v>
      </c>
      <c r="B427" t="s">
        <v>1465</v>
      </c>
      <c r="C427" t="s">
        <v>1466</v>
      </c>
      <c r="D427" t="s">
        <v>1461</v>
      </c>
      <c r="E427" t="s">
        <v>380</v>
      </c>
      <c r="F427" s="38">
        <v>739.2</v>
      </c>
      <c r="G427" s="38">
        <v>993.18422373505086</v>
      </c>
      <c r="H427" s="39">
        <v>0</v>
      </c>
      <c r="I427" s="39"/>
      <c r="J427" s="39"/>
      <c r="K427" s="39"/>
      <c r="L427" s="39"/>
      <c r="M427" s="39"/>
      <c r="N427" s="38"/>
      <c r="O427" s="38"/>
      <c r="P427" s="39"/>
      <c r="Q427" s="39"/>
      <c r="R427" s="39"/>
      <c r="S427" s="39"/>
      <c r="T427" s="39"/>
      <c r="U427" s="39"/>
      <c r="V427" s="39"/>
      <c r="W427" s="39"/>
    </row>
    <row r="428" spans="1:23" x14ac:dyDescent="0.25">
      <c r="A428" s="37">
        <v>395</v>
      </c>
      <c r="B428" t="s">
        <v>1467</v>
      </c>
      <c r="C428" t="s">
        <v>1468</v>
      </c>
      <c r="D428" t="s">
        <v>1469</v>
      </c>
      <c r="E428" t="s">
        <v>279</v>
      </c>
      <c r="F428" s="38">
        <v>751.33333333333337</v>
      </c>
      <c r="G428" s="38">
        <v>1009.4864900337324</v>
      </c>
      <c r="H428" s="39">
        <v>0</v>
      </c>
      <c r="I428" s="39"/>
      <c r="J428" s="39"/>
      <c r="K428" s="39"/>
      <c r="L428" s="39"/>
      <c r="M428" s="39"/>
      <c r="N428" s="38"/>
      <c r="O428" s="38"/>
      <c r="P428" s="39"/>
      <c r="Q428" s="39"/>
      <c r="R428" s="39"/>
      <c r="S428" s="39"/>
      <c r="T428" s="39"/>
      <c r="U428" s="39"/>
      <c r="V428" s="39"/>
      <c r="W428" s="39"/>
    </row>
    <row r="429" spans="1:23" x14ac:dyDescent="0.25">
      <c r="A429" s="37">
        <v>395</v>
      </c>
      <c r="B429" t="s">
        <v>1470</v>
      </c>
      <c r="C429" t="s">
        <v>1471</v>
      </c>
      <c r="D429" t="s">
        <v>1472</v>
      </c>
      <c r="E429" t="s">
        <v>380</v>
      </c>
      <c r="F429" s="38">
        <v>515</v>
      </c>
      <c r="G429" s="38">
        <v>691.95058877644919</v>
      </c>
      <c r="H429" s="39">
        <v>0</v>
      </c>
      <c r="W429" s="39"/>
    </row>
    <row r="430" spans="1:23" x14ac:dyDescent="0.25">
      <c r="A430" s="37">
        <v>395</v>
      </c>
      <c r="B430" t="s">
        <v>1473</v>
      </c>
      <c r="C430" t="s">
        <v>1474</v>
      </c>
      <c r="D430" t="s">
        <v>1475</v>
      </c>
      <c r="E430" t="s">
        <v>180</v>
      </c>
      <c r="F430" s="38">
        <v>284.15199999999999</v>
      </c>
      <c r="G430" s="38">
        <v>381.78474505243804</v>
      </c>
      <c r="H430" s="39">
        <v>0</v>
      </c>
      <c r="W430" s="39"/>
    </row>
    <row r="431" spans="1:23" x14ac:dyDescent="0.25">
      <c r="A431" s="37">
        <v>395</v>
      </c>
      <c r="B431" t="s">
        <v>1476</v>
      </c>
      <c r="C431" t="s">
        <v>1477</v>
      </c>
      <c r="D431" t="s">
        <v>1478</v>
      </c>
      <c r="E431" t="s">
        <v>399</v>
      </c>
      <c r="F431" s="38">
        <v>410</v>
      </c>
      <c r="G431" s="38">
        <v>550.8732842686295</v>
      </c>
      <c r="H431" s="39">
        <v>0</v>
      </c>
      <c r="W431" s="39"/>
    </row>
    <row r="432" spans="1:23" x14ac:dyDescent="0.25">
      <c r="A432" s="37">
        <v>395</v>
      </c>
      <c r="B432" t="s">
        <v>1479</v>
      </c>
      <c r="C432" t="s">
        <v>1480</v>
      </c>
      <c r="D432" t="s">
        <v>1481</v>
      </c>
      <c r="E432" t="s">
        <v>399</v>
      </c>
      <c r="F432" s="38">
        <v>500</v>
      </c>
      <c r="G432" s="38">
        <v>671.79668813247497</v>
      </c>
      <c r="H432" s="39">
        <v>0</v>
      </c>
      <c r="I432" s="39"/>
      <c r="J432" s="39"/>
      <c r="K432" s="39"/>
      <c r="L432" s="39"/>
      <c r="M432" s="39"/>
      <c r="N432" s="38"/>
      <c r="O432" s="38"/>
      <c r="P432" s="39"/>
      <c r="Q432" s="39"/>
      <c r="R432" s="39"/>
      <c r="S432" s="39"/>
      <c r="T432" s="39"/>
      <c r="U432" s="39"/>
      <c r="V432" s="39"/>
      <c r="W432" s="39"/>
    </row>
    <row r="433" spans="1:23" x14ac:dyDescent="0.25">
      <c r="A433" s="37">
        <v>395</v>
      </c>
      <c r="B433" t="s">
        <v>1482</v>
      </c>
      <c r="C433" t="s">
        <v>1483</v>
      </c>
      <c r="D433" t="s">
        <v>1484</v>
      </c>
      <c r="E433" t="s">
        <v>203</v>
      </c>
      <c r="F433" s="38">
        <v>357.92093541202672</v>
      </c>
      <c r="G433" s="38">
        <v>480.90019804615406</v>
      </c>
      <c r="H433" s="39">
        <v>0</v>
      </c>
      <c r="I433" s="39"/>
      <c r="J433" s="39"/>
      <c r="K433" s="39"/>
      <c r="L433" s="39"/>
      <c r="M433" s="39"/>
      <c r="N433" s="38"/>
      <c r="O433" s="38"/>
      <c r="P433" s="39"/>
      <c r="Q433" s="39"/>
      <c r="R433" s="39"/>
      <c r="S433" s="39"/>
      <c r="T433" s="39"/>
      <c r="U433" s="39"/>
      <c r="V433" s="39"/>
      <c r="W433" s="39"/>
    </row>
    <row r="434" spans="1:23" x14ac:dyDescent="0.25">
      <c r="A434" s="37">
        <v>395</v>
      </c>
      <c r="B434" t="s">
        <v>1485</v>
      </c>
      <c r="C434" t="s">
        <v>1486</v>
      </c>
      <c r="D434" t="s">
        <v>1487</v>
      </c>
      <c r="E434" t="s">
        <v>475</v>
      </c>
      <c r="F434" s="38">
        <v>567.25</v>
      </c>
      <c r="G434" s="38">
        <v>762.15334268629283</v>
      </c>
      <c r="H434" s="39">
        <v>0</v>
      </c>
      <c r="W434" s="39"/>
    </row>
    <row r="435" spans="1:23" x14ac:dyDescent="0.25">
      <c r="A435" s="37">
        <v>395</v>
      </c>
      <c r="B435" t="s">
        <v>1488</v>
      </c>
      <c r="C435" t="s">
        <v>1489</v>
      </c>
      <c r="D435" t="s">
        <v>1490</v>
      </c>
      <c r="E435" t="s">
        <v>218</v>
      </c>
      <c r="F435" s="38">
        <v>254.35294117647058</v>
      </c>
      <c r="G435" s="38">
        <v>341.74692699821435</v>
      </c>
      <c r="H435" s="39">
        <v>0</v>
      </c>
      <c r="I435" s="39"/>
      <c r="J435" s="39"/>
      <c r="K435" s="39"/>
      <c r="L435" s="39"/>
      <c r="M435" s="39"/>
      <c r="N435" s="38"/>
      <c r="O435" s="38"/>
      <c r="P435" s="39"/>
      <c r="Q435" s="39"/>
      <c r="R435" s="39"/>
      <c r="S435" s="39"/>
      <c r="T435" s="39"/>
      <c r="U435" s="39"/>
      <c r="V435" s="39"/>
      <c r="W435" s="39"/>
    </row>
    <row r="436" spans="1:23" x14ac:dyDescent="0.25">
      <c r="A436" s="37">
        <v>395</v>
      </c>
      <c r="B436" t="s">
        <v>1491</v>
      </c>
      <c r="C436" t="s">
        <v>1492</v>
      </c>
      <c r="D436" t="s">
        <v>1493</v>
      </c>
      <c r="E436" t="s">
        <v>230</v>
      </c>
      <c r="F436" s="38">
        <v>328.94117647058823</v>
      </c>
      <c r="G436" s="38">
        <v>441.96318588668237</v>
      </c>
      <c r="H436" s="39">
        <v>0</v>
      </c>
      <c r="I436" s="39"/>
      <c r="J436" s="39"/>
      <c r="K436" s="39"/>
      <c r="L436" s="39"/>
      <c r="M436" s="39"/>
      <c r="N436" s="38"/>
      <c r="O436" s="38"/>
      <c r="P436" s="39"/>
      <c r="Q436" s="39"/>
      <c r="R436" s="39"/>
      <c r="S436" s="39"/>
      <c r="T436" s="39"/>
      <c r="U436" s="39"/>
      <c r="V436" s="39"/>
      <c r="W436" s="39"/>
    </row>
    <row r="437" spans="1:23" x14ac:dyDescent="0.25">
      <c r="A437" s="37">
        <v>395</v>
      </c>
      <c r="B437" t="s">
        <v>1494</v>
      </c>
      <c r="C437" t="s">
        <v>1495</v>
      </c>
      <c r="D437" t="s">
        <v>1496</v>
      </c>
      <c r="E437" t="s">
        <v>445</v>
      </c>
      <c r="F437" s="38">
        <v>320.61320754716979</v>
      </c>
      <c r="G437" s="38">
        <v>430.77378200343708</v>
      </c>
      <c r="H437" s="39">
        <v>0</v>
      </c>
      <c r="I437" s="39"/>
      <c r="J437" s="39"/>
      <c r="K437" s="39"/>
      <c r="L437" s="39"/>
      <c r="M437" s="39"/>
      <c r="N437" s="38"/>
      <c r="O437" s="38"/>
      <c r="P437" s="39"/>
      <c r="Q437" s="39"/>
      <c r="R437" s="39"/>
      <c r="S437" s="39"/>
      <c r="T437" s="39"/>
      <c r="U437" s="39"/>
      <c r="V437" s="39"/>
      <c r="W437" s="39"/>
    </row>
    <row r="438" spans="1:23" x14ac:dyDescent="0.25">
      <c r="A438" s="37">
        <v>395</v>
      </c>
      <c r="B438" t="s">
        <v>1497</v>
      </c>
      <c r="C438" t="s">
        <v>1498</v>
      </c>
      <c r="D438" t="s">
        <v>1499</v>
      </c>
      <c r="E438" t="s">
        <v>199</v>
      </c>
      <c r="F438" s="38">
        <v>277</v>
      </c>
      <c r="G438" s="38">
        <v>372.17536522539115</v>
      </c>
      <c r="H438" s="39">
        <v>0</v>
      </c>
      <c r="I438" s="39"/>
      <c r="J438" s="39"/>
      <c r="K438" s="39"/>
      <c r="L438" s="39"/>
      <c r="M438" s="39"/>
      <c r="N438" s="38"/>
      <c r="O438" s="38"/>
      <c r="P438" s="39"/>
      <c r="Q438" s="39"/>
      <c r="R438" s="39"/>
      <c r="S438" s="39"/>
      <c r="T438" s="39"/>
      <c r="U438" s="39"/>
      <c r="V438" s="39"/>
      <c r="W438" s="39"/>
    </row>
    <row r="439" spans="1:23" x14ac:dyDescent="0.25">
      <c r="A439" s="37">
        <v>395</v>
      </c>
      <c r="B439" t="s">
        <v>1500</v>
      </c>
      <c r="C439" t="s">
        <v>1501</v>
      </c>
      <c r="D439" t="s">
        <v>1502</v>
      </c>
      <c r="E439" t="s">
        <v>399</v>
      </c>
      <c r="F439" s="38">
        <v>586</v>
      </c>
      <c r="G439" s="38">
        <v>787.34571849126064</v>
      </c>
      <c r="H439" s="39">
        <v>0</v>
      </c>
      <c r="W439" s="39"/>
    </row>
    <row r="440" spans="1:23" x14ac:dyDescent="0.25">
      <c r="A440" s="37">
        <v>395</v>
      </c>
      <c r="B440" t="s">
        <v>1503</v>
      </c>
      <c r="C440" t="s">
        <v>1504</v>
      </c>
      <c r="D440" t="s">
        <v>1505</v>
      </c>
      <c r="E440" t="s">
        <v>399</v>
      </c>
      <c r="F440" s="38">
        <v>500</v>
      </c>
      <c r="G440" s="38">
        <v>671.79668813247497</v>
      </c>
      <c r="H440" s="39">
        <v>0</v>
      </c>
      <c r="I440" s="39"/>
      <c r="J440" s="39"/>
      <c r="K440" s="39"/>
      <c r="L440" s="39"/>
      <c r="M440" s="39"/>
      <c r="N440" s="38"/>
      <c r="O440" s="38"/>
      <c r="P440" s="39"/>
      <c r="Q440" s="39"/>
      <c r="R440" s="39"/>
      <c r="S440" s="39"/>
      <c r="T440" s="39"/>
      <c r="U440" s="39"/>
      <c r="V440" s="39"/>
      <c r="W440" s="39"/>
    </row>
    <row r="441" spans="1:23" x14ac:dyDescent="0.25">
      <c r="A441" s="37">
        <v>395</v>
      </c>
      <c r="B441" t="s">
        <v>1506</v>
      </c>
      <c r="C441" t="s">
        <v>1507</v>
      </c>
      <c r="D441" t="s">
        <v>1508</v>
      </c>
      <c r="E441" t="s">
        <v>494</v>
      </c>
      <c r="F441" s="38">
        <v>482.5</v>
      </c>
      <c r="G441" s="38">
        <v>648.28380404783843</v>
      </c>
      <c r="H441" s="39">
        <v>0</v>
      </c>
      <c r="I441" s="39"/>
      <c r="J441" s="39"/>
      <c r="K441" s="39"/>
      <c r="L441" s="39"/>
      <c r="M441" s="39"/>
      <c r="N441" s="38"/>
      <c r="O441" s="38"/>
      <c r="P441" s="39"/>
      <c r="Q441" s="39"/>
      <c r="R441" s="39"/>
      <c r="S441" s="39"/>
      <c r="T441" s="39"/>
      <c r="U441" s="39"/>
      <c r="V441" s="39"/>
      <c r="W441" s="39"/>
    </row>
    <row r="442" spans="1:23" x14ac:dyDescent="0.25">
      <c r="A442" s="37">
        <v>395</v>
      </c>
      <c r="B442" t="s">
        <v>1509</v>
      </c>
      <c r="C442" t="s">
        <v>1510</v>
      </c>
      <c r="D442" t="s">
        <v>962</v>
      </c>
      <c r="E442" t="s">
        <v>24</v>
      </c>
      <c r="F442" s="38">
        <v>386.93805309734512</v>
      </c>
      <c r="G442" s="38">
        <v>519.88740516644839</v>
      </c>
      <c r="H442" s="39">
        <v>0</v>
      </c>
      <c r="I442" s="39"/>
      <c r="J442" s="39"/>
      <c r="K442" s="39"/>
      <c r="L442" s="39"/>
      <c r="M442" s="39"/>
      <c r="N442" s="38"/>
      <c r="O442" s="38"/>
      <c r="P442" s="39"/>
      <c r="Q442" s="39"/>
      <c r="R442" s="39"/>
      <c r="S442" s="39"/>
      <c r="T442" s="39"/>
      <c r="U442" s="39"/>
      <c r="V442" s="39"/>
      <c r="W442" s="39"/>
    </row>
    <row r="443" spans="1:23" x14ac:dyDescent="0.25">
      <c r="A443" s="37">
        <v>395</v>
      </c>
      <c r="B443" t="s">
        <v>1511</v>
      </c>
      <c r="C443" t="s">
        <v>1512</v>
      </c>
      <c r="D443" t="s">
        <v>1513</v>
      </c>
      <c r="E443" t="s">
        <v>347</v>
      </c>
      <c r="F443" s="38">
        <v>433.01666666666665</v>
      </c>
      <c r="G443" s="38">
        <v>581.79832514566101</v>
      </c>
      <c r="H443" s="39">
        <v>0</v>
      </c>
      <c r="I443" s="39"/>
      <c r="J443" s="39"/>
      <c r="K443" s="39"/>
      <c r="L443" s="39"/>
      <c r="M443" s="39"/>
      <c r="N443" s="38"/>
      <c r="O443" s="38"/>
      <c r="P443" s="39"/>
      <c r="Q443" s="39"/>
      <c r="R443" s="39"/>
      <c r="S443" s="39"/>
      <c r="T443" s="39"/>
      <c r="U443" s="39"/>
      <c r="V443" s="39"/>
      <c r="W443" s="39"/>
    </row>
    <row r="444" spans="1:23" x14ac:dyDescent="0.25">
      <c r="A444" s="37">
        <v>395</v>
      </c>
      <c r="B444" t="s">
        <v>1514</v>
      </c>
      <c r="C444" t="s">
        <v>1515</v>
      </c>
      <c r="D444" t="s">
        <v>432</v>
      </c>
      <c r="E444" t="s">
        <v>234</v>
      </c>
      <c r="F444" s="38">
        <v>433.85135135135135</v>
      </c>
      <c r="G444" s="38">
        <v>582.91980195927317</v>
      </c>
      <c r="H444" s="39">
        <v>0</v>
      </c>
      <c r="I444" s="39"/>
      <c r="J444" s="39"/>
      <c r="K444" s="39"/>
      <c r="L444" s="39"/>
      <c r="M444" s="39"/>
      <c r="N444" s="38"/>
      <c r="O444" s="38"/>
      <c r="P444" s="39"/>
      <c r="Q444" s="39"/>
      <c r="R444" s="39"/>
      <c r="S444" s="39"/>
      <c r="T444" s="39"/>
      <c r="U444" s="39"/>
      <c r="V444" s="39"/>
      <c r="W444" s="39"/>
    </row>
    <row r="445" spans="1:23" x14ac:dyDescent="0.25">
      <c r="A445" s="37">
        <v>395</v>
      </c>
      <c r="B445" t="s">
        <v>1516</v>
      </c>
      <c r="C445" t="s">
        <v>1517</v>
      </c>
      <c r="D445" t="s">
        <v>1518</v>
      </c>
      <c r="E445" t="s">
        <v>316</v>
      </c>
      <c r="F445" s="38">
        <v>129</v>
      </c>
      <c r="G445" s="38">
        <v>173.32354553817854</v>
      </c>
      <c r="H445" s="39">
        <v>0</v>
      </c>
      <c r="W445" s="39"/>
    </row>
    <row r="446" spans="1:23" x14ac:dyDescent="0.25">
      <c r="A446" s="37">
        <v>395</v>
      </c>
      <c r="B446" t="s">
        <v>1519</v>
      </c>
      <c r="C446" t="s">
        <v>1520</v>
      </c>
      <c r="D446" t="s">
        <v>1521</v>
      </c>
      <c r="E446" t="s">
        <v>218</v>
      </c>
      <c r="F446" s="38">
        <v>388.9375</v>
      </c>
      <c r="G446" s="38">
        <v>522.57384878104892</v>
      </c>
      <c r="H446" s="39">
        <v>0</v>
      </c>
      <c r="I446" s="39"/>
      <c r="J446" s="39"/>
      <c r="K446" s="39"/>
      <c r="L446" s="39"/>
      <c r="M446" s="39"/>
      <c r="N446" s="38"/>
      <c r="O446" s="38"/>
      <c r="P446" s="39"/>
      <c r="Q446" s="39"/>
      <c r="R446" s="39"/>
      <c r="S446" s="39"/>
      <c r="T446" s="39"/>
      <c r="U446" s="39"/>
      <c r="V446" s="39"/>
      <c r="W446" s="39"/>
    </row>
    <row r="447" spans="1:23" x14ac:dyDescent="0.25">
      <c r="A447" s="37">
        <v>395</v>
      </c>
      <c r="B447" t="s">
        <v>1522</v>
      </c>
      <c r="C447" t="s">
        <v>1523</v>
      </c>
      <c r="D447" t="s">
        <v>1524</v>
      </c>
      <c r="E447" t="s">
        <v>399</v>
      </c>
      <c r="F447" s="38">
        <v>902</v>
      </c>
      <c r="G447" s="38">
        <v>1211.9212253909848</v>
      </c>
      <c r="H447" s="39">
        <v>0</v>
      </c>
      <c r="I447" s="39"/>
      <c r="J447" s="39"/>
      <c r="K447" s="39"/>
      <c r="L447" s="39"/>
      <c r="M447" s="39"/>
      <c r="N447" s="38"/>
      <c r="O447" s="38"/>
      <c r="P447" s="39"/>
      <c r="Q447" s="39"/>
      <c r="R447" s="39"/>
      <c r="S447" s="39"/>
      <c r="T447" s="39"/>
      <c r="U447" s="39"/>
      <c r="V447" s="39"/>
      <c r="W447" s="39"/>
    </row>
    <row r="448" spans="1:23" x14ac:dyDescent="0.25">
      <c r="A448" s="37">
        <v>395</v>
      </c>
      <c r="B448" t="s">
        <v>1525</v>
      </c>
      <c r="C448" t="s">
        <v>1526</v>
      </c>
      <c r="D448" t="s">
        <v>1527</v>
      </c>
      <c r="E448" t="s">
        <v>399</v>
      </c>
      <c r="F448" s="38">
        <v>568</v>
      </c>
      <c r="G448" s="38">
        <v>763.16103771849157</v>
      </c>
      <c r="H448" s="39">
        <v>0</v>
      </c>
      <c r="I448" s="39"/>
      <c r="J448" s="39"/>
      <c r="K448" s="39"/>
      <c r="L448" s="39"/>
      <c r="M448" s="39"/>
      <c r="N448" s="38"/>
      <c r="O448" s="38"/>
      <c r="P448" s="39"/>
      <c r="Q448" s="39"/>
      <c r="R448" s="39"/>
      <c r="S448" s="39"/>
      <c r="T448" s="39"/>
      <c r="U448" s="39"/>
      <c r="V448" s="39"/>
      <c r="W448" s="39"/>
    </row>
    <row r="449" spans="1:23" x14ac:dyDescent="0.25">
      <c r="A449" s="37">
        <v>395</v>
      </c>
      <c r="B449" t="s">
        <v>1528</v>
      </c>
      <c r="C449" t="s">
        <v>1529</v>
      </c>
      <c r="D449" t="s">
        <v>1530</v>
      </c>
      <c r="E449" t="s">
        <v>475</v>
      </c>
      <c r="F449" s="38">
        <v>327.5</v>
      </c>
      <c r="G449" s="38">
        <v>440.02683072677104</v>
      </c>
      <c r="H449" s="39">
        <v>0</v>
      </c>
      <c r="I449" s="39"/>
      <c r="J449" s="39"/>
      <c r="K449" s="39"/>
      <c r="L449" s="39"/>
      <c r="M449" s="39"/>
      <c r="N449" s="38"/>
      <c r="O449" s="38"/>
      <c r="P449" s="39"/>
      <c r="Q449" s="39"/>
      <c r="R449" s="39"/>
      <c r="S449" s="39"/>
      <c r="T449" s="39"/>
      <c r="U449" s="39"/>
      <c r="V449" s="39"/>
      <c r="W449" s="39"/>
    </row>
    <row r="450" spans="1:23" x14ac:dyDescent="0.25">
      <c r="A450" s="37">
        <v>395</v>
      </c>
      <c r="B450" t="s">
        <v>1531</v>
      </c>
      <c r="C450" t="s">
        <v>1532</v>
      </c>
      <c r="D450" t="s">
        <v>1533</v>
      </c>
      <c r="E450" t="s">
        <v>399</v>
      </c>
      <c r="F450" s="38">
        <v>544</v>
      </c>
      <c r="G450" s="38">
        <v>730.91479668813281</v>
      </c>
      <c r="H450" s="39">
        <v>0</v>
      </c>
      <c r="I450" s="39"/>
      <c r="J450" s="39"/>
      <c r="K450" s="39"/>
      <c r="L450" s="39"/>
      <c r="M450" s="39"/>
      <c r="N450" s="38"/>
      <c r="O450" s="38"/>
      <c r="P450" s="39"/>
      <c r="Q450" s="39"/>
      <c r="R450" s="39"/>
      <c r="S450" s="39"/>
      <c r="T450" s="39"/>
      <c r="U450" s="39"/>
      <c r="V450" s="39"/>
      <c r="W450" s="39"/>
    </row>
    <row r="451" spans="1:23" x14ac:dyDescent="0.25">
      <c r="A451" s="37">
        <v>395</v>
      </c>
      <c r="B451" t="s">
        <v>1534</v>
      </c>
      <c r="C451" t="s">
        <v>1535</v>
      </c>
      <c r="D451" t="s">
        <v>1536</v>
      </c>
      <c r="E451" t="s">
        <v>475</v>
      </c>
      <c r="F451" s="38">
        <v>381.66666666666669</v>
      </c>
      <c r="G451" s="38">
        <v>512.80480527445593</v>
      </c>
      <c r="H451" s="39">
        <v>0</v>
      </c>
      <c r="I451" s="39"/>
      <c r="J451" s="39"/>
      <c r="K451" s="39"/>
      <c r="L451" s="39"/>
      <c r="M451" s="39"/>
      <c r="N451" s="38"/>
      <c r="O451" s="38"/>
      <c r="P451" s="39"/>
      <c r="Q451" s="39"/>
      <c r="R451" s="39"/>
      <c r="S451" s="39"/>
      <c r="T451" s="39"/>
      <c r="U451" s="39"/>
      <c r="V451" s="39"/>
      <c r="W451" s="39"/>
    </row>
    <row r="452" spans="1:23" x14ac:dyDescent="0.25">
      <c r="A452" s="37">
        <v>395</v>
      </c>
      <c r="B452" t="s">
        <v>1537</v>
      </c>
      <c r="C452" t="s">
        <v>1538</v>
      </c>
      <c r="D452" t="s">
        <v>1539</v>
      </c>
      <c r="E452" t="s">
        <v>399</v>
      </c>
      <c r="F452" s="38">
        <v>1053</v>
      </c>
      <c r="G452" s="38">
        <v>1414.8038252069923</v>
      </c>
      <c r="H452" s="39">
        <v>0</v>
      </c>
      <c r="I452" s="39"/>
      <c r="J452" s="39"/>
      <c r="K452" s="39"/>
      <c r="L452" s="39"/>
      <c r="M452" s="39"/>
      <c r="N452" s="38"/>
      <c r="O452" s="38"/>
      <c r="P452" s="39"/>
      <c r="Q452" s="39"/>
      <c r="R452" s="39"/>
      <c r="S452" s="39"/>
      <c r="T452" s="39"/>
      <c r="U452" s="39"/>
      <c r="V452" s="39"/>
      <c r="W452" s="39"/>
    </row>
    <row r="453" spans="1:23" x14ac:dyDescent="0.25">
      <c r="A453" s="37">
        <v>395</v>
      </c>
      <c r="B453" t="s">
        <v>1540</v>
      </c>
      <c r="C453" t="s">
        <v>1541</v>
      </c>
      <c r="D453" t="s">
        <v>1542</v>
      </c>
      <c r="E453" t="s">
        <v>218</v>
      </c>
      <c r="F453" s="38">
        <v>390.17391304347825</v>
      </c>
      <c r="G453" s="38">
        <v>524.23508515659398</v>
      </c>
      <c r="H453" s="39">
        <v>0</v>
      </c>
      <c r="I453" s="39"/>
      <c r="J453" s="39"/>
      <c r="K453" s="39"/>
      <c r="L453" s="39"/>
      <c r="M453" s="39"/>
      <c r="N453" s="38"/>
      <c r="O453" s="38"/>
      <c r="P453" s="39"/>
      <c r="Q453" s="39"/>
      <c r="R453" s="39"/>
      <c r="S453" s="39"/>
      <c r="T453" s="39"/>
      <c r="U453" s="39"/>
      <c r="V453" s="39"/>
      <c r="W453" s="39"/>
    </row>
    <row r="454" spans="1:23" x14ac:dyDescent="0.25">
      <c r="A454" s="37">
        <v>395</v>
      </c>
      <c r="B454" t="s">
        <v>1543</v>
      </c>
      <c r="C454" t="s">
        <v>1544</v>
      </c>
      <c r="D454" t="s">
        <v>1545</v>
      </c>
      <c r="E454" t="s">
        <v>399</v>
      </c>
      <c r="F454" s="38">
        <v>1119</v>
      </c>
      <c r="G454" s="38">
        <v>1503.4809880404789</v>
      </c>
      <c r="H454" s="39">
        <v>0</v>
      </c>
      <c r="I454" s="39"/>
      <c r="J454" s="39"/>
      <c r="K454" s="39"/>
      <c r="L454" s="39"/>
      <c r="M454" s="39"/>
      <c r="N454" s="38"/>
      <c r="O454" s="38"/>
      <c r="P454" s="39"/>
      <c r="Q454" s="39"/>
      <c r="R454" s="39"/>
      <c r="S454" s="39"/>
      <c r="T454" s="39"/>
      <c r="U454" s="39"/>
      <c r="V454" s="39"/>
      <c r="W454" s="39"/>
    </row>
    <row r="455" spans="1:23" x14ac:dyDescent="0.25">
      <c r="A455" s="37">
        <v>395</v>
      </c>
      <c r="B455" t="s">
        <v>1546</v>
      </c>
      <c r="C455" t="s">
        <v>1547</v>
      </c>
      <c r="D455" t="s">
        <v>1548</v>
      </c>
      <c r="E455" t="s">
        <v>203</v>
      </c>
      <c r="F455" s="38">
        <v>409.81207598371776</v>
      </c>
      <c r="G455" s="38">
        <v>550.6207908051116</v>
      </c>
      <c r="H455" s="39">
        <v>0</v>
      </c>
      <c r="I455" s="39"/>
      <c r="J455" s="39"/>
      <c r="K455" s="39"/>
      <c r="L455" s="39"/>
      <c r="M455" s="39"/>
      <c r="N455" s="38"/>
      <c r="O455" s="38"/>
      <c r="P455" s="39"/>
      <c r="Q455" s="39"/>
      <c r="R455" s="39"/>
      <c r="S455" s="39"/>
      <c r="T455" s="39"/>
      <c r="U455" s="39"/>
      <c r="V455" s="39"/>
      <c r="W455" s="39"/>
    </row>
    <row r="456" spans="1:23" x14ac:dyDescent="0.25">
      <c r="A456" s="37">
        <v>395</v>
      </c>
      <c r="B456" t="s">
        <v>1549</v>
      </c>
      <c r="C456" t="s">
        <v>1550</v>
      </c>
      <c r="D456" t="s">
        <v>1551</v>
      </c>
      <c r="E456" t="s">
        <v>242</v>
      </c>
      <c r="F456" s="38">
        <v>470.75</v>
      </c>
      <c r="G456" s="38">
        <v>632.49658187672526</v>
      </c>
      <c r="H456" s="39">
        <v>0</v>
      </c>
      <c r="I456" s="39"/>
      <c r="J456" s="39"/>
      <c r="K456" s="39"/>
      <c r="L456" s="39"/>
      <c r="M456" s="39"/>
      <c r="N456" s="38"/>
      <c r="O456" s="38"/>
      <c r="P456" s="39"/>
      <c r="Q456" s="39"/>
      <c r="R456" s="39"/>
      <c r="S456" s="39"/>
      <c r="T456" s="39"/>
      <c r="U456" s="39"/>
      <c r="V456" s="39"/>
      <c r="W456" s="39"/>
    </row>
    <row r="457" spans="1:23" x14ac:dyDescent="0.25">
      <c r="A457" s="37">
        <v>395</v>
      </c>
      <c r="B457" t="s">
        <v>1552</v>
      </c>
      <c r="C457" t="s">
        <v>1553</v>
      </c>
      <c r="D457" t="s">
        <v>1554</v>
      </c>
      <c r="E457" t="s">
        <v>176</v>
      </c>
      <c r="F457" s="38">
        <v>572.81944444444446</v>
      </c>
      <c r="G457" s="38">
        <v>769.636411351324</v>
      </c>
      <c r="H457" s="39">
        <v>0</v>
      </c>
      <c r="I457" s="39"/>
      <c r="J457" s="39"/>
      <c r="K457" s="39"/>
      <c r="L457" s="39"/>
      <c r="M457" s="39"/>
      <c r="N457" s="38"/>
      <c r="O457" s="38"/>
      <c r="P457" s="39"/>
      <c r="Q457" s="39"/>
      <c r="R457" s="39"/>
      <c r="S457" s="39"/>
      <c r="T457" s="39"/>
      <c r="U457" s="39"/>
      <c r="V457" s="39"/>
      <c r="W457" s="39"/>
    </row>
    <row r="458" spans="1:23" x14ac:dyDescent="0.25">
      <c r="A458" s="37">
        <v>395</v>
      </c>
      <c r="B458" t="s">
        <v>1555</v>
      </c>
      <c r="C458" t="s">
        <v>1556</v>
      </c>
      <c r="D458" t="s">
        <v>1557</v>
      </c>
      <c r="E458" t="s">
        <v>475</v>
      </c>
      <c r="F458" s="38">
        <v>429</v>
      </c>
      <c r="G458" s="38">
        <v>576.40155841766352</v>
      </c>
      <c r="H458" s="39">
        <v>0</v>
      </c>
      <c r="I458" s="39"/>
      <c r="J458" s="39"/>
      <c r="K458" s="39"/>
      <c r="L458" s="39"/>
      <c r="M458" s="39"/>
      <c r="N458" s="38"/>
      <c r="O458" s="38"/>
      <c r="P458" s="39"/>
      <c r="Q458" s="39"/>
      <c r="R458" s="39"/>
      <c r="S458" s="39"/>
      <c r="T458" s="39"/>
      <c r="U458" s="39"/>
      <c r="V458" s="39"/>
      <c r="W458" s="39"/>
    </row>
    <row r="459" spans="1:23" x14ac:dyDescent="0.25">
      <c r="A459" s="37">
        <v>395</v>
      </c>
      <c r="B459" t="s">
        <v>1558</v>
      </c>
      <c r="C459" t="s">
        <v>1559</v>
      </c>
      <c r="D459" t="s">
        <v>1164</v>
      </c>
      <c r="E459" t="s">
        <v>207</v>
      </c>
      <c r="F459" s="38">
        <v>392.7217391304348</v>
      </c>
      <c r="G459" s="38">
        <v>527.65832741090378</v>
      </c>
      <c r="H459" s="39">
        <v>0</v>
      </c>
      <c r="I459" s="39"/>
      <c r="J459" s="39"/>
      <c r="K459" s="39"/>
      <c r="L459" s="39"/>
      <c r="M459" s="39"/>
      <c r="N459" s="38"/>
      <c r="O459" s="38"/>
      <c r="P459" s="39"/>
      <c r="Q459" s="39"/>
      <c r="R459" s="39"/>
      <c r="S459" s="39"/>
      <c r="T459" s="39"/>
      <c r="U459" s="39"/>
      <c r="V459" s="39"/>
      <c r="W459" s="39"/>
    </row>
    <row r="460" spans="1:23" x14ac:dyDescent="0.25">
      <c r="A460" s="37">
        <v>395</v>
      </c>
      <c r="B460" t="s">
        <v>1560</v>
      </c>
      <c r="C460" t="s">
        <v>1561</v>
      </c>
      <c r="D460" t="s">
        <v>1562</v>
      </c>
      <c r="E460" t="s">
        <v>981</v>
      </c>
      <c r="F460" s="38">
        <v>449.13636363636363</v>
      </c>
      <c r="G460" s="38">
        <v>603.45664322154414</v>
      </c>
      <c r="H460" s="39">
        <v>0</v>
      </c>
      <c r="I460" s="39"/>
      <c r="J460" s="39"/>
      <c r="K460" s="39"/>
      <c r="L460" s="39"/>
      <c r="M460" s="39"/>
      <c r="N460" s="38"/>
      <c r="O460" s="38"/>
      <c r="P460" s="39"/>
      <c r="Q460" s="39"/>
      <c r="R460" s="39"/>
      <c r="S460" s="39"/>
      <c r="T460" s="39"/>
      <c r="U460" s="39"/>
      <c r="V460" s="39"/>
      <c r="W460" s="39"/>
    </row>
    <row r="461" spans="1:23" x14ac:dyDescent="0.25">
      <c r="A461" s="37">
        <v>395</v>
      </c>
      <c r="B461" t="s">
        <v>1563</v>
      </c>
      <c r="C461" t="s">
        <v>1564</v>
      </c>
      <c r="D461" t="s">
        <v>1565</v>
      </c>
      <c r="E461" t="s">
        <v>399</v>
      </c>
      <c r="F461" s="38">
        <v>669</v>
      </c>
      <c r="G461" s="38">
        <v>898.86396872125147</v>
      </c>
      <c r="H461" s="39">
        <v>0</v>
      </c>
      <c r="I461" s="39"/>
      <c r="J461" s="39"/>
      <c r="K461" s="39"/>
      <c r="L461" s="39"/>
      <c r="M461" s="39"/>
      <c r="N461" s="38"/>
      <c r="O461" s="38"/>
      <c r="P461" s="39"/>
      <c r="Q461" s="39"/>
      <c r="R461" s="39"/>
      <c r="S461" s="39"/>
      <c r="T461" s="39"/>
      <c r="U461" s="39"/>
      <c r="V461" s="39"/>
      <c r="W461" s="39"/>
    </row>
    <row r="462" spans="1:23" x14ac:dyDescent="0.25">
      <c r="A462" s="37">
        <v>395</v>
      </c>
      <c r="B462" t="s">
        <v>1566</v>
      </c>
      <c r="C462" t="s">
        <v>1567</v>
      </c>
      <c r="D462" t="s">
        <v>1568</v>
      </c>
      <c r="E462" t="s">
        <v>399</v>
      </c>
      <c r="F462" s="38">
        <v>729</v>
      </c>
      <c r="G462" s="38">
        <v>979.47957129714848</v>
      </c>
      <c r="H462" s="39">
        <v>0</v>
      </c>
      <c r="I462" s="39"/>
      <c r="J462" s="39"/>
      <c r="K462" s="39"/>
      <c r="L462" s="39"/>
      <c r="M462" s="39"/>
      <c r="N462" s="38"/>
      <c r="O462" s="38"/>
      <c r="P462" s="39"/>
      <c r="Q462" s="39"/>
      <c r="R462" s="39"/>
      <c r="S462" s="39"/>
      <c r="T462" s="39"/>
      <c r="U462" s="39"/>
      <c r="V462" s="39"/>
      <c r="W462" s="39"/>
    </row>
    <row r="463" spans="1:23" x14ac:dyDescent="0.25">
      <c r="A463" s="37">
        <v>395</v>
      </c>
      <c r="B463" t="s">
        <v>1569</v>
      </c>
      <c r="C463" t="s">
        <v>1570</v>
      </c>
      <c r="D463" t="s">
        <v>1571</v>
      </c>
      <c r="E463" t="s">
        <v>399</v>
      </c>
      <c r="F463" s="38">
        <v>733</v>
      </c>
      <c r="G463" s="38">
        <v>984.85394480220828</v>
      </c>
      <c r="H463" s="39">
        <v>0</v>
      </c>
      <c r="I463" s="39"/>
      <c r="J463" s="39"/>
      <c r="K463" s="39"/>
      <c r="L463" s="39"/>
      <c r="M463" s="39"/>
      <c r="N463" s="38"/>
      <c r="O463" s="38"/>
      <c r="P463" s="39"/>
      <c r="Q463" s="39"/>
      <c r="R463" s="39"/>
      <c r="S463" s="39"/>
      <c r="T463" s="39"/>
      <c r="U463" s="39"/>
      <c r="V463" s="39"/>
      <c r="W463" s="39"/>
    </row>
    <row r="464" spans="1:23" x14ac:dyDescent="0.25">
      <c r="A464" s="37">
        <v>395</v>
      </c>
      <c r="B464" t="s">
        <v>1572</v>
      </c>
      <c r="C464" t="s">
        <v>1573</v>
      </c>
      <c r="D464" t="s">
        <v>1574</v>
      </c>
      <c r="E464" t="s">
        <v>399</v>
      </c>
      <c r="F464" s="38">
        <v>590.5</v>
      </c>
      <c r="G464" s="38">
        <v>793.39188868445285</v>
      </c>
      <c r="H464" s="39">
        <v>0</v>
      </c>
      <c r="I464" s="39"/>
      <c r="J464" s="39"/>
      <c r="K464" s="39"/>
      <c r="L464" s="39"/>
      <c r="M464" s="39"/>
      <c r="N464" s="38"/>
      <c r="O464" s="38"/>
      <c r="P464" s="39"/>
      <c r="Q464" s="39"/>
      <c r="R464" s="39"/>
      <c r="S464" s="39"/>
      <c r="T464" s="39"/>
      <c r="U464" s="39"/>
      <c r="V464" s="39"/>
      <c r="W464" s="39"/>
    </row>
    <row r="465" spans="1:23" x14ac:dyDescent="0.25">
      <c r="A465" s="37">
        <v>395</v>
      </c>
      <c r="B465" t="s">
        <v>1575</v>
      </c>
      <c r="C465" t="s">
        <v>1576</v>
      </c>
      <c r="D465" t="s">
        <v>1577</v>
      </c>
      <c r="E465" t="s">
        <v>399</v>
      </c>
      <c r="F465" s="38">
        <v>494.33333333333331</v>
      </c>
      <c r="G465" s="38">
        <v>664.1829923336403</v>
      </c>
      <c r="H465" s="39">
        <v>0</v>
      </c>
      <c r="I465" s="39"/>
      <c r="J465" s="39"/>
      <c r="K465" s="39"/>
      <c r="L465" s="39"/>
      <c r="M465" s="39"/>
      <c r="N465" s="38"/>
      <c r="O465" s="38"/>
      <c r="P465" s="39"/>
      <c r="Q465" s="39"/>
      <c r="R465" s="39"/>
      <c r="S465" s="39"/>
      <c r="T465" s="39"/>
      <c r="U465" s="39"/>
      <c r="V465" s="39"/>
      <c r="W465" s="39"/>
    </row>
    <row r="466" spans="1:23" x14ac:dyDescent="0.25">
      <c r="A466" s="37">
        <v>395</v>
      </c>
      <c r="B466" t="s">
        <v>1578</v>
      </c>
      <c r="C466" t="s">
        <v>1579</v>
      </c>
      <c r="D466" t="s">
        <v>1580</v>
      </c>
      <c r="E466" t="s">
        <v>399</v>
      </c>
      <c r="F466" s="38">
        <v>930.83333333333337</v>
      </c>
      <c r="G466" s="38">
        <v>1250.661501073291</v>
      </c>
      <c r="H466" s="39">
        <v>0</v>
      </c>
      <c r="I466" s="39"/>
      <c r="J466" s="39"/>
      <c r="K466" s="39"/>
      <c r="L466" s="39"/>
      <c r="M466" s="39"/>
      <c r="N466" s="38"/>
      <c r="O466" s="38"/>
      <c r="P466" s="39"/>
      <c r="Q466" s="39"/>
      <c r="R466" s="39"/>
      <c r="S466" s="39"/>
      <c r="T466" s="39"/>
      <c r="U466" s="39"/>
      <c r="V466" s="39"/>
      <c r="W466" s="39"/>
    </row>
    <row r="467" spans="1:23" x14ac:dyDescent="0.25">
      <c r="A467" s="37">
        <v>395</v>
      </c>
      <c r="B467" t="s">
        <v>1581</v>
      </c>
      <c r="C467" t="s">
        <v>1582</v>
      </c>
      <c r="D467" t="s">
        <v>1583</v>
      </c>
      <c r="E467" t="s">
        <v>399</v>
      </c>
      <c r="F467" s="38">
        <v>827.33333333333337</v>
      </c>
      <c r="G467" s="38">
        <v>1111.5995866298686</v>
      </c>
      <c r="H467" s="39">
        <v>0</v>
      </c>
      <c r="I467" s="39"/>
      <c r="J467" s="39"/>
      <c r="K467" s="39"/>
      <c r="L467" s="39"/>
      <c r="M467" s="39"/>
      <c r="N467" s="38"/>
      <c r="O467" s="38"/>
      <c r="P467" s="39"/>
      <c r="Q467" s="39"/>
      <c r="R467" s="39"/>
      <c r="S467" s="39"/>
      <c r="T467" s="39"/>
      <c r="U467" s="39"/>
      <c r="V467" s="39"/>
      <c r="W467" s="39"/>
    </row>
    <row r="468" spans="1:23" x14ac:dyDescent="0.25">
      <c r="A468" s="37">
        <v>395</v>
      </c>
      <c r="B468" t="s">
        <v>1584</v>
      </c>
      <c r="C468" t="s">
        <v>1585</v>
      </c>
      <c r="D468" t="s">
        <v>1586</v>
      </c>
      <c r="E468" t="s">
        <v>399</v>
      </c>
      <c r="F468" s="38">
        <v>287</v>
      </c>
      <c r="G468" s="38">
        <v>385.61129898804063</v>
      </c>
      <c r="H468" s="39">
        <v>0</v>
      </c>
      <c r="I468" s="39"/>
      <c r="J468" s="39"/>
      <c r="K468" s="39"/>
      <c r="L468" s="39"/>
      <c r="M468" s="39"/>
      <c r="N468" s="38"/>
      <c r="O468" s="38"/>
      <c r="P468" s="39"/>
      <c r="Q468" s="39"/>
      <c r="R468" s="39"/>
      <c r="S468" s="39"/>
      <c r="T468" s="39"/>
      <c r="U468" s="39"/>
      <c r="V468" s="39"/>
      <c r="W468" s="39"/>
    </row>
    <row r="469" spans="1:23" x14ac:dyDescent="0.25">
      <c r="A469" s="37">
        <v>395</v>
      </c>
      <c r="B469" t="s">
        <v>1587</v>
      </c>
      <c r="C469" t="s">
        <v>1588</v>
      </c>
      <c r="D469" t="s">
        <v>1589</v>
      </c>
      <c r="E469" t="s">
        <v>399</v>
      </c>
      <c r="F469" s="38">
        <v>518</v>
      </c>
      <c r="G469" s="38">
        <v>695.98136890524404</v>
      </c>
      <c r="H469" s="39">
        <v>0</v>
      </c>
      <c r="I469" s="39"/>
      <c r="J469" s="39"/>
      <c r="K469" s="39"/>
      <c r="L469" s="39"/>
      <c r="M469" s="39"/>
      <c r="N469" s="38"/>
      <c r="O469" s="38"/>
      <c r="P469" s="39"/>
      <c r="Q469" s="39"/>
      <c r="R469" s="39"/>
      <c r="S469" s="39"/>
      <c r="T469" s="39"/>
      <c r="U469" s="39"/>
      <c r="V469" s="39"/>
      <c r="W469" s="39"/>
    </row>
    <row r="470" spans="1:23" x14ac:dyDescent="0.25">
      <c r="A470" s="37">
        <v>395</v>
      </c>
      <c r="B470" t="s">
        <v>1590</v>
      </c>
      <c r="C470" t="s">
        <v>1591</v>
      </c>
      <c r="D470" t="s">
        <v>1592</v>
      </c>
      <c r="E470" t="s">
        <v>399</v>
      </c>
      <c r="F470" s="38">
        <v>614</v>
      </c>
      <c r="G470" s="38">
        <v>824.96633302667919</v>
      </c>
      <c r="H470" s="39">
        <v>0</v>
      </c>
      <c r="I470" s="39"/>
      <c r="J470" s="39"/>
      <c r="K470" s="39"/>
      <c r="L470" s="39"/>
      <c r="M470" s="39"/>
      <c r="N470" s="38"/>
      <c r="O470" s="38"/>
      <c r="P470" s="39"/>
      <c r="Q470" s="39"/>
      <c r="R470" s="39"/>
      <c r="S470" s="39"/>
      <c r="T470" s="39"/>
      <c r="U470" s="39"/>
      <c r="V470" s="39"/>
      <c r="W470" s="39"/>
    </row>
    <row r="471" spans="1:23" x14ac:dyDescent="0.25">
      <c r="A471" s="37">
        <v>395</v>
      </c>
      <c r="B471" t="s">
        <v>1593</v>
      </c>
      <c r="C471" t="s">
        <v>1594</v>
      </c>
      <c r="D471" t="s">
        <v>733</v>
      </c>
      <c r="E471" t="s">
        <v>316</v>
      </c>
      <c r="F471" s="38">
        <v>361.11627906976742</v>
      </c>
      <c r="G471" s="38">
        <v>485.19344061958469</v>
      </c>
      <c r="H471" s="39">
        <v>0</v>
      </c>
      <c r="I471" s="39"/>
      <c r="J471" s="39"/>
      <c r="K471" s="39"/>
      <c r="L471" s="39"/>
      <c r="M471" s="39"/>
      <c r="N471" s="38"/>
      <c r="O471" s="38"/>
      <c r="P471" s="39"/>
      <c r="Q471" s="39"/>
      <c r="R471" s="39"/>
      <c r="S471" s="39"/>
      <c r="T471" s="39"/>
      <c r="U471" s="39"/>
      <c r="V471" s="39"/>
      <c r="W471" s="39"/>
    </row>
    <row r="472" spans="1:23" x14ac:dyDescent="0.25">
      <c r="A472" s="37">
        <v>395</v>
      </c>
      <c r="B472" t="s">
        <v>1595</v>
      </c>
      <c r="C472" t="s">
        <v>1596</v>
      </c>
      <c r="D472" t="s">
        <v>1597</v>
      </c>
      <c r="E472" t="s">
        <v>230</v>
      </c>
      <c r="F472" s="38">
        <v>288.51807228915663</v>
      </c>
      <c r="G472" s="38">
        <v>387.65097086044284</v>
      </c>
      <c r="H472" s="39">
        <v>0</v>
      </c>
      <c r="I472" s="39"/>
      <c r="J472" s="39"/>
      <c r="K472" s="39"/>
      <c r="L472" s="39"/>
      <c r="M472" s="39"/>
      <c r="N472" s="38"/>
      <c r="O472" s="38"/>
      <c r="P472" s="39"/>
      <c r="Q472" s="39"/>
      <c r="R472" s="39"/>
      <c r="S472" s="39"/>
      <c r="T472" s="39"/>
      <c r="U472" s="39"/>
      <c r="V472" s="39"/>
      <c r="W472" s="39"/>
    </row>
    <row r="473" spans="1:23" x14ac:dyDescent="0.25">
      <c r="A473" s="37">
        <v>395</v>
      </c>
      <c r="B473" t="s">
        <v>1598</v>
      </c>
      <c r="C473" t="s">
        <v>1599</v>
      </c>
      <c r="D473" t="s">
        <v>1600</v>
      </c>
      <c r="E473" t="s">
        <v>600</v>
      </c>
      <c r="F473" s="38">
        <v>501</v>
      </c>
      <c r="G473" s="38">
        <v>673.14028150873992</v>
      </c>
      <c r="H473" s="39">
        <v>0</v>
      </c>
      <c r="I473" s="39"/>
      <c r="J473" s="39"/>
      <c r="K473" s="39"/>
      <c r="L473" s="39"/>
      <c r="M473" s="39"/>
      <c r="N473" s="38"/>
      <c r="O473" s="38"/>
      <c r="P473" s="39"/>
      <c r="Q473" s="39"/>
      <c r="R473" s="39"/>
      <c r="S473" s="39"/>
      <c r="T473" s="39"/>
      <c r="U473" s="39"/>
      <c r="V473" s="39"/>
      <c r="W473" s="39"/>
    </row>
    <row r="474" spans="1:23" x14ac:dyDescent="0.25">
      <c r="A474" s="37">
        <v>395</v>
      </c>
      <c r="B474" t="s">
        <v>1601</v>
      </c>
      <c r="C474" t="s">
        <v>1602</v>
      </c>
      <c r="D474" t="s">
        <v>1603</v>
      </c>
      <c r="E474" t="s">
        <v>176</v>
      </c>
      <c r="F474" s="38">
        <v>116</v>
      </c>
      <c r="G474" s="38">
        <v>155.85683164673418</v>
      </c>
      <c r="H474" s="39">
        <v>0</v>
      </c>
      <c r="I474" s="39"/>
      <c r="J474" s="39"/>
      <c r="K474" s="39"/>
      <c r="L474" s="39"/>
      <c r="M474" s="39"/>
      <c r="N474" s="38"/>
      <c r="O474" s="38"/>
      <c r="P474" s="39"/>
      <c r="Q474" s="39"/>
      <c r="R474" s="39"/>
      <c r="S474" s="39"/>
      <c r="T474" s="39"/>
      <c r="U474" s="39"/>
      <c r="V474" s="39"/>
      <c r="W474" s="39"/>
    </row>
    <row r="475" spans="1:23" x14ac:dyDescent="0.25">
      <c r="A475" s="37">
        <v>395</v>
      </c>
      <c r="B475" t="s">
        <v>1604</v>
      </c>
      <c r="C475" t="s">
        <v>1605</v>
      </c>
      <c r="D475" t="s">
        <v>1606</v>
      </c>
      <c r="E475" t="s">
        <v>399</v>
      </c>
      <c r="F475" s="38">
        <v>757</v>
      </c>
      <c r="G475" s="38">
        <v>1017.1001858325671</v>
      </c>
      <c r="H475" s="39">
        <v>0</v>
      </c>
      <c r="I475" s="39"/>
      <c r="J475" s="39"/>
      <c r="K475" s="39"/>
      <c r="L475" s="39"/>
      <c r="M475" s="39"/>
      <c r="N475" s="38"/>
      <c r="O475" s="38"/>
      <c r="P475" s="39"/>
      <c r="Q475" s="39"/>
      <c r="R475" s="39"/>
      <c r="S475" s="39"/>
      <c r="T475" s="39"/>
      <c r="U475" s="39"/>
      <c r="V475" s="39"/>
      <c r="W475" s="39"/>
    </row>
    <row r="476" spans="1:23" x14ac:dyDescent="0.25">
      <c r="A476" s="37">
        <v>395</v>
      </c>
      <c r="B476" t="s">
        <v>1607</v>
      </c>
      <c r="C476" t="s">
        <v>1608</v>
      </c>
      <c r="D476" t="s">
        <v>1609</v>
      </c>
      <c r="E476" t="s">
        <v>184</v>
      </c>
      <c r="F476" s="38">
        <v>447</v>
      </c>
      <c r="G476" s="38">
        <v>600.58623919043271</v>
      </c>
      <c r="H476" s="39">
        <v>0</v>
      </c>
      <c r="I476" s="39"/>
      <c r="J476" s="39"/>
      <c r="K476" s="39"/>
      <c r="L476" s="39"/>
      <c r="M476" s="39"/>
      <c r="N476" s="38"/>
      <c r="O476" s="38"/>
      <c r="P476" s="39"/>
      <c r="Q476" s="39"/>
      <c r="R476" s="39"/>
      <c r="S476" s="39"/>
      <c r="T476" s="39"/>
      <c r="U476" s="39"/>
      <c r="V476" s="39"/>
      <c r="W476" s="39"/>
    </row>
    <row r="477" spans="1:23" x14ac:dyDescent="0.25">
      <c r="A477" s="37">
        <v>395</v>
      </c>
      <c r="B477" t="s">
        <v>1610</v>
      </c>
      <c r="C477" t="s">
        <v>1611</v>
      </c>
      <c r="D477" t="s">
        <v>1612</v>
      </c>
      <c r="E477" t="s">
        <v>445</v>
      </c>
      <c r="F477" s="38">
        <v>348.20833333333331</v>
      </c>
      <c r="G477" s="38">
        <v>467.85041022692445</v>
      </c>
      <c r="H477" s="39">
        <v>0</v>
      </c>
      <c r="I477" s="39"/>
      <c r="J477" s="39"/>
      <c r="K477" s="39"/>
      <c r="L477" s="39"/>
      <c r="M477" s="39"/>
      <c r="N477" s="38"/>
      <c r="O477" s="38"/>
      <c r="P477" s="39"/>
      <c r="Q477" s="39"/>
      <c r="R477" s="39"/>
      <c r="S477" s="39"/>
      <c r="T477" s="39"/>
      <c r="U477" s="39"/>
      <c r="V477" s="39"/>
      <c r="W477" s="39"/>
    </row>
    <row r="478" spans="1:23" x14ac:dyDescent="0.25">
      <c r="A478" s="37">
        <v>395</v>
      </c>
      <c r="B478" t="s">
        <v>1613</v>
      </c>
      <c r="C478" t="s">
        <v>1614</v>
      </c>
      <c r="D478" t="s">
        <v>796</v>
      </c>
      <c r="E478" t="s">
        <v>305</v>
      </c>
      <c r="F478" s="38">
        <v>408.42222222222222</v>
      </c>
      <c r="G478" s="38">
        <v>548.75339249718922</v>
      </c>
      <c r="H478" s="39">
        <v>0</v>
      </c>
      <c r="I478" s="39"/>
      <c r="J478" s="39"/>
      <c r="K478" s="39"/>
      <c r="L478" s="39"/>
      <c r="M478" s="39"/>
      <c r="N478" s="38"/>
      <c r="O478" s="38"/>
      <c r="P478" s="39"/>
      <c r="Q478" s="39"/>
      <c r="R478" s="39"/>
      <c r="S478" s="39"/>
      <c r="T478" s="39"/>
      <c r="U478" s="39"/>
      <c r="V478" s="39"/>
      <c r="W478" s="39"/>
    </row>
    <row r="479" spans="1:23" x14ac:dyDescent="0.25">
      <c r="A479" s="37">
        <v>395</v>
      </c>
      <c r="B479" t="s">
        <v>1615</v>
      </c>
      <c r="C479" t="s">
        <v>1616</v>
      </c>
      <c r="D479" t="s">
        <v>1617</v>
      </c>
      <c r="E479" t="s">
        <v>600</v>
      </c>
      <c r="F479" s="38">
        <v>225</v>
      </c>
      <c r="G479" s="38">
        <v>302.30850965961372</v>
      </c>
      <c r="H479" s="39">
        <v>0</v>
      </c>
      <c r="I479" s="39"/>
      <c r="J479" s="39"/>
      <c r="K479" s="39"/>
      <c r="L479" s="39"/>
      <c r="M479" s="39"/>
      <c r="N479" s="38"/>
      <c r="O479" s="38"/>
      <c r="P479" s="39"/>
      <c r="Q479" s="39"/>
      <c r="R479" s="39"/>
      <c r="S479" s="39"/>
      <c r="T479" s="39"/>
      <c r="U479" s="39"/>
      <c r="V479" s="39"/>
      <c r="W479" s="39"/>
    </row>
    <row r="480" spans="1:23" x14ac:dyDescent="0.25">
      <c r="A480" s="37">
        <v>395</v>
      </c>
      <c r="B480" t="s">
        <v>1618</v>
      </c>
      <c r="C480" t="s">
        <v>1619</v>
      </c>
      <c r="D480" t="s">
        <v>1620</v>
      </c>
      <c r="E480" t="s">
        <v>176</v>
      </c>
      <c r="F480" s="38">
        <v>460.0625</v>
      </c>
      <c r="G480" s="38">
        <v>618.13692766789347</v>
      </c>
      <c r="H480" s="39">
        <v>0</v>
      </c>
      <c r="I480" s="39"/>
      <c r="J480" s="39"/>
      <c r="K480" s="39"/>
      <c r="L480" s="39"/>
      <c r="M480" s="39"/>
      <c r="N480" s="38"/>
      <c r="O480" s="38"/>
      <c r="P480" s="39"/>
      <c r="Q480" s="39"/>
      <c r="R480" s="39"/>
      <c r="S480" s="39"/>
      <c r="T480" s="39"/>
      <c r="U480" s="39"/>
      <c r="V480" s="39"/>
      <c r="W480" s="39"/>
    </row>
    <row r="481" spans="1:23" x14ac:dyDescent="0.25">
      <c r="A481" s="37">
        <v>395</v>
      </c>
      <c r="B481" t="s">
        <v>1621</v>
      </c>
      <c r="C481" t="s">
        <v>1622</v>
      </c>
      <c r="D481" t="s">
        <v>1623</v>
      </c>
      <c r="E481" t="s">
        <v>399</v>
      </c>
      <c r="F481" s="38">
        <v>718</v>
      </c>
      <c r="G481" s="38">
        <v>964.70004415823394</v>
      </c>
      <c r="H481" s="39">
        <v>0</v>
      </c>
      <c r="I481" s="39"/>
      <c r="J481" s="39"/>
      <c r="K481" s="39"/>
      <c r="L481" s="39"/>
      <c r="M481" s="39"/>
      <c r="N481" s="38"/>
      <c r="O481" s="38"/>
      <c r="P481" s="39"/>
      <c r="Q481" s="39"/>
      <c r="R481" s="39"/>
      <c r="S481" s="39"/>
      <c r="T481" s="39"/>
      <c r="U481" s="39"/>
      <c r="V481" s="39"/>
      <c r="W481" s="39"/>
    </row>
    <row r="482" spans="1:23" x14ac:dyDescent="0.25">
      <c r="A482" s="37">
        <v>395</v>
      </c>
      <c r="B482" t="s">
        <v>1624</v>
      </c>
      <c r="C482" t="s">
        <v>1625</v>
      </c>
      <c r="D482" t="s">
        <v>1626</v>
      </c>
      <c r="E482" t="s">
        <v>449</v>
      </c>
      <c r="F482" s="38">
        <v>362.59770114942529</v>
      </c>
      <c r="G482" s="38">
        <v>487.18386951326562</v>
      </c>
      <c r="H482" s="39">
        <v>0</v>
      </c>
      <c r="I482" s="39"/>
      <c r="J482" s="39"/>
      <c r="K482" s="39"/>
      <c r="L482" s="39"/>
      <c r="M482" s="39"/>
      <c r="N482" s="38"/>
      <c r="O482" s="38"/>
      <c r="P482" s="39"/>
      <c r="Q482" s="39"/>
      <c r="R482" s="39"/>
      <c r="S482" s="39"/>
      <c r="T482" s="39"/>
      <c r="U482" s="39"/>
      <c r="V482" s="39"/>
      <c r="W482" s="39"/>
    </row>
    <row r="483" spans="1:23" x14ac:dyDescent="0.25">
      <c r="A483" s="37">
        <v>395</v>
      </c>
      <c r="B483" t="s">
        <v>1627</v>
      </c>
      <c r="C483" t="s">
        <v>1628</v>
      </c>
      <c r="D483" t="s">
        <v>1629</v>
      </c>
      <c r="E483" t="s">
        <v>399</v>
      </c>
      <c r="F483" s="38">
        <v>1853</v>
      </c>
      <c r="G483" s="38">
        <v>2489.6785262189524</v>
      </c>
      <c r="H483" s="39">
        <v>0</v>
      </c>
      <c r="I483" s="39"/>
      <c r="J483" s="39"/>
      <c r="K483" s="39"/>
      <c r="L483" s="39"/>
      <c r="M483" s="39"/>
      <c r="N483" s="38"/>
      <c r="O483" s="38"/>
      <c r="P483" s="39"/>
      <c r="Q483" s="39"/>
      <c r="R483" s="39"/>
      <c r="S483" s="39"/>
      <c r="T483" s="39"/>
      <c r="U483" s="39"/>
      <c r="V483" s="39"/>
      <c r="W483" s="39"/>
    </row>
    <row r="484" spans="1:23" x14ac:dyDescent="0.25">
      <c r="A484" s="37">
        <v>395</v>
      </c>
      <c r="B484" t="s">
        <v>1630</v>
      </c>
      <c r="C484" t="s">
        <v>1631</v>
      </c>
      <c r="D484" t="s">
        <v>1632</v>
      </c>
      <c r="E484" t="s">
        <v>199</v>
      </c>
      <c r="F484" s="38">
        <v>369.9</v>
      </c>
      <c r="G484" s="38">
        <v>496.99518988040501</v>
      </c>
      <c r="H484" s="39">
        <v>0</v>
      </c>
      <c r="I484" s="39"/>
      <c r="J484" s="39"/>
      <c r="K484" s="39"/>
      <c r="L484" s="39"/>
      <c r="M484" s="39"/>
      <c r="N484" s="38"/>
      <c r="O484" s="38"/>
      <c r="P484" s="39"/>
      <c r="Q484" s="39"/>
      <c r="R484" s="39"/>
      <c r="S484" s="39"/>
      <c r="T484" s="39"/>
      <c r="U484" s="39"/>
      <c r="V484" s="39"/>
      <c r="W484" s="39"/>
    </row>
    <row r="485" spans="1:23" x14ac:dyDescent="0.25">
      <c r="A485" s="37">
        <v>395</v>
      </c>
      <c r="B485" t="s">
        <v>1633</v>
      </c>
      <c r="C485" t="s">
        <v>1634</v>
      </c>
      <c r="D485" t="s">
        <v>1635</v>
      </c>
      <c r="E485" t="s">
        <v>399</v>
      </c>
      <c r="F485" s="38">
        <v>318</v>
      </c>
      <c r="G485" s="38">
        <v>427.26269365225414</v>
      </c>
      <c r="H485" s="39">
        <v>0</v>
      </c>
      <c r="I485" s="39"/>
      <c r="J485" s="39"/>
      <c r="K485" s="39"/>
      <c r="L485" s="39"/>
      <c r="M485" s="39"/>
      <c r="N485" s="38"/>
      <c r="O485" s="38"/>
      <c r="P485" s="39"/>
      <c r="Q485" s="39"/>
      <c r="R485" s="39"/>
      <c r="S485" s="39"/>
      <c r="T485" s="39"/>
      <c r="U485" s="39"/>
      <c r="V485" s="39"/>
      <c r="W485" s="39"/>
    </row>
    <row r="486" spans="1:23" x14ac:dyDescent="0.25">
      <c r="A486" s="37">
        <v>395</v>
      </c>
      <c r="B486" t="s">
        <v>1636</v>
      </c>
      <c r="C486" t="s">
        <v>1637</v>
      </c>
      <c r="D486" t="s">
        <v>1638</v>
      </c>
      <c r="E486" t="s">
        <v>399</v>
      </c>
      <c r="F486" s="38">
        <v>784</v>
      </c>
      <c r="G486" s="38">
        <v>1053.3772069917206</v>
      </c>
      <c r="H486" s="39">
        <v>0</v>
      </c>
      <c r="I486" s="39"/>
      <c r="J486" s="39"/>
      <c r="K486" s="39"/>
      <c r="L486" s="39"/>
      <c r="M486" s="39"/>
      <c r="N486" s="38"/>
      <c r="O486" s="38"/>
      <c r="P486" s="39"/>
      <c r="Q486" s="39"/>
      <c r="R486" s="39"/>
      <c r="S486" s="39"/>
      <c r="T486" s="39"/>
      <c r="U486" s="39"/>
      <c r="V486" s="39"/>
      <c r="W486" s="39"/>
    </row>
    <row r="487" spans="1:23" x14ac:dyDescent="0.25">
      <c r="A487" s="37">
        <v>395</v>
      </c>
      <c r="B487" t="s">
        <v>1639</v>
      </c>
      <c r="C487" t="s">
        <v>1640</v>
      </c>
      <c r="D487" t="s">
        <v>409</v>
      </c>
      <c r="E487" t="s">
        <v>376</v>
      </c>
      <c r="F487" s="38">
        <v>410</v>
      </c>
      <c r="G487" s="38">
        <v>550.8732842686295</v>
      </c>
      <c r="H487" s="39">
        <v>0</v>
      </c>
      <c r="I487" s="39"/>
      <c r="J487" s="39"/>
      <c r="K487" s="39"/>
      <c r="L487" s="39"/>
      <c r="M487" s="39"/>
      <c r="N487" s="38"/>
      <c r="O487" s="38"/>
      <c r="P487" s="39"/>
      <c r="Q487" s="39"/>
      <c r="R487" s="39"/>
      <c r="S487" s="39"/>
      <c r="T487" s="39"/>
      <c r="U487" s="39"/>
      <c r="V487" s="39"/>
      <c r="W487" s="39"/>
    </row>
    <row r="488" spans="1:23" x14ac:dyDescent="0.25">
      <c r="A488" s="37">
        <v>395</v>
      </c>
      <c r="B488" t="s">
        <v>1641</v>
      </c>
      <c r="C488" t="s">
        <v>1642</v>
      </c>
      <c r="D488" t="s">
        <v>1643</v>
      </c>
      <c r="E488" t="s">
        <v>399</v>
      </c>
      <c r="F488" s="38">
        <v>545.33333333333337</v>
      </c>
      <c r="G488" s="38">
        <v>732.70625452315278</v>
      </c>
      <c r="H488" s="39">
        <v>0</v>
      </c>
      <c r="I488" s="39"/>
      <c r="J488" s="39"/>
      <c r="K488" s="39"/>
      <c r="L488" s="39"/>
      <c r="M488" s="39"/>
      <c r="N488" s="38"/>
      <c r="O488" s="38"/>
      <c r="P488" s="39"/>
      <c r="Q488" s="39"/>
      <c r="R488" s="39"/>
      <c r="S488" s="39"/>
      <c r="T488" s="39"/>
      <c r="U488" s="39"/>
      <c r="V488" s="39"/>
      <c r="W488" s="39"/>
    </row>
    <row r="489" spans="1:23" x14ac:dyDescent="0.25">
      <c r="A489" s="37">
        <v>395</v>
      </c>
      <c r="B489" t="s">
        <v>1644</v>
      </c>
      <c r="C489" t="s">
        <v>1645</v>
      </c>
      <c r="D489" t="s">
        <v>1646</v>
      </c>
      <c r="E489" t="s">
        <v>340</v>
      </c>
      <c r="F489" s="38">
        <v>403.33333333333331</v>
      </c>
      <c r="G489" s="38">
        <v>541.91599509352977</v>
      </c>
      <c r="H489" s="39">
        <v>0</v>
      </c>
      <c r="I489" s="39"/>
      <c r="J489" s="39"/>
      <c r="K489" s="39"/>
      <c r="L489" s="39"/>
      <c r="M489" s="39"/>
      <c r="N489" s="38"/>
      <c r="O489" s="38"/>
      <c r="P489" s="39"/>
      <c r="Q489" s="39"/>
      <c r="R489" s="39"/>
      <c r="S489" s="39"/>
      <c r="T489" s="39"/>
      <c r="U489" s="39"/>
      <c r="V489" s="39"/>
      <c r="W489" s="39"/>
    </row>
    <row r="490" spans="1:23" x14ac:dyDescent="0.25">
      <c r="A490" s="37">
        <v>395</v>
      </c>
      <c r="B490" t="s">
        <v>1647</v>
      </c>
      <c r="C490" t="s">
        <v>1648</v>
      </c>
      <c r="D490" t="s">
        <v>1649</v>
      </c>
      <c r="E490" t="s">
        <v>176</v>
      </c>
      <c r="F490" s="38">
        <v>478.12406015037595</v>
      </c>
      <c r="G490" s="38">
        <v>642.4043202509497</v>
      </c>
      <c r="H490" s="39">
        <v>0</v>
      </c>
      <c r="I490" s="39"/>
      <c r="J490" s="39"/>
      <c r="K490" s="39"/>
      <c r="L490" s="39"/>
      <c r="M490" s="39"/>
      <c r="N490" s="38"/>
      <c r="O490" s="38"/>
      <c r="P490" s="39"/>
      <c r="Q490" s="39"/>
      <c r="R490" s="39"/>
      <c r="S490" s="39"/>
      <c r="T490" s="39"/>
      <c r="U490" s="39"/>
      <c r="V490" s="39"/>
      <c r="W490" s="39"/>
    </row>
    <row r="491" spans="1:23" x14ac:dyDescent="0.25">
      <c r="A491" s="37">
        <v>395</v>
      </c>
      <c r="B491" t="s">
        <v>1650</v>
      </c>
      <c r="C491" t="s">
        <v>1651</v>
      </c>
      <c r="D491" t="s">
        <v>1652</v>
      </c>
      <c r="E491" t="s">
        <v>226</v>
      </c>
      <c r="F491" s="38">
        <v>410.93775372124492</v>
      </c>
      <c r="G491" s="38">
        <v>552.13324395706195</v>
      </c>
      <c r="H491" s="39">
        <v>0</v>
      </c>
      <c r="I491" s="39"/>
      <c r="J491" s="39"/>
      <c r="K491" s="39"/>
      <c r="L491" s="39"/>
      <c r="M491" s="39"/>
      <c r="N491" s="38"/>
      <c r="O491" s="38"/>
      <c r="P491" s="39"/>
      <c r="Q491" s="39"/>
      <c r="R491" s="39"/>
      <c r="S491" s="39"/>
      <c r="T491" s="39"/>
      <c r="U491" s="39"/>
      <c r="V491" s="39"/>
      <c r="W491" s="39"/>
    </row>
    <row r="492" spans="1:23" x14ac:dyDescent="0.25">
      <c r="A492" s="37">
        <v>395</v>
      </c>
      <c r="B492" t="s">
        <v>1653</v>
      </c>
      <c r="C492" t="s">
        <v>1654</v>
      </c>
      <c r="D492" t="s">
        <v>1655</v>
      </c>
      <c r="E492" t="s">
        <v>399</v>
      </c>
      <c r="F492" s="38">
        <v>688</v>
      </c>
      <c r="G492" s="38">
        <v>924.3922428702856</v>
      </c>
      <c r="H492" s="39">
        <v>0</v>
      </c>
      <c r="I492" s="39"/>
      <c r="J492" s="39"/>
      <c r="K492" s="39"/>
      <c r="L492" s="39"/>
      <c r="M492" s="39"/>
      <c r="N492" s="38"/>
      <c r="O492" s="38"/>
      <c r="P492" s="39"/>
      <c r="Q492" s="39"/>
      <c r="R492" s="39"/>
      <c r="S492" s="39"/>
      <c r="T492" s="39"/>
      <c r="U492" s="39"/>
      <c r="V492" s="39"/>
      <c r="W492" s="39"/>
    </row>
    <row r="493" spans="1:23" x14ac:dyDescent="0.25">
      <c r="A493" s="37">
        <v>395</v>
      </c>
      <c r="B493" t="s">
        <v>1656</v>
      </c>
      <c r="C493" t="s">
        <v>1657</v>
      </c>
      <c r="D493" t="s">
        <v>1658</v>
      </c>
      <c r="E493" t="s">
        <v>207</v>
      </c>
      <c r="F493" s="38">
        <v>345.375</v>
      </c>
      <c r="G493" s="38">
        <v>464.04356232750706</v>
      </c>
      <c r="H493" s="39">
        <v>0</v>
      </c>
      <c r="I493" s="39"/>
      <c r="J493" s="39"/>
      <c r="K493" s="39"/>
      <c r="L493" s="39"/>
      <c r="M493" s="39"/>
      <c r="N493" s="38"/>
      <c r="O493" s="38"/>
      <c r="P493" s="39"/>
      <c r="Q493" s="39"/>
      <c r="R493" s="39"/>
      <c r="S493" s="39"/>
      <c r="T493" s="39"/>
      <c r="U493" s="39"/>
      <c r="V493" s="39"/>
      <c r="W493" s="39"/>
    </row>
    <row r="494" spans="1:23" x14ac:dyDescent="0.25">
      <c r="A494" s="37">
        <v>395</v>
      </c>
      <c r="B494" t="s">
        <v>1659</v>
      </c>
      <c r="C494" t="s">
        <v>1660</v>
      </c>
      <c r="D494" t="s">
        <v>1661</v>
      </c>
      <c r="E494" t="s">
        <v>395</v>
      </c>
      <c r="F494" s="38">
        <v>419</v>
      </c>
      <c r="G494" s="38">
        <v>562.96562465501404</v>
      </c>
      <c r="H494" s="39">
        <v>0</v>
      </c>
      <c r="I494" s="39"/>
      <c r="J494" s="39"/>
      <c r="K494" s="39"/>
      <c r="L494" s="39"/>
      <c r="M494" s="39"/>
      <c r="N494" s="38"/>
      <c r="O494" s="38"/>
      <c r="P494" s="39"/>
      <c r="Q494" s="39"/>
      <c r="R494" s="39"/>
      <c r="S494" s="39"/>
      <c r="T494" s="39"/>
      <c r="U494" s="39"/>
      <c r="V494" s="39"/>
      <c r="W494" s="39"/>
    </row>
    <row r="495" spans="1:23" x14ac:dyDescent="0.25">
      <c r="A495" s="37">
        <v>395</v>
      </c>
      <c r="B495" t="s">
        <v>1662</v>
      </c>
      <c r="C495" t="s">
        <v>1663</v>
      </c>
      <c r="D495" t="s">
        <v>1664</v>
      </c>
      <c r="E495" t="s">
        <v>399</v>
      </c>
      <c r="F495" s="38">
        <v>776</v>
      </c>
      <c r="G495" s="38">
        <v>1042.6284599816011</v>
      </c>
      <c r="H495" s="39">
        <v>0</v>
      </c>
      <c r="I495" s="39"/>
      <c r="J495" s="39"/>
      <c r="K495" s="39"/>
      <c r="L495" s="39"/>
      <c r="M495" s="39"/>
      <c r="N495" s="38"/>
      <c r="O495" s="38"/>
      <c r="P495" s="39"/>
      <c r="Q495" s="39"/>
      <c r="R495" s="39"/>
      <c r="S495" s="39"/>
      <c r="T495" s="39"/>
      <c r="U495" s="39"/>
      <c r="V495" s="39"/>
      <c r="W495" s="39"/>
    </row>
    <row r="496" spans="1:23" x14ac:dyDescent="0.25">
      <c r="A496" s="37">
        <v>395</v>
      </c>
      <c r="B496" t="s">
        <v>1665</v>
      </c>
      <c r="C496" t="s">
        <v>1666</v>
      </c>
      <c r="D496" t="s">
        <v>1667</v>
      </c>
      <c r="E496" t="s">
        <v>230</v>
      </c>
      <c r="F496" s="38">
        <v>368.76683937823833</v>
      </c>
      <c r="G496" s="38">
        <v>495.47268277476178</v>
      </c>
      <c r="H496" s="39">
        <v>0</v>
      </c>
      <c r="I496" s="39"/>
      <c r="J496" s="39"/>
      <c r="K496" s="39"/>
      <c r="L496" s="39"/>
      <c r="M496" s="39"/>
      <c r="N496" s="38"/>
      <c r="O496" s="38"/>
      <c r="P496" s="39"/>
      <c r="Q496" s="39"/>
      <c r="R496" s="39"/>
      <c r="S496" s="39"/>
      <c r="T496" s="39"/>
      <c r="U496" s="39"/>
      <c r="V496" s="39"/>
      <c r="W496" s="39"/>
    </row>
    <row r="497" spans="1:23" x14ac:dyDescent="0.25">
      <c r="A497" s="37">
        <v>395</v>
      </c>
      <c r="B497" t="s">
        <v>1668</v>
      </c>
      <c r="C497" t="s">
        <v>1669</v>
      </c>
      <c r="D497" t="s">
        <v>1670</v>
      </c>
      <c r="E497" t="s">
        <v>399</v>
      </c>
      <c r="F497" s="38">
        <v>755</v>
      </c>
      <c r="G497" s="38">
        <v>1014.4129990800371</v>
      </c>
      <c r="H497" s="39">
        <v>0</v>
      </c>
      <c r="I497" s="39"/>
      <c r="J497" s="39"/>
      <c r="K497" s="39"/>
      <c r="L497" s="39"/>
      <c r="M497" s="39"/>
      <c r="N497" s="38"/>
      <c r="O497" s="38"/>
      <c r="P497" s="39"/>
      <c r="Q497" s="39"/>
      <c r="R497" s="39"/>
      <c r="S497" s="39"/>
      <c r="T497" s="39"/>
      <c r="U497" s="39"/>
      <c r="V497" s="39"/>
      <c r="W497" s="39"/>
    </row>
    <row r="498" spans="1:23" x14ac:dyDescent="0.25">
      <c r="A498" s="37">
        <v>395</v>
      </c>
      <c r="B498" t="s">
        <v>1671</v>
      </c>
      <c r="C498" t="s">
        <v>1672</v>
      </c>
      <c r="D498" t="s">
        <v>1673</v>
      </c>
      <c r="E498" t="s">
        <v>797</v>
      </c>
      <c r="F498" s="38">
        <v>619.41176470588232</v>
      </c>
      <c r="G498" s="38">
        <v>832.23754423940716</v>
      </c>
      <c r="H498" s="39">
        <v>0</v>
      </c>
      <c r="I498" s="39"/>
      <c r="J498" s="39"/>
      <c r="K498" s="39"/>
      <c r="L498" s="39"/>
      <c r="M498" s="39"/>
      <c r="N498" s="38"/>
      <c r="O498" s="38"/>
      <c r="P498" s="39"/>
      <c r="Q498" s="39"/>
      <c r="R498" s="39"/>
      <c r="S498" s="39"/>
      <c r="T498" s="39"/>
      <c r="U498" s="39"/>
      <c r="V498" s="39"/>
      <c r="W498" s="39"/>
    </row>
    <row r="499" spans="1:23" x14ac:dyDescent="0.25">
      <c r="A499" s="37">
        <v>395</v>
      </c>
      <c r="B499" t="s">
        <v>1674</v>
      </c>
      <c r="C499" t="s">
        <v>1675</v>
      </c>
      <c r="D499" t="s">
        <v>1676</v>
      </c>
      <c r="E499" t="s">
        <v>399</v>
      </c>
      <c r="F499" s="38">
        <v>1297</v>
      </c>
      <c r="G499" s="38">
        <v>1742.6406090156399</v>
      </c>
      <c r="H499" s="39">
        <v>0</v>
      </c>
      <c r="I499" s="39"/>
      <c r="J499" s="39"/>
      <c r="K499" s="39"/>
      <c r="L499" s="39"/>
      <c r="M499" s="39"/>
      <c r="N499" s="38"/>
      <c r="O499" s="38"/>
      <c r="P499" s="39"/>
      <c r="Q499" s="39"/>
      <c r="R499" s="39"/>
      <c r="S499" s="39"/>
      <c r="T499" s="39"/>
      <c r="U499" s="39"/>
      <c r="V499" s="39"/>
      <c r="W499" s="39"/>
    </row>
    <row r="500" spans="1:23" x14ac:dyDescent="0.25">
      <c r="A500" s="37">
        <v>395</v>
      </c>
      <c r="B500" t="s">
        <v>1677</v>
      </c>
      <c r="C500" t="s">
        <v>1678</v>
      </c>
      <c r="D500" t="s">
        <v>1679</v>
      </c>
      <c r="E500" t="s">
        <v>380</v>
      </c>
      <c r="F500" s="38">
        <v>344</v>
      </c>
      <c r="G500" s="38">
        <v>462.1961214351428</v>
      </c>
      <c r="H500" s="39">
        <v>0</v>
      </c>
      <c r="I500" s="39"/>
      <c r="J500" s="39"/>
      <c r="K500" s="39"/>
      <c r="L500" s="39"/>
      <c r="M500" s="39"/>
      <c r="N500" s="38"/>
      <c r="O500" s="38"/>
      <c r="P500" s="39"/>
      <c r="Q500" s="39"/>
      <c r="R500" s="39"/>
      <c r="S500" s="39"/>
      <c r="T500" s="39"/>
      <c r="U500" s="39"/>
      <c r="V500" s="39"/>
      <c r="W500" s="39"/>
    </row>
    <row r="501" spans="1:23" x14ac:dyDescent="0.25">
      <c r="A501" s="37">
        <v>395</v>
      </c>
      <c r="B501" t="s">
        <v>1680</v>
      </c>
      <c r="C501" t="s">
        <v>1681</v>
      </c>
      <c r="D501" t="s">
        <v>1682</v>
      </c>
      <c r="E501" t="s">
        <v>399</v>
      </c>
      <c r="F501" s="38">
        <v>542</v>
      </c>
      <c r="G501" s="38">
        <v>728.2276099356028</v>
      </c>
      <c r="H501" s="39">
        <v>0</v>
      </c>
      <c r="I501" s="39"/>
      <c r="J501" s="39"/>
      <c r="K501" s="39"/>
      <c r="L501" s="39"/>
      <c r="M501" s="39"/>
      <c r="N501" s="38"/>
      <c r="O501" s="38"/>
      <c r="P501" s="39"/>
      <c r="Q501" s="39"/>
      <c r="R501" s="39"/>
      <c r="S501" s="39"/>
      <c r="T501" s="39"/>
      <c r="U501" s="39"/>
      <c r="V501" s="39"/>
      <c r="W501" s="39"/>
    </row>
    <row r="502" spans="1:23" x14ac:dyDescent="0.25">
      <c r="A502" s="37">
        <v>395</v>
      </c>
      <c r="B502" t="s">
        <v>1683</v>
      </c>
      <c r="C502" t="s">
        <v>1684</v>
      </c>
      <c r="D502" t="s">
        <v>1685</v>
      </c>
      <c r="E502" t="s">
        <v>399</v>
      </c>
      <c r="F502" s="38">
        <v>428</v>
      </c>
      <c r="G502" s="38">
        <v>575.05796504139857</v>
      </c>
      <c r="H502" s="39">
        <v>0</v>
      </c>
      <c r="I502" s="39"/>
      <c r="J502" s="39"/>
      <c r="K502" s="39"/>
      <c r="L502" s="39"/>
      <c r="M502" s="39"/>
      <c r="N502" s="38"/>
      <c r="O502" s="38"/>
      <c r="P502" s="39"/>
      <c r="Q502" s="39"/>
      <c r="R502" s="39"/>
      <c r="S502" s="39"/>
      <c r="T502" s="39"/>
      <c r="U502" s="39"/>
      <c r="V502" s="39"/>
      <c r="W502" s="39"/>
    </row>
    <row r="503" spans="1:23" x14ac:dyDescent="0.25">
      <c r="A503" s="37">
        <v>395</v>
      </c>
      <c r="B503" t="s">
        <v>1686</v>
      </c>
      <c r="C503" t="s">
        <v>1687</v>
      </c>
      <c r="D503" t="s">
        <v>1688</v>
      </c>
      <c r="E503" t="s">
        <v>380</v>
      </c>
      <c r="F503" s="38">
        <v>399</v>
      </c>
      <c r="G503" s="38">
        <v>536.09375712971496</v>
      </c>
      <c r="H503" s="39">
        <v>0</v>
      </c>
      <c r="I503" s="39"/>
      <c r="J503" s="39"/>
      <c r="K503" s="39"/>
      <c r="L503" s="39"/>
      <c r="M503" s="39"/>
      <c r="N503" s="38"/>
      <c r="O503" s="38"/>
      <c r="P503" s="39"/>
      <c r="Q503" s="39"/>
      <c r="R503" s="39"/>
      <c r="S503" s="39"/>
      <c r="T503" s="39"/>
      <c r="U503" s="39"/>
      <c r="V503" s="39"/>
      <c r="W503" s="39"/>
    </row>
    <row r="504" spans="1:23" x14ac:dyDescent="0.25">
      <c r="A504" s="37">
        <v>395</v>
      </c>
      <c r="B504" t="s">
        <v>1689</v>
      </c>
      <c r="C504" t="s">
        <v>1690</v>
      </c>
      <c r="D504" t="s">
        <v>1691</v>
      </c>
      <c r="E504" t="s">
        <v>24</v>
      </c>
      <c r="F504" s="38">
        <v>397.85777777777776</v>
      </c>
      <c r="G504" s="38">
        <v>534.55907491771461</v>
      </c>
      <c r="H504" s="39">
        <v>0</v>
      </c>
      <c r="I504" s="39"/>
      <c r="J504" s="39"/>
      <c r="K504" s="39"/>
      <c r="L504" s="39"/>
      <c r="M504" s="39"/>
      <c r="N504" s="38"/>
      <c r="O504" s="38"/>
      <c r="P504" s="39"/>
      <c r="Q504" s="39"/>
      <c r="R504" s="39"/>
      <c r="S504" s="39"/>
      <c r="T504" s="39"/>
      <c r="U504" s="39"/>
      <c r="V504" s="39"/>
      <c r="W504" s="39"/>
    </row>
    <row r="505" spans="1:23" x14ac:dyDescent="0.25">
      <c r="A505" s="37">
        <v>395</v>
      </c>
      <c r="B505" t="s">
        <v>1692</v>
      </c>
      <c r="C505" t="s">
        <v>1693</v>
      </c>
      <c r="D505" t="s">
        <v>1694</v>
      </c>
      <c r="E505" t="s">
        <v>399</v>
      </c>
      <c r="F505" s="38">
        <v>714</v>
      </c>
      <c r="G505" s="38">
        <v>959.32567065317414</v>
      </c>
      <c r="H505" s="39">
        <v>0</v>
      </c>
      <c r="I505" s="39"/>
      <c r="J505" s="39"/>
      <c r="K505" s="39"/>
      <c r="L505" s="39"/>
      <c r="M505" s="39"/>
      <c r="N505" s="38"/>
      <c r="O505" s="38"/>
      <c r="P505" s="39"/>
      <c r="Q505" s="39"/>
      <c r="R505" s="39"/>
      <c r="S505" s="39"/>
      <c r="T505" s="39"/>
      <c r="U505" s="39"/>
      <c r="V505" s="39"/>
      <c r="W505" s="39"/>
    </row>
    <row r="506" spans="1:23" x14ac:dyDescent="0.25">
      <c r="A506" s="37">
        <v>395</v>
      </c>
      <c r="B506" t="s">
        <v>1695</v>
      </c>
      <c r="C506" t="s">
        <v>1696</v>
      </c>
      <c r="D506" t="s">
        <v>1697</v>
      </c>
      <c r="E506" t="s">
        <v>399</v>
      </c>
      <c r="F506" s="38">
        <v>717.83333333333337</v>
      </c>
      <c r="G506" s="38">
        <v>964.47611192885654</v>
      </c>
      <c r="H506" s="39">
        <v>0</v>
      </c>
      <c r="I506" s="39"/>
      <c r="J506" s="39"/>
      <c r="K506" s="39"/>
      <c r="L506" s="39"/>
      <c r="M506" s="39"/>
      <c r="N506" s="38"/>
      <c r="O506" s="38"/>
      <c r="P506" s="39"/>
      <c r="Q506" s="39"/>
      <c r="R506" s="39"/>
      <c r="S506" s="39"/>
      <c r="T506" s="39"/>
      <c r="U506" s="39"/>
      <c r="V506" s="39"/>
      <c r="W506" s="39"/>
    </row>
    <row r="507" spans="1:23" x14ac:dyDescent="0.25">
      <c r="A507" s="37">
        <v>395</v>
      </c>
      <c r="B507" t="s">
        <v>1698</v>
      </c>
      <c r="C507" t="s">
        <v>1699</v>
      </c>
      <c r="D507" t="s">
        <v>1700</v>
      </c>
      <c r="E507" t="s">
        <v>203</v>
      </c>
      <c r="F507" s="38">
        <v>419.98630136986299</v>
      </c>
      <c r="G507" s="38">
        <v>564.29081264256297</v>
      </c>
      <c r="H507" s="39">
        <v>0</v>
      </c>
      <c r="I507" s="39"/>
      <c r="J507" s="39"/>
      <c r="K507" s="39"/>
      <c r="L507" s="39"/>
      <c r="M507" s="39"/>
      <c r="N507" s="38"/>
      <c r="O507" s="38"/>
      <c r="P507" s="39"/>
      <c r="Q507" s="39"/>
      <c r="R507" s="39"/>
      <c r="S507" s="39"/>
      <c r="T507" s="39"/>
      <c r="U507" s="39"/>
      <c r="V507" s="39"/>
      <c r="W507" s="39"/>
    </row>
    <row r="508" spans="1:23" x14ac:dyDescent="0.25">
      <c r="A508" s="37">
        <v>395</v>
      </c>
      <c r="B508" t="s">
        <v>1701</v>
      </c>
      <c r="C508" t="s">
        <v>1702</v>
      </c>
      <c r="D508" t="s">
        <v>1703</v>
      </c>
      <c r="E508" t="s">
        <v>279</v>
      </c>
      <c r="F508" s="38">
        <v>794.125</v>
      </c>
      <c r="G508" s="38">
        <v>1066.9810899264032</v>
      </c>
      <c r="H508" s="39">
        <v>0</v>
      </c>
      <c r="I508" s="39"/>
      <c r="J508" s="39"/>
      <c r="K508" s="39"/>
      <c r="L508" s="39"/>
      <c r="M508" s="39"/>
      <c r="N508" s="38"/>
      <c r="O508" s="38"/>
      <c r="P508" s="39"/>
      <c r="Q508" s="39"/>
      <c r="R508" s="39"/>
      <c r="S508" s="39"/>
      <c r="T508" s="39"/>
      <c r="U508" s="39"/>
      <c r="V508" s="39"/>
      <c r="W508" s="39"/>
    </row>
    <row r="509" spans="1:23" x14ac:dyDescent="0.25">
      <c r="A509" s="37">
        <v>395</v>
      </c>
      <c r="B509" t="s">
        <v>1704</v>
      </c>
      <c r="C509" t="s">
        <v>1705</v>
      </c>
      <c r="D509" t="s">
        <v>1706</v>
      </c>
      <c r="E509" t="s">
        <v>176</v>
      </c>
      <c r="F509" s="38">
        <v>499.30769230769232</v>
      </c>
      <c r="G509" s="38">
        <v>670.86650810275307</v>
      </c>
      <c r="H509" s="39">
        <v>0</v>
      </c>
      <c r="I509" s="39"/>
      <c r="J509" s="39"/>
      <c r="K509" s="39"/>
      <c r="L509" s="39"/>
      <c r="M509" s="39"/>
      <c r="N509" s="38"/>
      <c r="O509" s="38"/>
      <c r="P509" s="39"/>
      <c r="Q509" s="39"/>
      <c r="R509" s="39"/>
      <c r="S509" s="39"/>
      <c r="T509" s="39"/>
      <c r="U509" s="39"/>
      <c r="V509" s="39"/>
      <c r="W509" s="39"/>
    </row>
    <row r="510" spans="1:23" x14ac:dyDescent="0.25">
      <c r="A510" s="37">
        <v>395</v>
      </c>
      <c r="B510" t="s">
        <v>1707</v>
      </c>
      <c r="C510" t="s">
        <v>1708</v>
      </c>
      <c r="D510" t="s">
        <v>1709</v>
      </c>
      <c r="E510" t="s">
        <v>395</v>
      </c>
      <c r="F510" s="38">
        <v>340.66666666666669</v>
      </c>
      <c r="G510" s="38">
        <v>457.71747684759293</v>
      </c>
      <c r="H510" s="39">
        <v>0</v>
      </c>
      <c r="I510" s="37">
        <v>402</v>
      </c>
      <c r="J510" t="s">
        <v>1780</v>
      </c>
      <c r="K510" t="s">
        <v>1781</v>
      </c>
      <c r="L510" t="s">
        <v>1782</v>
      </c>
      <c r="M510" t="s">
        <v>399</v>
      </c>
      <c r="N510" s="38">
        <v>385</v>
      </c>
      <c r="O510" s="38">
        <v>388.04433730749224</v>
      </c>
      <c r="P510" s="39">
        <v>1</v>
      </c>
      <c r="Q510" s="39"/>
      <c r="R510" s="39"/>
      <c r="S510" s="39"/>
      <c r="T510" s="39"/>
      <c r="U510" s="39"/>
      <c r="V510" s="39"/>
      <c r="W510" s="39"/>
    </row>
    <row r="511" spans="1:23" x14ac:dyDescent="0.25">
      <c r="A511" s="37">
        <v>395</v>
      </c>
      <c r="B511" t="s">
        <v>1710</v>
      </c>
      <c r="C511" t="s">
        <v>1711</v>
      </c>
      <c r="D511" t="s">
        <v>1712</v>
      </c>
      <c r="E511" t="s">
        <v>399</v>
      </c>
      <c r="F511" s="38">
        <v>781</v>
      </c>
      <c r="G511" s="38">
        <v>1049.3464268629257</v>
      </c>
      <c r="H511" s="39">
        <v>0</v>
      </c>
      <c r="I511" s="37">
        <v>402</v>
      </c>
      <c r="J511" t="s">
        <v>1783</v>
      </c>
      <c r="K511" t="s">
        <v>1784</v>
      </c>
      <c r="L511" t="s">
        <v>1785</v>
      </c>
      <c r="M511" t="s">
        <v>399</v>
      </c>
      <c r="N511" s="38">
        <v>1152</v>
      </c>
      <c r="O511" s="38">
        <v>1161.1092898135871</v>
      </c>
      <c r="P511" s="39">
        <v>1</v>
      </c>
      <c r="Q511" s="39"/>
      <c r="R511" s="39"/>
      <c r="S511" s="39"/>
      <c r="T511" s="39"/>
      <c r="U511" s="39"/>
      <c r="V511" s="39"/>
      <c r="W511" s="39"/>
    </row>
    <row r="512" spans="1:23" x14ac:dyDescent="0.25">
      <c r="A512" s="37">
        <v>395</v>
      </c>
      <c r="B512" t="s">
        <v>1713</v>
      </c>
      <c r="C512" t="s">
        <v>1714</v>
      </c>
      <c r="D512" t="s">
        <v>1715</v>
      </c>
      <c r="E512" t="s">
        <v>399</v>
      </c>
      <c r="F512" s="38">
        <v>537</v>
      </c>
      <c r="G512" s="38">
        <v>721.50964305427817</v>
      </c>
      <c r="H512" s="39">
        <v>0</v>
      </c>
      <c r="I512" s="37">
        <v>402</v>
      </c>
      <c r="J512" t="s">
        <v>1786</v>
      </c>
      <c r="K512" t="s">
        <v>1787</v>
      </c>
      <c r="L512" t="s">
        <v>1788</v>
      </c>
      <c r="M512" t="s">
        <v>218</v>
      </c>
      <c r="N512" s="38">
        <v>227</v>
      </c>
      <c r="O512" s="38">
        <v>228.79497290597595</v>
      </c>
      <c r="P512" s="39">
        <v>1</v>
      </c>
      <c r="Q512" s="39"/>
      <c r="R512" s="39"/>
      <c r="S512" s="39"/>
      <c r="T512" s="39"/>
      <c r="U512" s="39"/>
      <c r="V512" s="39"/>
      <c r="W512" s="39"/>
    </row>
    <row r="513" spans="1:23" x14ac:dyDescent="0.25">
      <c r="A513" s="37">
        <v>395</v>
      </c>
      <c r="B513" t="s">
        <v>1716</v>
      </c>
      <c r="C513" t="s">
        <v>1717</v>
      </c>
      <c r="D513" t="s">
        <v>1718</v>
      </c>
      <c r="E513" t="s">
        <v>399</v>
      </c>
      <c r="F513" s="38">
        <v>667</v>
      </c>
      <c r="G513" s="38">
        <v>896.17678196872157</v>
      </c>
      <c r="H513" s="39">
        <v>0</v>
      </c>
      <c r="I513" s="39"/>
      <c r="J513" s="39"/>
      <c r="K513" s="39"/>
      <c r="L513" s="39"/>
      <c r="M513" s="39"/>
      <c r="N513" s="38"/>
      <c r="O513" s="38"/>
      <c r="P513" s="39"/>
      <c r="Q513" s="39"/>
      <c r="R513" s="39"/>
      <c r="S513" s="39"/>
      <c r="T513" s="39"/>
      <c r="U513" s="39"/>
      <c r="V513" s="39"/>
      <c r="W513" s="39"/>
    </row>
    <row r="514" spans="1:23" x14ac:dyDescent="0.25">
      <c r="A514" s="37">
        <v>395</v>
      </c>
      <c r="B514" t="s">
        <v>1719</v>
      </c>
      <c r="C514" t="s">
        <v>1720</v>
      </c>
      <c r="D514" t="s">
        <v>1721</v>
      </c>
      <c r="E514" t="s">
        <v>399</v>
      </c>
      <c r="F514" s="38">
        <v>476.5</v>
      </c>
      <c r="G514" s="38">
        <v>640.22224379024863</v>
      </c>
      <c r="H514" s="39">
        <v>0</v>
      </c>
      <c r="I514" s="39"/>
      <c r="J514" s="39"/>
      <c r="K514" s="39"/>
      <c r="L514" s="39"/>
      <c r="M514" s="39"/>
      <c r="N514" s="38"/>
      <c r="O514" s="38"/>
      <c r="P514" s="39"/>
      <c r="Q514" s="39"/>
      <c r="R514" s="39"/>
      <c r="S514" s="39"/>
      <c r="T514" s="39"/>
      <c r="U514" s="39"/>
      <c r="V514" s="39"/>
      <c r="W514" s="39"/>
    </row>
    <row r="515" spans="1:23" x14ac:dyDescent="0.25">
      <c r="A515" s="91" t="s">
        <v>1722</v>
      </c>
      <c r="B515" s="91"/>
      <c r="C515" s="91"/>
      <c r="D515" s="91"/>
      <c r="E515" s="91"/>
      <c r="F515" s="40">
        <v>308.85000000000002</v>
      </c>
      <c r="N515" s="40">
        <v>346.72</v>
      </c>
      <c r="O515">
        <f>+N515/F515</f>
        <v>1.1226161567103772</v>
      </c>
    </row>
    <row r="516" spans="1:23" x14ac:dyDescent="0.25">
      <c r="A516" s="91"/>
      <c r="B516" s="91"/>
      <c r="C516" s="91"/>
      <c r="D516" s="91"/>
      <c r="E516" s="91"/>
      <c r="F516" s="91"/>
      <c r="G516" s="91"/>
      <c r="H516" s="91"/>
      <c r="I516" s="91"/>
      <c r="J516" s="91"/>
      <c r="K516" s="91"/>
      <c r="L516" s="91"/>
      <c r="M516" s="91"/>
      <c r="N516" s="91"/>
      <c r="O516" s="91"/>
      <c r="P516" s="91"/>
      <c r="Q516" s="66"/>
      <c r="R516" s="72"/>
      <c r="S516" s="41"/>
      <c r="T516" s="41"/>
      <c r="U516" s="47"/>
      <c r="V516" s="41"/>
      <c r="W516" s="41"/>
    </row>
    <row r="517" spans="1:23" x14ac:dyDescent="0.25">
      <c r="A517" s="91" t="s">
        <v>4</v>
      </c>
      <c r="B517" s="91"/>
      <c r="C517" s="91"/>
      <c r="D517" s="91"/>
      <c r="E517" s="91"/>
      <c r="F517" s="91"/>
      <c r="G517" s="91"/>
      <c r="H517" s="91"/>
      <c r="I517" s="91" t="s">
        <v>4</v>
      </c>
      <c r="J517" s="91"/>
      <c r="K517" s="91"/>
      <c r="L517" s="91"/>
      <c r="M517" s="91"/>
      <c r="N517" s="91"/>
      <c r="O517" s="91"/>
      <c r="P517" s="91"/>
      <c r="Q517" s="66"/>
      <c r="R517" s="72"/>
      <c r="S517" s="41"/>
      <c r="T517" s="41"/>
      <c r="U517" s="47"/>
      <c r="V517" s="41"/>
      <c r="W517" s="41"/>
    </row>
    <row r="518" spans="1:23" x14ac:dyDescent="0.25">
      <c r="A518" s="91" t="s">
        <v>1723</v>
      </c>
      <c r="B518" s="91"/>
      <c r="C518" s="91"/>
      <c r="D518" s="91"/>
      <c r="E518" s="91"/>
      <c r="F518" s="91"/>
      <c r="G518" s="91"/>
      <c r="H518" s="91"/>
      <c r="I518" s="91" t="s">
        <v>1723</v>
      </c>
      <c r="J518" s="91"/>
      <c r="K518" s="91"/>
      <c r="L518" s="91"/>
      <c r="M518" s="91"/>
      <c r="N518" s="91"/>
      <c r="O518" s="91"/>
      <c r="P518" s="91"/>
      <c r="Q518" s="66"/>
      <c r="R518" s="72"/>
      <c r="S518" s="41"/>
      <c r="T518" s="41"/>
      <c r="U518" s="47"/>
      <c r="V518" s="41"/>
    </row>
    <row r="521" spans="1:23" x14ac:dyDescent="0.25">
      <c r="A521" s="91" t="s">
        <v>4</v>
      </c>
      <c r="B521" s="91"/>
      <c r="C521" s="91"/>
      <c r="D521" s="91"/>
      <c r="E521" s="91"/>
      <c r="F521" s="91"/>
      <c r="G521" s="91"/>
      <c r="H521" s="91"/>
    </row>
    <row r="522" spans="1:23" x14ac:dyDescent="0.25">
      <c r="A522" s="91" t="s">
        <v>1789</v>
      </c>
      <c r="B522" s="91"/>
      <c r="C522" s="91"/>
      <c r="D522" s="91"/>
      <c r="E522" s="91"/>
      <c r="F522" s="91"/>
      <c r="G522" s="91"/>
      <c r="H522" s="91"/>
    </row>
  </sheetData>
  <mergeCells count="8">
    <mergeCell ref="A515:E515"/>
    <mergeCell ref="A516:P516"/>
    <mergeCell ref="A521:H521"/>
    <mergeCell ref="A522:H522"/>
    <mergeCell ref="A517:H517"/>
    <mergeCell ref="I517:P517"/>
    <mergeCell ref="A518:H518"/>
    <mergeCell ref="I518:P5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NationalLevelDomesticAverageFar</vt:lpstr>
      <vt:lpstr>Sheet10</vt:lpstr>
      <vt:lpstr>Sheet11</vt:lpstr>
      <vt:lpstr>Sheet1</vt:lpstr>
      <vt:lpstr>Sheet2</vt:lpstr>
      <vt:lpstr>Passenger miles + Avg fares</vt:lpstr>
      <vt:lpstr>Market players</vt:lpstr>
      <vt:lpstr>Industry Net Income+pass miles</vt:lpstr>
      <vt:lpstr>Avg fare by airport</vt:lpstr>
      <vt:lpstr>Load Factor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Barrows</dc:creator>
  <cp:lastModifiedBy>Sam Barrows</cp:lastModifiedBy>
  <dcterms:created xsi:type="dcterms:W3CDTF">2017-08-08T08:34:30Z</dcterms:created>
  <dcterms:modified xsi:type="dcterms:W3CDTF">2017-11-09T13:31:48Z</dcterms:modified>
</cp:coreProperties>
</file>